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0.xml" ContentType="application/vnd.openxmlformats-officedocument.drawing+xml"/>
  <Override PartName="/xl/worksheets/sheet32.xml" ContentType="application/vnd.openxmlformats-officedocument.spreadsheetml.worksheet+xml"/>
  <Override PartName="/xl/drawings/drawing11.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12.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参考）全目次" sheetId="35" r:id="rId35"/>
  </sheets>
  <definedNames/>
  <calcPr fullCalcOnLoad="1"/>
</workbook>
</file>

<file path=xl/sharedStrings.xml><?xml version="1.0" encoding="utf-8"?>
<sst xmlns="http://schemas.openxmlformats.org/spreadsheetml/2006/main" count="3943" uniqueCount="1768">
  <si>
    <t>(1)受理・既済・未済件数</t>
  </si>
  <si>
    <t>医師・歯科医師</t>
  </si>
  <si>
    <t>医療関係施設</t>
  </si>
  <si>
    <t>保健婦・看護婦・助産婦等</t>
  </si>
  <si>
    <t>麻薬取扱者・麻薬中毒者数</t>
  </si>
  <si>
    <t>薬局・医薬品製造販売業者数</t>
  </si>
  <si>
    <t>病院患者の状況</t>
  </si>
  <si>
    <t>伝染病患者数</t>
  </si>
  <si>
    <t>伝染病・食中毒罹患者数および死亡率</t>
  </si>
  <si>
    <t>(1)免許取得の資格別</t>
  </si>
  <si>
    <t>(3)診察担当医師数</t>
  </si>
  <si>
    <t>(2)業務の種類</t>
  </si>
  <si>
    <t>職業紹介状況</t>
  </si>
  <si>
    <t>雇用および賃金指数</t>
  </si>
  <si>
    <t>労働者災害補償保険</t>
  </si>
  <si>
    <t>社会福祉施設</t>
  </si>
  <si>
    <t>市町村別小学校</t>
  </si>
  <si>
    <t>市町村別中学校</t>
  </si>
  <si>
    <t>各種学校</t>
  </si>
  <si>
    <t>中学校卒業者の進学・就職状況</t>
  </si>
  <si>
    <t>高等学校卒業者の進学・就職状況</t>
  </si>
  <si>
    <t>博物館</t>
  </si>
  <si>
    <t>(1)一般求職・求人および就職</t>
  </si>
  <si>
    <t>(1)学校・教員および生徒数</t>
  </si>
  <si>
    <t>(1)学校数・教員数および生徒数</t>
  </si>
  <si>
    <t>(2)課程別生徒数</t>
  </si>
  <si>
    <t>凡例</t>
  </si>
  <si>
    <t>目次</t>
  </si>
  <si>
    <t>県の位置</t>
  </si>
  <si>
    <t>失業保険</t>
  </si>
  <si>
    <t>交通事故</t>
  </si>
  <si>
    <t>１</t>
  </si>
  <si>
    <t>２</t>
  </si>
  <si>
    <t>平均湿度</t>
  </si>
  <si>
    <t>降水日数</t>
  </si>
  <si>
    <t>平均風速</t>
  </si>
  <si>
    <t>暴風日数</t>
  </si>
  <si>
    <t>道路延長</t>
  </si>
  <si>
    <t>橋梁</t>
  </si>
  <si>
    <t>港湾</t>
  </si>
  <si>
    <t>銀行主要勘定</t>
  </si>
  <si>
    <t>信用農業協同組合連合会主要勘定</t>
  </si>
  <si>
    <t>金融機関別貯蓄状況</t>
  </si>
  <si>
    <t>地方債</t>
  </si>
  <si>
    <t>司法関係職員</t>
  </si>
  <si>
    <t>民事事件</t>
  </si>
  <si>
    <t>刑事事件</t>
  </si>
  <si>
    <t>家庭事件</t>
  </si>
  <si>
    <t>高等学校</t>
  </si>
  <si>
    <t>図書館</t>
  </si>
  <si>
    <t>本書は、県内の各般にわたる統計資料を集録し、県勢の実態を明らかにするため編集したものである。</t>
  </si>
  <si>
    <t>３</t>
  </si>
  <si>
    <t>４</t>
  </si>
  <si>
    <t>５</t>
  </si>
  <si>
    <t>６</t>
  </si>
  <si>
    <t>山形県企画部統計課</t>
  </si>
  <si>
    <t>第１章　土地・気象</t>
  </si>
  <si>
    <t>市町村の合併状況</t>
  </si>
  <si>
    <t>民有地の面積</t>
  </si>
  <si>
    <t>気象観測地点一覧</t>
  </si>
  <si>
    <t>最高・最低気温の月平均</t>
  </si>
  <si>
    <t>月降水総量</t>
  </si>
  <si>
    <t>最大風速</t>
  </si>
  <si>
    <t>日照時数</t>
  </si>
  <si>
    <t>第２章　人口</t>
  </si>
  <si>
    <t>山形県の人口推移</t>
  </si>
  <si>
    <t>市町村別世帯数</t>
  </si>
  <si>
    <t>産業（大分類）・男女別15才以上就業者数</t>
  </si>
  <si>
    <t>職業（大分類）・男女別15才以上就業者数</t>
  </si>
  <si>
    <t>第３章　事業所</t>
  </si>
  <si>
    <t>市町村・経営組織別事業所・従業者数</t>
  </si>
  <si>
    <t>市町村・産業（大分類）別事業所・従業者数</t>
  </si>
  <si>
    <t>養蚕</t>
  </si>
  <si>
    <t>農地開拓</t>
  </si>
  <si>
    <t>と畜頭数および食肉生産量</t>
  </si>
  <si>
    <t>林野面積</t>
  </si>
  <si>
    <t>森林伐採面積</t>
  </si>
  <si>
    <t>(1)素材生産量</t>
  </si>
  <si>
    <t>(3)林野副産物生産量</t>
  </si>
  <si>
    <t>造林面積</t>
  </si>
  <si>
    <t>海面漁業組合別漁獲高</t>
  </si>
  <si>
    <t>水産加工品生産高</t>
  </si>
  <si>
    <t>(1)種類別</t>
  </si>
  <si>
    <t>(2)巾員別</t>
  </si>
  <si>
    <t>(3)路面別</t>
  </si>
  <si>
    <t>利用関係・種類別着工（新設）住宅の東北六県比較</t>
  </si>
  <si>
    <t>除却および災害建築物</t>
  </si>
  <si>
    <t>建築主・構造別着工建築物</t>
  </si>
  <si>
    <t>(1)建築主別</t>
  </si>
  <si>
    <t>(2)構造別</t>
  </si>
  <si>
    <t>第９章　電気・ガス・水道</t>
  </si>
  <si>
    <t>発電所</t>
  </si>
  <si>
    <t>電力消費指数</t>
  </si>
  <si>
    <t>ガス設備</t>
  </si>
  <si>
    <t>ガス生産・消費量</t>
  </si>
  <si>
    <t>自動車台数</t>
  </si>
  <si>
    <t>通信施設</t>
  </si>
  <si>
    <t>国内電報通数</t>
  </si>
  <si>
    <t>公衆電話数</t>
  </si>
  <si>
    <t>開通電話数</t>
  </si>
  <si>
    <t>(1)酒田港</t>
  </si>
  <si>
    <t>(2)鼠ヶ関・加茂・由良港</t>
  </si>
  <si>
    <t>(1)年次別</t>
  </si>
  <si>
    <t>(2)市町村別</t>
  </si>
  <si>
    <t>品目別輸出出荷実績</t>
  </si>
  <si>
    <t>年次別輸出出荷実績</t>
  </si>
  <si>
    <t>金融機関別店舗数</t>
  </si>
  <si>
    <t>相互銀行主要勘定</t>
  </si>
  <si>
    <t>信用金庫主要勘定</t>
  </si>
  <si>
    <t>商工組合中央金庫主要勘定</t>
  </si>
  <si>
    <t>中小企業金融公庫貸付状況</t>
  </si>
  <si>
    <t>農業協同組合主要勘定</t>
  </si>
  <si>
    <t>農林中央金庫主要勘定</t>
  </si>
  <si>
    <t>国民金融公庫貸付状況</t>
  </si>
  <si>
    <t>昭和３７年　山形県統計年鑑</t>
  </si>
  <si>
    <t>本書は、当課所管の各種調査資料を主とし、これに庁内各部課室および他官公庁、団体、会社等から取集した資料もあわせ掲載した。</t>
  </si>
  <si>
    <t>本書は、次の１９部門から成っている。</t>
  </si>
  <si>
    <t>１．土地・気象　　２．人口　　３．事業所　　４．労働　　５．農業</t>
  </si>
  <si>
    <t>６．林業　　７．水産業　　８．鉱工業　　９．電気・ガス・水道業　　</t>
  </si>
  <si>
    <t>10．建築・住宅　　11．運輸・通信　　12．金融・会社　　13．商業・貿易</t>
  </si>
  <si>
    <t>14．県民所得・物価・家計　　15．財政・公務員　　16．公安・選挙　</t>
  </si>
  <si>
    <t>17．教育・文化・宗教　　18．厚生　　19．災害・事故</t>
  </si>
  <si>
    <t>本書の内容は、原則として昭和３７年、または昭和３７年度の事実を掲載したが、該当年の資料がないものは、最も近い年の資料を掲載し、またその主要なものについては、過去数ヵ年の事実をも掲載した。</t>
  </si>
  <si>
    <t>本書に掲載した資料の出所は、各表下段欄外に注記明示した。</t>
  </si>
  <si>
    <t>本書中の符号の「－」は、該当事実のないもの、「…」は事実不詳、または調査を欠くもの、「０」は単位に満たないものの表示である。</t>
  </si>
  <si>
    <t>昭和３９年１０月</t>
  </si>
  <si>
    <t>市町村数および面積</t>
  </si>
  <si>
    <t>市町村別面積・密度</t>
  </si>
  <si>
    <t>月最大降水量</t>
  </si>
  <si>
    <t>風速最多風向</t>
  </si>
  <si>
    <t>地方別月平均気温</t>
  </si>
  <si>
    <t>地方・月別降水総量および最深積雪</t>
  </si>
  <si>
    <t>昭和38年月別人口移動</t>
  </si>
  <si>
    <t>市町村別一世帯当り平均人員</t>
  </si>
  <si>
    <t>市町村別人口増加率</t>
  </si>
  <si>
    <t>年令（各才）男女別推計人口</t>
  </si>
  <si>
    <t>世帯人員別世帯数および世帯人員</t>
  </si>
  <si>
    <t>市町村別人口動態数</t>
  </si>
  <si>
    <t>市町村・規模別事業所・従業者数</t>
  </si>
  <si>
    <t>都道府県・組織別事業所・従業者数</t>
  </si>
  <si>
    <t>産業・規模別・労働組合・組合員数</t>
  </si>
  <si>
    <t>適用法規・規模別労働組合・組合員数</t>
  </si>
  <si>
    <t>産業・適用法規別労働組合・組合員数</t>
  </si>
  <si>
    <t>理由・適用法規別労働組合設立・解散状況</t>
  </si>
  <si>
    <t>産業・規模別労働組合設立・解散状況</t>
  </si>
  <si>
    <t>労働争議発生件数および参加人員</t>
  </si>
  <si>
    <t>(2)一般産業別求人・就職</t>
  </si>
  <si>
    <t>日雇求職・求人および就職</t>
  </si>
  <si>
    <t>昭和37年度における職業訓練生の状況</t>
  </si>
  <si>
    <t>企業整備および雇用状況</t>
  </si>
  <si>
    <t>産業別常用労働者の１人平均月間現金給与額および臨時日雇労働者の１人１日平均現金給与額</t>
  </si>
  <si>
    <t>(1)適用事業所成立状況</t>
  </si>
  <si>
    <t>(2)業種別報償費支払状況</t>
  </si>
  <si>
    <t>(3)監督署別補償費支払状況</t>
  </si>
  <si>
    <t>(1)一般失業保険適用事業所数および給付状況</t>
  </si>
  <si>
    <t>(2)日雇失業保険給付状況</t>
  </si>
  <si>
    <t>(1)安定所別企業整備および雇用状況</t>
  </si>
  <si>
    <t>(2)規模別企業整備・雇用状況</t>
  </si>
  <si>
    <t>(3)産業別企業整備・雇用状況</t>
  </si>
  <si>
    <t>(4)理由別企業整備状況</t>
  </si>
  <si>
    <t>(4)業種・署別補償費支払状況</t>
  </si>
  <si>
    <t>第４章　労働</t>
  </si>
  <si>
    <t>第５章　農業</t>
  </si>
  <si>
    <t>専業兼業別農家数および新設・離農家数</t>
  </si>
  <si>
    <t>経営耕地面積規模別農家数</t>
  </si>
  <si>
    <t>農業世帯員総数・16才以上就業状態別家族員数および雇人</t>
  </si>
  <si>
    <t>農業経営の部門別類型</t>
  </si>
  <si>
    <t>地域別農業経営の部門別類型</t>
  </si>
  <si>
    <t>経営耕地面積</t>
  </si>
  <si>
    <t>昭和37年産米推定実収高</t>
  </si>
  <si>
    <t>昭和37年産小麦・大麦・裸麦収穫量</t>
  </si>
  <si>
    <t>農地改革</t>
  </si>
  <si>
    <t>年次・仕向先別米県外搬出実績</t>
  </si>
  <si>
    <t>昭和37年産米売渡状況</t>
  </si>
  <si>
    <t>肥料入荷量</t>
  </si>
  <si>
    <t>乳製品生産量</t>
  </si>
  <si>
    <t>牛乳生産・用途別消費量</t>
  </si>
  <si>
    <t>(1)水稲基幹部門</t>
  </si>
  <si>
    <t>(2)野菜基幹部門</t>
  </si>
  <si>
    <t>(3)果樹基幹部門</t>
  </si>
  <si>
    <t>(4)養畜基幹部門</t>
  </si>
  <si>
    <t>(5)養蚕基幹部門</t>
  </si>
  <si>
    <t>(6)その他基幹部門</t>
  </si>
  <si>
    <t>(1)開拓農用地面積</t>
  </si>
  <si>
    <t>(2)入植戸数・人口および施設</t>
  </si>
  <si>
    <t>(3)開墾工事</t>
  </si>
  <si>
    <t>(4)開拓営農実績</t>
  </si>
  <si>
    <t xml:space="preserve"> (ｲ)農作物収穫面積</t>
  </si>
  <si>
    <t xml:space="preserve"> (ﾛ)家畜</t>
  </si>
  <si>
    <t xml:space="preserve"> (ﾊ)農機具</t>
  </si>
  <si>
    <t>(1)農地等買収および売渡実績</t>
  </si>
  <si>
    <t>(2)未墾地買収および売渡実績</t>
  </si>
  <si>
    <t>第６章　林業</t>
  </si>
  <si>
    <t>林産物生産量</t>
  </si>
  <si>
    <t>(2)木炭生産量</t>
  </si>
  <si>
    <t>製材量</t>
  </si>
  <si>
    <t>(1)素材消費量</t>
  </si>
  <si>
    <t>(2)素材入荷出荷および製材生産出荷在荷量</t>
  </si>
  <si>
    <t>第７章　水産業</t>
  </si>
  <si>
    <t>海面漁業漁業種類別漁獲高</t>
  </si>
  <si>
    <t>海面漁業魚種別漁獲高</t>
  </si>
  <si>
    <t>第８章　鉱・工業</t>
  </si>
  <si>
    <t>鉱区数および面積</t>
  </si>
  <si>
    <t>主要鉱物・石炭・亜炭・天然ガス生産量</t>
  </si>
  <si>
    <t>山形県鉱・工業生産指数</t>
  </si>
  <si>
    <t>市町村別事業所・従業者数・原材料使用額および製造品出荷額等（全事業所）</t>
  </si>
  <si>
    <t>年次産業別事業所・従業者数・現金給与総額・原材料・燃料・電力使用額・製造品出荷額および有形固定資産等（４人以上事業所）</t>
  </si>
  <si>
    <t>地域産業別事業所・従業者数・現金給与総額・原材料・燃料・電力使用額・製造品出荷額および有形固定資産等（４人以上事業所）</t>
  </si>
  <si>
    <t>産業・規模別事業所・従業者数・現金給与総額・製造品出荷額・在庫額・有形固定資産等</t>
  </si>
  <si>
    <t>市町村別・事業所・従業者数・現金給与総額・製造品出荷額・在庫額・有形固定資産等（４人以上の事業所）</t>
  </si>
  <si>
    <t>地域・産業別事業所・従業者数および製造品出荷額等（３人以下）</t>
  </si>
  <si>
    <t>町村・産業別事業所・従業者数および製造品出荷額等（全事業所）</t>
  </si>
  <si>
    <t>市町村別事業所・従業者数・製造品出荷額（３人以下）</t>
  </si>
  <si>
    <t>細分類・業種別事業所・従業者数および製造品出荷額等</t>
  </si>
  <si>
    <t>電灯および電力需要実績</t>
  </si>
  <si>
    <t>昭和37年度電力発受電および需給実績</t>
  </si>
  <si>
    <t>産業別電力需用実績</t>
  </si>
  <si>
    <t>昭和37年度東北７県電力使用比較</t>
  </si>
  <si>
    <t>山形県対東北７県の月別電力使用量</t>
  </si>
  <si>
    <t>市町別水道普及状況</t>
  </si>
  <si>
    <t>第１０章　建築・住宅</t>
  </si>
  <si>
    <t>用途別着工建築物</t>
  </si>
  <si>
    <t>着工住宅工事別</t>
  </si>
  <si>
    <t>着工住宅（新設）利用関係別</t>
  </si>
  <si>
    <t>着工住宅（新設）種類別</t>
  </si>
  <si>
    <t>市部着工住宅（新設）種類別</t>
  </si>
  <si>
    <t>市町村・住宅種類別世帯数・世帯人員</t>
  </si>
  <si>
    <t>東北各県住宅種類別世帯数・世帯人員</t>
  </si>
  <si>
    <t>第１１章　運輸・通信</t>
  </si>
  <si>
    <t>国鉄線別営業粁・駅数</t>
  </si>
  <si>
    <t>１日平均取扱収入の駅順位</t>
  </si>
  <si>
    <t>国鉄主要貨物発着関係府県別トン数</t>
  </si>
  <si>
    <t>自動車運輸施設</t>
  </si>
  <si>
    <t>営業用旅客自動車輸送の実績</t>
  </si>
  <si>
    <t>貨物自動車輸送実績</t>
  </si>
  <si>
    <t>酒田港施設</t>
  </si>
  <si>
    <t>船種別入港船舶</t>
  </si>
  <si>
    <t>海上移輸出入貨物品目別数量</t>
  </si>
  <si>
    <t>(1)酒田港移輸出品</t>
  </si>
  <si>
    <t>山形県郵便施設・業務</t>
  </si>
  <si>
    <t>電話機数</t>
  </si>
  <si>
    <t>(1)発送</t>
  </si>
  <si>
    <t>(2)到着</t>
  </si>
  <si>
    <t>(2)酒田港移輸入品</t>
  </si>
  <si>
    <t>(3)鼠ヶ関・加茂・由良港移輸出入</t>
  </si>
  <si>
    <t>第１２章　金融・会社</t>
  </si>
  <si>
    <t>簡易保険</t>
  </si>
  <si>
    <t>手形交換高・不渡手形</t>
  </si>
  <si>
    <t>会社</t>
  </si>
  <si>
    <t>(1)業種別会社数</t>
  </si>
  <si>
    <t>(2)資本金階級別会社数</t>
  </si>
  <si>
    <t>第１３章　商業・貿易</t>
  </si>
  <si>
    <t>市町村別商店・従業者数および年間商品販売額</t>
  </si>
  <si>
    <t>市郡・産業別商店・従業者数・年間商品販売額等</t>
  </si>
  <si>
    <t>地域別商店・従業者数・年間商品販売額等</t>
  </si>
  <si>
    <t>郡市別商店・従業者数・年間商品販売額等（個人商店で常用従業者を使用していない商店）</t>
  </si>
  <si>
    <t>市町村別商店・従業者数・年間商品販売額等（個人商店で常用従業者を使用していない商店）</t>
  </si>
  <si>
    <t>郡市別飲食店・従業者数・年間販売額</t>
  </si>
  <si>
    <t>都道府県別商店・従業者数および商品販売額等</t>
  </si>
  <si>
    <t>生産地別輸出出荷実績</t>
  </si>
  <si>
    <t>仕向国別輸出出荷実績</t>
  </si>
  <si>
    <t>(1)主要経済指標</t>
  </si>
  <si>
    <t>都市・主要品目別平均価格</t>
  </si>
  <si>
    <t>県内都市別勤労者世帯１ヵ月間の収入支出（10・11月平均）</t>
  </si>
  <si>
    <t>県内都市別全世帯１ヵ月間の支出（10・11月平均）</t>
  </si>
  <si>
    <t>東北主要都市別全世帯１ヵ月間の支出（10・11月平均）</t>
  </si>
  <si>
    <t>東北主要都市別勤労者世帯１ヵ月間の収入・支出</t>
  </si>
  <si>
    <t>主要家計指標</t>
  </si>
  <si>
    <t>(2)県民生産所得</t>
  </si>
  <si>
    <t>(3)県民分配所得</t>
  </si>
  <si>
    <t>(4)県民個人所得</t>
  </si>
  <si>
    <t>(5)県民個人支出</t>
  </si>
  <si>
    <t>(1)山形市</t>
  </si>
  <si>
    <t>(2)米沢市</t>
  </si>
  <si>
    <t>(3)酒田市</t>
  </si>
  <si>
    <t>(1)収入</t>
  </si>
  <si>
    <t>(2)支出</t>
  </si>
  <si>
    <t>第１５章　財政・公務員</t>
  </si>
  <si>
    <t>年次別山形県一般会計歳入・歳出決算</t>
  </si>
  <si>
    <t>年次別山形県特別会計歳入・歳出決算</t>
  </si>
  <si>
    <t>昭和37年度市町村歳入・歳出決算</t>
  </si>
  <si>
    <t>税務署別国税徴収済額</t>
  </si>
  <si>
    <t>年次別市町村税収入額</t>
  </si>
  <si>
    <t>申告所得納税人員等</t>
  </si>
  <si>
    <t xml:space="preserve"> (ｲ)給与法適用</t>
  </si>
  <si>
    <t xml:space="preserve"> (ﾛ)給与特例法適用職員・検察官</t>
  </si>
  <si>
    <t>第１６章　公安・選挙</t>
  </si>
  <si>
    <t>(2)警察区画</t>
  </si>
  <si>
    <t>(2)家事審判</t>
  </si>
  <si>
    <t>(3)家事調停</t>
  </si>
  <si>
    <t>(2)行為別（新受）</t>
  </si>
  <si>
    <t>罪種別受刑者数</t>
  </si>
  <si>
    <t>罪種・年令別検挙人員</t>
  </si>
  <si>
    <t>選挙有権者数</t>
  </si>
  <si>
    <t>(1)山形地方裁判所・同支部</t>
  </si>
  <si>
    <t>(2)管内簡易裁判所</t>
  </si>
  <si>
    <t>第１７章　教育・文化・宗教</t>
  </si>
  <si>
    <t>幼稚園</t>
  </si>
  <si>
    <t>学年別小学校児童数</t>
  </si>
  <si>
    <t>(2)課程別本科生徒数</t>
  </si>
  <si>
    <t>盲・ろう学校</t>
  </si>
  <si>
    <t>高等学校の入学状況</t>
  </si>
  <si>
    <t>大学</t>
  </si>
  <si>
    <t>中学校・高等学校卒業者の県外・県内就職状況</t>
  </si>
  <si>
    <t>高等学校卒業者の産業・課程別就職状況</t>
  </si>
  <si>
    <t>私立学校の経費・財源</t>
  </si>
  <si>
    <t>(1)経費</t>
  </si>
  <si>
    <t>(2)財源</t>
  </si>
  <si>
    <t>用途別校地坪数</t>
  </si>
  <si>
    <t>用途別本来の校舎坪数</t>
  </si>
  <si>
    <t>幼児・児童および生徒の年令別発育平均値</t>
  </si>
  <si>
    <t>幼児・児童および生徒の疾病異常・被患率</t>
  </si>
  <si>
    <t>幼児・児童および生徒の疾病異常該当者数・被患率</t>
  </si>
  <si>
    <t>へき地学校児童・生徒の疾病異常受検者数・該当者</t>
  </si>
  <si>
    <t>教員の結核被患者数</t>
  </si>
  <si>
    <t>教宗派別宗教法人数</t>
  </si>
  <si>
    <t>テレビ・ラジオ契約数・普及率</t>
  </si>
  <si>
    <t>(1)全日制</t>
  </si>
  <si>
    <t>(2)定時制</t>
  </si>
  <si>
    <t>生活保護</t>
  </si>
  <si>
    <t>東北各県別保護状況</t>
  </si>
  <si>
    <t>生活保護費支出状況</t>
  </si>
  <si>
    <t>昭和37年度実施機関別扶助別支出状況</t>
  </si>
  <si>
    <t>一時扶助費支出状況</t>
  </si>
  <si>
    <t>身体障害者</t>
  </si>
  <si>
    <t>共同募金</t>
  </si>
  <si>
    <t>(2)業務の種類・従事場所</t>
  </si>
  <si>
    <t>薬剤士</t>
  </si>
  <si>
    <t>昭和37年度医薬品生産額</t>
  </si>
  <si>
    <t>主要死因別死亡者数</t>
  </si>
  <si>
    <t>乳児死亡数</t>
  </si>
  <si>
    <t>健康保険</t>
  </si>
  <si>
    <t>国民健康保険</t>
  </si>
  <si>
    <t>厚生年金保険</t>
  </si>
  <si>
    <t>船員保険</t>
  </si>
  <si>
    <t>国民年金</t>
  </si>
  <si>
    <t>国民年金被保険者数および福祉年金受給権者数</t>
  </si>
  <si>
    <t>第１８章　厚生</t>
  </si>
  <si>
    <t>(1)年次別保護状況</t>
  </si>
  <si>
    <t>(2)実施機関別被保護世帯の状況</t>
  </si>
  <si>
    <t>(3)実施機関別被保護実人員の状況</t>
  </si>
  <si>
    <t>(4)労働力類型別被保護世帯の状況</t>
  </si>
  <si>
    <t>(1)募金種類別</t>
  </si>
  <si>
    <t>(2)地域別一般募金実績</t>
  </si>
  <si>
    <t>(3)配分金</t>
  </si>
  <si>
    <t>(1)適用事業所・保険料徴収状況</t>
  </si>
  <si>
    <t>(2)健康保険財政</t>
  </si>
  <si>
    <t>(3)保険給付状況</t>
  </si>
  <si>
    <t>(4)医療給付状況</t>
  </si>
  <si>
    <t>(5)日雇労働者健康保険給付状況</t>
  </si>
  <si>
    <t>(6)日雇労働者健康保険</t>
  </si>
  <si>
    <t>(7)日雇労働者健康保険医療給付状況</t>
  </si>
  <si>
    <t>(1)種類別保険者数・保険徴収状況</t>
  </si>
  <si>
    <t>(2)保険給付状況</t>
  </si>
  <si>
    <t>(2)厚生年金保険給付状況</t>
  </si>
  <si>
    <t>(3)厚生年金保険年金受給者</t>
  </si>
  <si>
    <t>(1)適用状況・保険料徴収状況</t>
  </si>
  <si>
    <t>第１９章　災害・事故</t>
  </si>
  <si>
    <t>主要農作物の被害</t>
  </si>
  <si>
    <t>蚕桑災害（繭減収量）</t>
  </si>
  <si>
    <t>火災被害</t>
  </si>
  <si>
    <t>労働者災害</t>
  </si>
  <si>
    <t>(1)水稲</t>
  </si>
  <si>
    <t>(2)穀類その他</t>
  </si>
  <si>
    <t>(1)消防勢力</t>
  </si>
  <si>
    <t>(2)月別火災発生件数・損害見積額</t>
  </si>
  <si>
    <t>(3)建物火災出火原因（発火源）別件数</t>
  </si>
  <si>
    <t>(4)建物火災覚知別件数・焼損面積</t>
  </si>
  <si>
    <t>(5)時間別出火件数</t>
  </si>
  <si>
    <t>(6)建物用途別焼損面積・損害額</t>
  </si>
  <si>
    <t>(1)損害を与えたもの・受けたもの</t>
  </si>
  <si>
    <t>(2)年令別死傷者数</t>
  </si>
  <si>
    <t>(1)業種別死傷災害発生状況</t>
  </si>
  <si>
    <t>(2)業種別死傷者数</t>
  </si>
  <si>
    <t>(3)業種・原因別死傷者数</t>
  </si>
  <si>
    <t>学年別中学校児童数</t>
  </si>
  <si>
    <t>（統計年鑑より抜粋）</t>
  </si>
  <si>
    <t>山形市</t>
  </si>
  <si>
    <t>米沢市</t>
  </si>
  <si>
    <t>鶴岡市</t>
  </si>
  <si>
    <t>酒田市</t>
  </si>
  <si>
    <t>新庄市</t>
  </si>
  <si>
    <t>寒河江市</t>
  </si>
  <si>
    <t>上山市</t>
  </si>
  <si>
    <t>村山市</t>
  </si>
  <si>
    <t>長井市</t>
  </si>
  <si>
    <t>天童市</t>
  </si>
  <si>
    <t>東根市</t>
  </si>
  <si>
    <t>尾花沢市</t>
  </si>
  <si>
    <t>温海町</t>
  </si>
  <si>
    <t>遊佐町</t>
  </si>
  <si>
    <t>大石田町</t>
  </si>
  <si>
    <t>戸沢村</t>
  </si>
  <si>
    <t>鮭川村</t>
  </si>
  <si>
    <t>高畠町</t>
  </si>
  <si>
    <t>市町村別</t>
  </si>
  <si>
    <t>昭和35年</t>
  </si>
  <si>
    <t>昭和39年</t>
  </si>
  <si>
    <t>1月1日</t>
  </si>
  <si>
    <t>世帯数</t>
  </si>
  <si>
    <t>増減（△）</t>
  </si>
  <si>
    <t>世　帯　数</t>
  </si>
  <si>
    <t>総数</t>
  </si>
  <si>
    <t>市部計</t>
  </si>
  <si>
    <t>郡部計</t>
  </si>
  <si>
    <t>東田川郡</t>
  </si>
  <si>
    <t>朝日村</t>
  </si>
  <si>
    <t>櫛引村</t>
  </si>
  <si>
    <t>羽黒町</t>
  </si>
  <si>
    <t>三川村</t>
  </si>
  <si>
    <t>藤島町</t>
  </si>
  <si>
    <t>立川町</t>
  </si>
  <si>
    <t>余目町</t>
  </si>
  <si>
    <t>西田川郡</t>
  </si>
  <si>
    <t>飽海郡</t>
  </si>
  <si>
    <t>松山町</t>
  </si>
  <si>
    <t>平田村</t>
  </si>
  <si>
    <t>八幡町</t>
  </si>
  <si>
    <t>北村山郡</t>
  </si>
  <si>
    <t>最上郡</t>
  </si>
  <si>
    <t>舟形町</t>
  </si>
  <si>
    <t>大蔵村</t>
  </si>
  <si>
    <t>真室川町</t>
  </si>
  <si>
    <t>金山町</t>
  </si>
  <si>
    <t>最上町</t>
  </si>
  <si>
    <t>東村山郡</t>
  </si>
  <si>
    <t>中山町</t>
  </si>
  <si>
    <t>山辺町</t>
  </si>
  <si>
    <t>西村山郡</t>
  </si>
  <si>
    <t>大江町</t>
  </si>
  <si>
    <t>朝日町</t>
  </si>
  <si>
    <t>西川町</t>
  </si>
  <si>
    <t>河北町</t>
  </si>
  <si>
    <t>東置賜郡</t>
  </si>
  <si>
    <t>赤湯町</t>
  </si>
  <si>
    <t>宮内町</t>
  </si>
  <si>
    <t>和郷村</t>
  </si>
  <si>
    <t>川西町</t>
  </si>
  <si>
    <t>西置賜郡</t>
  </si>
  <si>
    <t>白鷹町</t>
  </si>
  <si>
    <t>飯豊町</t>
  </si>
  <si>
    <t>小国町</t>
  </si>
  <si>
    <t>注　本表の昭和35年10月1日を除く各年の世帯数は、住民登録による世帯数である。</t>
  </si>
  <si>
    <t>１.市町村別世帯数</t>
  </si>
  <si>
    <t>昭和35年対38年</t>
  </si>
  <si>
    <t>人口</t>
  </si>
  <si>
    <t>1 世 帯　　　　　 人  口</t>
  </si>
  <si>
    <t>1 世 帯　　　　　人  員</t>
  </si>
  <si>
    <t>資料　本表のうち昭和35年10月1日国調を除く各年の人口、世帯数は、昭和38年山形県社会的人口異動調査による。</t>
  </si>
  <si>
    <t>２.市町村別一世帯当り平均人員</t>
  </si>
  <si>
    <t>総   数</t>
  </si>
  <si>
    <t>男</t>
  </si>
  <si>
    <t>女</t>
  </si>
  <si>
    <t>総数</t>
  </si>
  <si>
    <t>　　昭和38年10月1日現在</t>
  </si>
  <si>
    <t>年令別</t>
  </si>
  <si>
    <t>男</t>
  </si>
  <si>
    <t>女</t>
  </si>
  <si>
    <t>0 ～ 4</t>
  </si>
  <si>
    <t>45～49</t>
  </si>
  <si>
    <t>5 ～ 9</t>
  </si>
  <si>
    <t>50～54</t>
  </si>
  <si>
    <t>10～14</t>
  </si>
  <si>
    <t>55～59</t>
  </si>
  <si>
    <t>15～19</t>
  </si>
  <si>
    <t>60～64</t>
  </si>
  <si>
    <t>20～24</t>
  </si>
  <si>
    <t>65～69</t>
  </si>
  <si>
    <t>25～29</t>
  </si>
  <si>
    <t>70～74</t>
  </si>
  <si>
    <t>30～34</t>
  </si>
  <si>
    <t>75～79</t>
  </si>
  <si>
    <t>35～39</t>
  </si>
  <si>
    <t>80～84</t>
  </si>
  <si>
    <t>40～44</t>
  </si>
  <si>
    <t>85～</t>
  </si>
  <si>
    <t>３.年令（各才)・男女別推計人口</t>
  </si>
  <si>
    <t>昭和35年6月1日現在</t>
  </si>
  <si>
    <t>総　　　数</t>
  </si>
  <si>
    <t>個　　　人</t>
  </si>
  <si>
    <t>法　　　人</t>
  </si>
  <si>
    <t>団　　　体　</t>
  </si>
  <si>
    <t>公　　　営</t>
  </si>
  <si>
    <t>事業所</t>
  </si>
  <si>
    <t>従業者</t>
  </si>
  <si>
    <t>従業者</t>
  </si>
  <si>
    <t>昭和32年</t>
  </si>
  <si>
    <t xml:space="preserve"> 〃 35年</t>
  </si>
  <si>
    <t>庄内地域</t>
  </si>
  <si>
    <t>鶴岡市</t>
  </si>
  <si>
    <t>酒田市</t>
  </si>
  <si>
    <t>朝日村</t>
  </si>
  <si>
    <t>櫛引村</t>
  </si>
  <si>
    <t>*</t>
  </si>
  <si>
    <t>x</t>
  </si>
  <si>
    <t>三川村</t>
  </si>
  <si>
    <t>温海町</t>
  </si>
  <si>
    <t>大山町</t>
  </si>
  <si>
    <t>松山町</t>
  </si>
  <si>
    <t>平田村</t>
  </si>
  <si>
    <t>*</t>
  </si>
  <si>
    <t>x</t>
  </si>
  <si>
    <t>八幡町</t>
  </si>
  <si>
    <t>遊佐町</t>
  </si>
  <si>
    <t>最上地域</t>
  </si>
  <si>
    <t>新庄市</t>
  </si>
  <si>
    <t>尾花沢市</t>
  </si>
  <si>
    <t>大石田町</t>
  </si>
  <si>
    <t>舟形町</t>
  </si>
  <si>
    <t>*</t>
  </si>
  <si>
    <t>x</t>
  </si>
  <si>
    <t>大蔵村</t>
  </si>
  <si>
    <t>戸沢村</t>
  </si>
  <si>
    <t>鮭川村</t>
  </si>
  <si>
    <t>*</t>
  </si>
  <si>
    <t>x</t>
  </si>
  <si>
    <t>金山町</t>
  </si>
  <si>
    <t>最上町</t>
  </si>
  <si>
    <t>村山地域</t>
  </si>
  <si>
    <t>山形市</t>
  </si>
  <si>
    <t>寒河江市</t>
  </si>
  <si>
    <t>上山市</t>
  </si>
  <si>
    <t>村山市</t>
  </si>
  <si>
    <t>天童市</t>
  </si>
  <si>
    <t>東根市</t>
  </si>
  <si>
    <t>豊栄村</t>
  </si>
  <si>
    <t>西川町</t>
  </si>
  <si>
    <t>置賜地域</t>
  </si>
  <si>
    <t>米沢市</t>
  </si>
  <si>
    <t>長井市</t>
  </si>
  <si>
    <t>高畠町</t>
  </si>
  <si>
    <t>飯豊町</t>
  </si>
  <si>
    <t>小国町</t>
  </si>
  <si>
    <t>注　1.　事業所数1のものについては従業者数をxをもつて表示した。　　　　　資料　事業所統計調査</t>
  </si>
  <si>
    <t>　　2.　*の数字は合計からｘ分を差引いた合計数である。</t>
  </si>
  <si>
    <t>４．市町村・経営組織別事業所・従業者数</t>
  </si>
  <si>
    <t>　〃　34年</t>
  </si>
  <si>
    <t>　〃　36年</t>
  </si>
  <si>
    <t>歳入合計</t>
  </si>
  <si>
    <t>役所役場費</t>
  </si>
  <si>
    <t>消防費</t>
  </si>
  <si>
    <t>社会及び　　　　　　労働施設費</t>
  </si>
  <si>
    <t>諸支出金</t>
  </si>
  <si>
    <t>歳出合計</t>
  </si>
  <si>
    <t>村助成交付金</t>
  </si>
  <si>
    <t>平衡交付金</t>
  </si>
  <si>
    <t>支出金</t>
  </si>
  <si>
    <t>負　担　金</t>
  </si>
  <si>
    <t>上山市</t>
  </si>
  <si>
    <t>市計</t>
  </si>
  <si>
    <t>大山町</t>
  </si>
  <si>
    <t>遊佐町</t>
  </si>
  <si>
    <t>真室川町</t>
  </si>
  <si>
    <t>山辺町</t>
  </si>
  <si>
    <t>大江町</t>
  </si>
  <si>
    <t>置賜地域</t>
  </si>
  <si>
    <t>高畠町</t>
  </si>
  <si>
    <t>川西町</t>
  </si>
  <si>
    <t>町村計</t>
  </si>
  <si>
    <t>県計</t>
  </si>
  <si>
    <t>注　△印は減　　　資料　県地方課</t>
  </si>
  <si>
    <t>２４．昭和37年度市町村歳入歳出決算　(普通会計)</t>
  </si>
  <si>
    <t>2月</t>
  </si>
  <si>
    <t>3月</t>
  </si>
  <si>
    <t>4月</t>
  </si>
  <si>
    <t>5月</t>
  </si>
  <si>
    <t>6月</t>
  </si>
  <si>
    <t>7月</t>
  </si>
  <si>
    <t>8月</t>
  </si>
  <si>
    <t>9月</t>
  </si>
  <si>
    <t>10月</t>
  </si>
  <si>
    <t>11月</t>
  </si>
  <si>
    <t>12月</t>
  </si>
  <si>
    <t>月.署別</t>
  </si>
  <si>
    <t>殺人</t>
  </si>
  <si>
    <t>強盗</t>
  </si>
  <si>
    <t>放火</t>
  </si>
  <si>
    <t>強姦</t>
  </si>
  <si>
    <t>暴行</t>
  </si>
  <si>
    <t>傷害</t>
  </si>
  <si>
    <t>脅迫</t>
  </si>
  <si>
    <t>恐喝</t>
  </si>
  <si>
    <t>窃盗</t>
  </si>
  <si>
    <t>賍物</t>
  </si>
  <si>
    <t>詐欺</t>
  </si>
  <si>
    <t>横領</t>
  </si>
  <si>
    <t>偽造</t>
  </si>
  <si>
    <t>瀆職</t>
  </si>
  <si>
    <t>背任</t>
  </si>
  <si>
    <t>賭博</t>
  </si>
  <si>
    <t>わいせつ行為</t>
  </si>
  <si>
    <t>わいせつ物</t>
  </si>
  <si>
    <t>発生</t>
  </si>
  <si>
    <t>検挙</t>
  </si>
  <si>
    <t>昭和36年</t>
  </si>
  <si>
    <t xml:space="preserve"> 〃 37年</t>
  </si>
  <si>
    <t>月別</t>
  </si>
  <si>
    <t>署別</t>
  </si>
  <si>
    <t>山形</t>
  </si>
  <si>
    <t>鶴岡</t>
  </si>
  <si>
    <t>酒田</t>
  </si>
  <si>
    <t>米沢</t>
  </si>
  <si>
    <t>新庄</t>
  </si>
  <si>
    <t>村山</t>
  </si>
  <si>
    <t>赤湯</t>
  </si>
  <si>
    <t>長井</t>
  </si>
  <si>
    <t>天童</t>
  </si>
  <si>
    <t>上山</t>
  </si>
  <si>
    <t>尾花沢</t>
  </si>
  <si>
    <t>余目</t>
  </si>
  <si>
    <t>大江</t>
  </si>
  <si>
    <t>遊佐</t>
  </si>
  <si>
    <t>温海</t>
  </si>
  <si>
    <t>小国</t>
  </si>
  <si>
    <t>注　総数の（　）内は解決件数で内数である。　　　　　資料　山形県警察本部</t>
  </si>
  <si>
    <t>２５．罪種別犯罪発生・検挙件数</t>
  </si>
  <si>
    <t>昭和37年</t>
  </si>
  <si>
    <t>学　　校　　数</t>
  </si>
  <si>
    <t>学級数</t>
  </si>
  <si>
    <t>児　童　数</t>
  </si>
  <si>
    <t>教　員　数</t>
  </si>
  <si>
    <t>本校</t>
  </si>
  <si>
    <t>分校</t>
  </si>
  <si>
    <t>庄内地域</t>
  </si>
  <si>
    <t>豊栄村</t>
  </si>
  <si>
    <t>長井市</t>
  </si>
  <si>
    <t>和郷村</t>
  </si>
  <si>
    <t>川西町</t>
  </si>
  <si>
    <t>　注　国立校を含む　資料　学校基本調査</t>
  </si>
  <si>
    <t>２６．市町村別小学校</t>
  </si>
  <si>
    <t>生　徒　数</t>
  </si>
  <si>
    <t>２７．市町村別中学校</t>
  </si>
  <si>
    <t>昭和38年3月末現在</t>
  </si>
  <si>
    <t>市郡別</t>
  </si>
  <si>
    <t>養老</t>
  </si>
  <si>
    <t>救護</t>
  </si>
  <si>
    <t>授産</t>
  </si>
  <si>
    <t>宿所提供</t>
  </si>
  <si>
    <t>引揚者集団収容</t>
  </si>
  <si>
    <t>引揚者独立住宅</t>
  </si>
  <si>
    <t>身体障害者更生援護</t>
  </si>
  <si>
    <t>山形</t>
  </si>
  <si>
    <t>米沢</t>
  </si>
  <si>
    <t>鶴岡</t>
  </si>
  <si>
    <t>酒田</t>
  </si>
  <si>
    <t>寒河江</t>
  </si>
  <si>
    <t>上山</t>
  </si>
  <si>
    <t>村山</t>
  </si>
  <si>
    <t>長井</t>
  </si>
  <si>
    <t>天童</t>
  </si>
  <si>
    <t>東根</t>
  </si>
  <si>
    <t>尾花沢</t>
  </si>
  <si>
    <t>東村山</t>
  </si>
  <si>
    <t>西村山</t>
  </si>
  <si>
    <t>北村山</t>
  </si>
  <si>
    <t>最上</t>
  </si>
  <si>
    <t>東置賜</t>
  </si>
  <si>
    <t>西置賜</t>
  </si>
  <si>
    <t>東田川</t>
  </si>
  <si>
    <t>西田川</t>
  </si>
  <si>
    <t>飽海</t>
  </si>
  <si>
    <t>資料　県社会課</t>
  </si>
  <si>
    <t>２８.社会福祉施設</t>
  </si>
  <si>
    <t>総　　　　　数</t>
  </si>
  <si>
    <t>総　数</t>
  </si>
  <si>
    <t>病　院</t>
  </si>
  <si>
    <t>（2）業務の種類および従事場所</t>
  </si>
  <si>
    <t>区     分</t>
  </si>
  <si>
    <t>医療施設の開設者</t>
  </si>
  <si>
    <t>医療施設の勤務者</t>
  </si>
  <si>
    <t>医療施設以外の　　　　　従事者</t>
  </si>
  <si>
    <t>診療所</t>
  </si>
  <si>
    <t>医療施設
以外及び
その他</t>
  </si>
  <si>
    <t>臨床以外の医学教育又は研究</t>
  </si>
  <si>
    <t>衛生行政又は保健衛生業務</t>
  </si>
  <si>
    <t>医　　師</t>
  </si>
  <si>
    <t>歯科医師</t>
  </si>
  <si>
    <t>２９．医師・歯科医師</t>
  </si>
  <si>
    <t>（2）業務の種類</t>
  </si>
  <si>
    <t>区分</t>
  </si>
  <si>
    <t>総　　数</t>
  </si>
  <si>
    <t>薬局の</t>
  </si>
  <si>
    <t>病院又は診療所の勤務者</t>
  </si>
  <si>
    <t>大学において教育又は研究に従事する者</t>
  </si>
  <si>
    <t>衛生行政又は保健衛生業務の従事者</t>
  </si>
  <si>
    <t>医療品営業（製造輸入販売）従事者</t>
  </si>
  <si>
    <t>毒物劇物営業（製造輸入販売)従事者</t>
  </si>
  <si>
    <t>他の化学工業従事者</t>
  </si>
  <si>
    <t>開設者</t>
  </si>
  <si>
    <t>勤務者</t>
  </si>
  <si>
    <t>許取得者で無試験の者</t>
  </si>
  <si>
    <t>格のもの</t>
  </si>
  <si>
    <t>３０．薬剤師</t>
  </si>
  <si>
    <t>昭和37年12月末現在</t>
  </si>
  <si>
    <t>保健所別</t>
  </si>
  <si>
    <t>国立</t>
  </si>
  <si>
    <t>県立</t>
  </si>
  <si>
    <t>市町村立</t>
  </si>
  <si>
    <t>法人立</t>
  </si>
  <si>
    <t>個人立</t>
  </si>
  <si>
    <t>施設</t>
  </si>
  <si>
    <t>病床数</t>
  </si>
  <si>
    <t>病</t>
  </si>
  <si>
    <t>院</t>
  </si>
  <si>
    <t>東村山郡</t>
  </si>
  <si>
    <t>村山</t>
  </si>
  <si>
    <t>北村山郡</t>
  </si>
  <si>
    <t>藤島</t>
  </si>
  <si>
    <t>東田川郡</t>
  </si>
  <si>
    <t>鶴岡市</t>
  </si>
  <si>
    <t>西田川郡</t>
  </si>
  <si>
    <t>西置賜郡</t>
  </si>
  <si>
    <t>診</t>
  </si>
  <si>
    <t>療</t>
  </si>
  <si>
    <t>所</t>
  </si>
  <si>
    <t>昭和37年12月末現在</t>
  </si>
  <si>
    <t>区分</t>
  </si>
  <si>
    <t>藤島</t>
  </si>
  <si>
    <t>病院数</t>
  </si>
  <si>
    <t>診療所数</t>
  </si>
  <si>
    <t>歯科診療所数</t>
  </si>
  <si>
    <t>精神
病院</t>
  </si>
  <si>
    <t>病床数</t>
  </si>
  <si>
    <t>結　核
療養所</t>
  </si>
  <si>
    <t>病床数</t>
  </si>
  <si>
    <t>結核</t>
  </si>
  <si>
    <t>一般
病院</t>
  </si>
  <si>
    <t>伝染</t>
  </si>
  <si>
    <t>一般</t>
  </si>
  <si>
    <t>精神</t>
  </si>
  <si>
    <t>資料　県医務課</t>
  </si>
  <si>
    <t>３１.医療関係施設</t>
  </si>
  <si>
    <t>〃　35年</t>
  </si>
  <si>
    <t>〃　36年</t>
  </si>
  <si>
    <t>〃　37年</t>
  </si>
  <si>
    <t>（2）月別火災発生件数･損害見積額</t>
  </si>
  <si>
    <t>月別</t>
  </si>
  <si>
    <t>出火件数</t>
  </si>
  <si>
    <t>焼損棟数</t>
  </si>
  <si>
    <t>焼損面積</t>
  </si>
  <si>
    <t>車両船舶台数</t>
  </si>
  <si>
    <t>死傷者</t>
  </si>
  <si>
    <t>罹災世帯数</t>
  </si>
  <si>
    <t>罹災人員</t>
  </si>
  <si>
    <t>損　害　見　積　額　(円)</t>
  </si>
  <si>
    <t>建物火災</t>
  </si>
  <si>
    <t>山林・原野火　　　災</t>
  </si>
  <si>
    <t>船舶火災</t>
  </si>
  <si>
    <t>車両火災</t>
  </si>
  <si>
    <t>建物</t>
  </si>
  <si>
    <t>山林原野</t>
  </si>
  <si>
    <t>船舶</t>
  </si>
  <si>
    <t>車輛</t>
  </si>
  <si>
    <t>全焼</t>
  </si>
  <si>
    <t>半焼</t>
  </si>
  <si>
    <t>部分焼</t>
  </si>
  <si>
    <t>山　林　面　積</t>
  </si>
  <si>
    <t>死者</t>
  </si>
  <si>
    <t>傷物</t>
  </si>
  <si>
    <t>内容物及び　そ　の　他</t>
  </si>
  <si>
    <t>㎥</t>
  </si>
  <si>
    <t>ａ</t>
  </si>
  <si>
    <t>昭和33年</t>
  </si>
  <si>
    <t>〃　34年</t>
  </si>
  <si>
    <t>1月</t>
  </si>
  <si>
    <t>資料　県消防防災課</t>
  </si>
  <si>
    <t>３２．火災被害</t>
  </si>
  <si>
    <t>（1）損害を与えたもの･受けたもの</t>
  </si>
  <si>
    <t>区　　分</t>
  </si>
  <si>
    <t>大型自動車</t>
  </si>
  <si>
    <t>普通自動車</t>
  </si>
  <si>
    <t>自動三輪車</t>
  </si>
  <si>
    <t>自動二輪車</t>
  </si>
  <si>
    <t>原動機付自動車</t>
  </si>
  <si>
    <t>軽車両</t>
  </si>
  <si>
    <t>汽車</t>
  </si>
  <si>
    <t>歩行者</t>
  </si>
  <si>
    <t>乗客</t>
  </si>
  <si>
    <t>その他の人</t>
  </si>
  <si>
    <t>物件その他</t>
  </si>
  <si>
    <t>不明</t>
  </si>
  <si>
    <t>乗用</t>
  </si>
  <si>
    <t>貨物</t>
  </si>
  <si>
    <t>損害を与えたもの</t>
  </si>
  <si>
    <t>件数</t>
  </si>
  <si>
    <t>傷者</t>
  </si>
  <si>
    <t>損害を受けたもの</t>
  </si>
  <si>
    <t>資料　県警察本部</t>
  </si>
  <si>
    <t>３３.交通事故</t>
  </si>
  <si>
    <t>昭和37年度</t>
  </si>
  <si>
    <t>契約口数</t>
  </si>
  <si>
    <t>灯数．個数．ＫＷ</t>
  </si>
  <si>
    <t>販売電力量（1,000ＫＷＨ）</t>
  </si>
  <si>
    <t>料金（1,000円）</t>
  </si>
  <si>
    <t>上期</t>
  </si>
  <si>
    <t>下期</t>
  </si>
  <si>
    <t xml:space="preserve"> </t>
  </si>
  <si>
    <t>　</t>
  </si>
  <si>
    <t>電灯</t>
  </si>
  <si>
    <t>定額電灯</t>
  </si>
  <si>
    <t>灯</t>
  </si>
  <si>
    <t>従量電灯</t>
  </si>
  <si>
    <t>〃</t>
  </si>
  <si>
    <t>大口電灯</t>
  </si>
  <si>
    <t>ＫＷ</t>
  </si>
  <si>
    <t>臨時電灯</t>
  </si>
  <si>
    <t>ＫＷ</t>
  </si>
  <si>
    <t>電灯合計</t>
  </si>
  <si>
    <t>電　　　　　　力</t>
  </si>
  <si>
    <t>業務用電力</t>
  </si>
  <si>
    <t>ＫＷ</t>
  </si>
  <si>
    <t>50ＫＷ未満</t>
  </si>
  <si>
    <t>50ＫＷ以上</t>
  </si>
  <si>
    <t>3,000ＫＷ未満</t>
  </si>
  <si>
    <t>3,000ＫＷ以上</t>
  </si>
  <si>
    <t>特約電力</t>
  </si>
  <si>
    <t>〃</t>
  </si>
  <si>
    <t>臨時電力</t>
  </si>
  <si>
    <t>農事用電力</t>
  </si>
  <si>
    <t>建設工事用電力</t>
  </si>
  <si>
    <t>〃</t>
  </si>
  <si>
    <t>…</t>
  </si>
  <si>
    <t>事業用</t>
  </si>
  <si>
    <t>〃</t>
  </si>
  <si>
    <t>電灯電力計</t>
  </si>
  <si>
    <t>　注1.　契約口数需用数は38年3月31日現在値を計上した。</t>
  </si>
  <si>
    <t>　注2.　使用量、料金は昭和37年4月～昭和38年3月までの年間の実績である。</t>
  </si>
  <si>
    <t>　資料　東北電力株式会社山形支店</t>
  </si>
  <si>
    <t>１４．電灯および電力需用実績</t>
  </si>
  <si>
    <t>川西町</t>
  </si>
  <si>
    <t>昭和38年3月31日現在</t>
  </si>
  <si>
    <t xml:space="preserve">保  健  所
市町村別 </t>
  </si>
  <si>
    <t>行政区域内      居住人口</t>
  </si>
  <si>
    <t>給水区域内
人      口</t>
  </si>
  <si>
    <t xml:space="preserve">Ｂ/Ａ  </t>
  </si>
  <si>
    <t>計画給水
人　　口</t>
  </si>
  <si>
    <t xml:space="preserve">Ｃ/Ａ  </t>
  </si>
  <si>
    <t>現在給水
人　　口</t>
  </si>
  <si>
    <t xml:space="preserve">Ｄ/Ａ  </t>
  </si>
  <si>
    <t>上水道</t>
  </si>
  <si>
    <t>簡易水道</t>
  </si>
  <si>
    <t>専用水道</t>
  </si>
  <si>
    <t>（Ａ）</t>
  </si>
  <si>
    <t>（Ｂ）</t>
  </si>
  <si>
    <t>％</t>
  </si>
  <si>
    <t>（Ｃ）</t>
  </si>
  <si>
    <t>（Ｄ）</t>
  </si>
  <si>
    <t>施設数</t>
  </si>
  <si>
    <t>山形保健所</t>
  </si>
  <si>
    <t xml:space="preserve"> </t>
  </si>
  <si>
    <t>寒河江保健所</t>
  </si>
  <si>
    <t>寒河江市</t>
  </si>
  <si>
    <t>大江町</t>
  </si>
  <si>
    <t>村山保健所</t>
  </si>
  <si>
    <t>大石田町</t>
  </si>
  <si>
    <t>新庄保健所</t>
  </si>
  <si>
    <t>戸沢村</t>
  </si>
  <si>
    <t>鮭川村</t>
  </si>
  <si>
    <t>酒田保健所</t>
  </si>
  <si>
    <t>酒田市</t>
  </si>
  <si>
    <t xml:space="preserve"> </t>
  </si>
  <si>
    <t>八幡町</t>
  </si>
  <si>
    <t>平田村</t>
  </si>
  <si>
    <t>藤島保健所</t>
  </si>
  <si>
    <t>立川町</t>
  </si>
  <si>
    <t>鶴岡保健所</t>
  </si>
  <si>
    <t>櫛引村</t>
  </si>
  <si>
    <t>赤湯保健所</t>
  </si>
  <si>
    <t>宮内町</t>
  </si>
  <si>
    <t>高畠町</t>
  </si>
  <si>
    <t>長井保健所</t>
  </si>
  <si>
    <t>米沢保健所</t>
  </si>
  <si>
    <t>合計</t>
  </si>
  <si>
    <t>　</t>
  </si>
  <si>
    <t>資料　県薬務課</t>
  </si>
  <si>
    <t>１５．市町村別水道普及状況</t>
  </si>
  <si>
    <t xml:space="preserve"> (1) 種類別</t>
  </si>
  <si>
    <t>昭和38年4月1日現在</t>
  </si>
  <si>
    <t>路線別</t>
  </si>
  <si>
    <t>総延長</t>
  </si>
  <si>
    <t>重用延長</t>
  </si>
  <si>
    <t>実延長</t>
  </si>
  <si>
    <t>内　　　訳</t>
  </si>
  <si>
    <t>永　久　橋</t>
  </si>
  <si>
    <t>木　　橋</t>
  </si>
  <si>
    <t>ト　ン　ネ　ル</t>
  </si>
  <si>
    <t>改良済
延　長</t>
  </si>
  <si>
    <t>未改良
延　長</t>
  </si>
  <si>
    <t>延長</t>
  </si>
  <si>
    <t>m</t>
  </si>
  <si>
    <t>総　　　　数</t>
  </si>
  <si>
    <r>
      <t>4327</t>
    </r>
    <r>
      <rPr>
        <sz val="9"/>
        <rFont val="ＭＳ 明朝"/>
        <family val="1"/>
      </rPr>
      <t>2/2</t>
    </r>
  </si>
  <si>
    <r>
      <t>2904</t>
    </r>
    <r>
      <rPr>
        <sz val="9"/>
        <rFont val="ＭＳ 明朝"/>
        <family val="1"/>
      </rPr>
      <t>2/2</t>
    </r>
  </si>
  <si>
    <r>
      <t>41</t>
    </r>
    <r>
      <rPr>
        <sz val="9"/>
        <rFont val="ＭＳ 明朝"/>
        <family val="1"/>
      </rPr>
      <t>4/2</t>
    </r>
  </si>
  <si>
    <t>1級 国  道</t>
  </si>
  <si>
    <t>6</t>
  </si>
  <si>
    <t>2級 国  道</t>
  </si>
  <si>
    <t xml:space="preserve">3 1/2 </t>
  </si>
  <si>
    <t>主要地方道</t>
  </si>
  <si>
    <t>一般県道</t>
  </si>
  <si>
    <t>896 2/2</t>
  </si>
  <si>
    <t>424 2/2</t>
  </si>
  <si>
    <r>
      <t xml:space="preserve">1563 </t>
    </r>
    <r>
      <rPr>
        <sz val="9"/>
        <rFont val="ＭＳ 明朝"/>
        <family val="1"/>
      </rPr>
      <t xml:space="preserve">2/2  </t>
    </r>
  </si>
  <si>
    <r>
      <t>543</t>
    </r>
    <r>
      <rPr>
        <sz val="9"/>
        <rFont val="ＭＳ 明朝"/>
        <family val="1"/>
      </rPr>
      <t>2/2</t>
    </r>
  </si>
  <si>
    <r>
      <t>26</t>
    </r>
    <r>
      <rPr>
        <sz val="9"/>
        <rFont val="ＭＳ 明朝"/>
        <family val="1"/>
      </rPr>
      <t>4/2</t>
    </r>
  </si>
  <si>
    <t>市町村道</t>
  </si>
  <si>
    <t>13号線指定
 区間</t>
  </si>
  <si>
    <t>　　注　()書は有料道路（エコーライン）で道路管理者は日本道路公団であり,内書である。</t>
  </si>
  <si>
    <t>　　資料　県道路課</t>
  </si>
  <si>
    <t>１６．道路延長</t>
  </si>
  <si>
    <t xml:space="preserve"> 　　　(1)年次別</t>
  </si>
  <si>
    <t>年度別</t>
  </si>
  <si>
    <t>貨　　　　　　物　　　　　　用</t>
  </si>
  <si>
    <t>乗　　合　　用</t>
  </si>
  <si>
    <t>乗　　用</t>
  </si>
  <si>
    <t>普通車</t>
  </si>
  <si>
    <t>小型四輪車</t>
  </si>
  <si>
    <t>小型三輪車</t>
  </si>
  <si>
    <t>けん引・　被けん引</t>
  </si>
  <si>
    <t>普　通　車</t>
  </si>
  <si>
    <t>けん引・　被けん引</t>
  </si>
  <si>
    <t>自家用</t>
  </si>
  <si>
    <t>営業　　　用</t>
  </si>
  <si>
    <t>小計</t>
  </si>
  <si>
    <t>自家　　用</t>
  </si>
  <si>
    <t>営業　　用</t>
  </si>
  <si>
    <t>昭和</t>
  </si>
  <si>
    <t>25年</t>
  </si>
  <si>
    <t>79</t>
  </si>
  <si>
    <t>〃</t>
  </si>
  <si>
    <t>26年</t>
  </si>
  <si>
    <t>88</t>
  </si>
  <si>
    <t>27年</t>
  </si>
  <si>
    <t>100</t>
  </si>
  <si>
    <t>28年</t>
  </si>
  <si>
    <t xml:space="preserve">(1)8 </t>
  </si>
  <si>
    <t>(64)106</t>
  </si>
  <si>
    <t>203</t>
  </si>
  <si>
    <t>29年</t>
  </si>
  <si>
    <t>(59)154</t>
  </si>
  <si>
    <t>(59)264</t>
  </si>
  <si>
    <t>30年</t>
  </si>
  <si>
    <t>(94)195</t>
  </si>
  <si>
    <t>(94)320</t>
  </si>
  <si>
    <t>31年</t>
  </si>
  <si>
    <t>(29)196</t>
  </si>
  <si>
    <t>(29)303</t>
  </si>
  <si>
    <t>32年</t>
  </si>
  <si>
    <t>(9)197</t>
  </si>
  <si>
    <t>(9)289</t>
  </si>
  <si>
    <t>33年</t>
  </si>
  <si>
    <t>(11)195</t>
  </si>
  <si>
    <t>(11)263</t>
  </si>
  <si>
    <t>34年</t>
  </si>
  <si>
    <t>(14)176</t>
  </si>
  <si>
    <t>(14)228</t>
  </si>
  <si>
    <t>35年</t>
  </si>
  <si>
    <t>(17)162</t>
  </si>
  <si>
    <t>(17)197</t>
  </si>
  <si>
    <t>36年</t>
  </si>
  <si>
    <t>(14)146</t>
  </si>
  <si>
    <t>(14)171</t>
  </si>
  <si>
    <t>37年</t>
  </si>
  <si>
    <t>(10)139</t>
  </si>
  <si>
    <t>(10)157</t>
  </si>
  <si>
    <t>38年</t>
  </si>
  <si>
    <t>109</t>
  </si>
  <si>
    <t>125</t>
  </si>
  <si>
    <t>乗　　　　　　　　　　　　　　　　　　　　用</t>
  </si>
  <si>
    <t>小型　　　　二輪車</t>
  </si>
  <si>
    <t>軽自動車</t>
  </si>
  <si>
    <t>特種用途車</t>
  </si>
  <si>
    <t>特殊自動車</t>
  </si>
  <si>
    <t>小型車</t>
  </si>
  <si>
    <t>自家　　　用</t>
  </si>
  <si>
    <t>営業　　　　　　　　　　　　用</t>
  </si>
  <si>
    <t>注　1.各年3月末現在。2.( )書は米軍人私有自動車の別書</t>
  </si>
  <si>
    <t>　　3.小型二輪および軽自動車は検査証又は届出済証を交付しているものである。資料　県陸運事務所</t>
  </si>
  <si>
    <t>１７.自動車台数</t>
  </si>
  <si>
    <t>昭和38年3月現在</t>
  </si>
  <si>
    <t>機関別</t>
  </si>
  <si>
    <t>県内店舗数</t>
  </si>
  <si>
    <t>県外
支店</t>
  </si>
  <si>
    <t>本店</t>
  </si>
  <si>
    <t>支店</t>
  </si>
  <si>
    <t>出張所</t>
  </si>
  <si>
    <t>労働金庫</t>
  </si>
  <si>
    <t>日本銀行山形事務所</t>
  </si>
  <si>
    <t>農業協同組合連合会</t>
  </si>
  <si>
    <t>都市銀行</t>
  </si>
  <si>
    <t>農業協同組合</t>
  </si>
  <si>
    <t>地方銀行</t>
  </si>
  <si>
    <t>国民金融公庫</t>
  </si>
  <si>
    <t>相互銀行</t>
  </si>
  <si>
    <t>農林中央金庫山形事務所</t>
  </si>
  <si>
    <t>信用金庫</t>
  </si>
  <si>
    <t>商工組合中央金庫</t>
  </si>
  <si>
    <t>信用組合</t>
  </si>
  <si>
    <t>生命保険会社</t>
  </si>
  <si>
    <t>資料　東北財務局山形財務部</t>
  </si>
  <si>
    <t>１８．金融機関別店舗数</t>
  </si>
  <si>
    <t>昭和38年
3月末
残   高</t>
  </si>
  <si>
    <t>昭和35年
3月末
残   高</t>
  </si>
  <si>
    <t>昭和37年
3月末
残   高</t>
  </si>
  <si>
    <t>(単位 100万円)</t>
  </si>
  <si>
    <t>業種別</t>
  </si>
  <si>
    <t>昭和35年
3月末
残   高</t>
  </si>
  <si>
    <t>昭和36年
3月末
残   高</t>
  </si>
  <si>
    <t>昭和37年
3月末
残   高</t>
  </si>
  <si>
    <t>業種別</t>
  </si>
  <si>
    <t>昭和36年
3月末
残   高</t>
  </si>
  <si>
    <t>総数</t>
  </si>
  <si>
    <t>漁業.水産養殖業</t>
  </si>
  <si>
    <t>金属</t>
  </si>
  <si>
    <t>食料品</t>
  </si>
  <si>
    <t>石岩</t>
  </si>
  <si>
    <t>繊維品</t>
  </si>
  <si>
    <t>石油.天然ガス</t>
  </si>
  <si>
    <t>木材.木製品</t>
  </si>
  <si>
    <t>パルプ.紙.紙加工品</t>
  </si>
  <si>
    <t>出版.印刷.同関連産業</t>
  </si>
  <si>
    <t>卸売.小売業</t>
  </si>
  <si>
    <t>石油精製品</t>
  </si>
  <si>
    <t>卸売</t>
  </si>
  <si>
    <t>ゴム製品</t>
  </si>
  <si>
    <t>小売</t>
  </si>
  <si>
    <t>皮革.同製品</t>
  </si>
  <si>
    <t>窯業.土石製品</t>
  </si>
  <si>
    <t>金融.保険業</t>
  </si>
  <si>
    <t>不動産業</t>
  </si>
  <si>
    <t>非鉄金属製品</t>
  </si>
  <si>
    <t>運輸.通信業</t>
  </si>
  <si>
    <t>金属製品</t>
  </si>
  <si>
    <t>電気.ガス.水道業</t>
  </si>
  <si>
    <t>機械</t>
  </si>
  <si>
    <t>電気業</t>
  </si>
  <si>
    <t>電気機械器具</t>
  </si>
  <si>
    <t>ガス業</t>
  </si>
  <si>
    <t>輸送用機械器具</t>
  </si>
  <si>
    <t>サービス業</t>
  </si>
  <si>
    <t>精密機械器具</t>
  </si>
  <si>
    <t>うち旅館.貸間業</t>
  </si>
  <si>
    <r>
      <t>・・</t>
    </r>
    <r>
      <rPr>
        <sz val="10"/>
        <rFont val="ＭＳ 明朝"/>
        <family val="1"/>
      </rPr>
      <t>興業.娯楽業</t>
    </r>
  </si>
  <si>
    <t>農業</t>
  </si>
  <si>
    <t>地方公共団体</t>
  </si>
  <si>
    <t>林業</t>
  </si>
  <si>
    <t>資料  日銀仙台支店</t>
  </si>
  <si>
    <t>１９．業種別銀行融資状況</t>
  </si>
  <si>
    <t>商店数</t>
  </si>
  <si>
    <t>河北町</t>
  </si>
  <si>
    <t>小国町</t>
  </si>
  <si>
    <t>白鷹町</t>
  </si>
  <si>
    <t>飯豊町</t>
  </si>
  <si>
    <t>昭和37年7月1日現在</t>
  </si>
  <si>
    <t>市町村別</t>
  </si>
  <si>
    <t>総　数</t>
  </si>
  <si>
    <t>甲</t>
  </si>
  <si>
    <r>
      <t>法人組織の商店および
個人商店で常用従業者
を使用している商店</t>
    </r>
    <r>
      <rPr>
        <sz val="10"/>
        <color indexed="9"/>
        <rFont val="ＭＳ 明朝"/>
        <family val="1"/>
      </rPr>
      <t>・</t>
    </r>
  </si>
  <si>
    <t>乙</t>
  </si>
  <si>
    <t>個人商店で常用従業者
を使用していない商店</t>
  </si>
  <si>
    <t>丙 　飲　食　店</t>
  </si>
  <si>
    <t>従業
者数</t>
  </si>
  <si>
    <t>年間商品　　　　　販売額</t>
  </si>
  <si>
    <t>従業
者数</t>
  </si>
  <si>
    <t>年間商品
販 売 額</t>
  </si>
  <si>
    <t>万円</t>
  </si>
  <si>
    <t>東根市</t>
  </si>
  <si>
    <t>羽黒町</t>
  </si>
  <si>
    <t>余目村</t>
  </si>
  <si>
    <t>大山町</t>
  </si>
  <si>
    <t>遊佐町</t>
  </si>
  <si>
    <t>舟形町</t>
  </si>
  <si>
    <t>戸沢村</t>
  </si>
  <si>
    <t>中山町</t>
  </si>
  <si>
    <t>真室川町</t>
  </si>
  <si>
    <t>金山町</t>
  </si>
  <si>
    <t>豊栄村</t>
  </si>
  <si>
    <t>大江町</t>
  </si>
  <si>
    <t>和郷村</t>
  </si>
  <si>
    <t>飯豊町</t>
  </si>
  <si>
    <t>資料　昭和37年商業統計調査</t>
  </si>
  <si>
    <t xml:space="preserve">２０．市町村別商店・従業者数・年間商品販売額 </t>
  </si>
  <si>
    <t>%</t>
  </si>
  <si>
    <t>品       目       別</t>
  </si>
  <si>
    <t>昭和37年</t>
  </si>
  <si>
    <t>昭和36年</t>
  </si>
  <si>
    <t>単位</t>
  </si>
  <si>
    <t>数量</t>
  </si>
  <si>
    <t>金額</t>
  </si>
  <si>
    <t>構成比</t>
  </si>
  <si>
    <t>円</t>
  </si>
  <si>
    <t>繊　維　製　品</t>
  </si>
  <si>
    <t>生糸</t>
  </si>
  <si>
    <t>kg</t>
  </si>
  <si>
    <t>絹織物</t>
  </si>
  <si>
    <t>94,062.5y</t>
  </si>
  <si>
    <t>㎡</t>
  </si>
  <si>
    <t>人絹交織々物</t>
  </si>
  <si>
    <r>
      <t xml:space="preserve">     203,896y</t>
    </r>
    <r>
      <rPr>
        <vertAlign val="superscript"/>
        <sz val="10"/>
        <rFont val="ＭＳ 明朝"/>
        <family val="1"/>
      </rPr>
      <t xml:space="preserve">2 </t>
    </r>
  </si>
  <si>
    <t>合成繊維</t>
  </si>
  <si>
    <t>1,600m</t>
  </si>
  <si>
    <t>6,074,760㎡</t>
  </si>
  <si>
    <t>絨氈</t>
  </si>
  <si>
    <t>st</t>
  </si>
  <si>
    <t>メリヤス製品</t>
  </si>
  <si>
    <t>打</t>
  </si>
  <si>
    <t>小　　　　　　　計</t>
  </si>
  <si>
    <t>機　械　金　属　製　品</t>
  </si>
  <si>
    <t>ミシン．同部品</t>
  </si>
  <si>
    <t>台</t>
  </si>
  <si>
    <t>箇</t>
  </si>
  <si>
    <t>メリヤス編機．同部品</t>
  </si>
  <si>
    <t>南洋鎌等打刃物</t>
  </si>
  <si>
    <t>丁</t>
  </si>
  <si>
    <t>トランスホーマ</t>
  </si>
  <si>
    <t>灰皿等鉄鋳物</t>
  </si>
  <si>
    <t>点</t>
  </si>
  <si>
    <t>ソースパン等アルミ鋳物</t>
  </si>
  <si>
    <t>合　　金　　属</t>
  </si>
  <si>
    <t>電解金属マンガン</t>
  </si>
  <si>
    <t>kg</t>
  </si>
  <si>
    <t>電解金属クローム</t>
  </si>
  <si>
    <t>〃</t>
  </si>
  <si>
    <t>電解二酸化マンガン</t>
  </si>
  <si>
    <t>〃</t>
  </si>
  <si>
    <t>高炭素マンガン鉄</t>
  </si>
  <si>
    <t>〃</t>
  </si>
  <si>
    <t>中炭素マンガン鉄</t>
  </si>
  <si>
    <t>〃</t>
  </si>
  <si>
    <t>低炭素マンガン鉄</t>
  </si>
  <si>
    <t>シリコンマンガン</t>
  </si>
  <si>
    <t>フエロシリコン</t>
  </si>
  <si>
    <t>化　学　製　品</t>
  </si>
  <si>
    <t>ガレオンアース</t>
  </si>
  <si>
    <t>t</t>
  </si>
  <si>
    <t>映写用カーボン</t>
  </si>
  <si>
    <t>千本</t>
  </si>
  <si>
    <t>酸性白土</t>
  </si>
  <si>
    <t>t</t>
  </si>
  <si>
    <t>セタノール</t>
  </si>
  <si>
    <t>kg</t>
  </si>
  <si>
    <t>オレイルアルコール</t>
  </si>
  <si>
    <t>〃</t>
  </si>
  <si>
    <t>オレイン酸</t>
  </si>
  <si>
    <t>〃</t>
  </si>
  <si>
    <t>不透明石英製品</t>
  </si>
  <si>
    <t>不透明石英管</t>
  </si>
  <si>
    <t>本</t>
  </si>
  <si>
    <t>熔成燐肥</t>
  </si>
  <si>
    <t>t</t>
  </si>
  <si>
    <t>ペントナイト</t>
  </si>
  <si>
    <t>〃</t>
  </si>
  <si>
    <t>ステアリン酸</t>
  </si>
  <si>
    <t>kg</t>
  </si>
  <si>
    <t>抹香アルコール</t>
  </si>
  <si>
    <t>透明石英ガラス</t>
  </si>
  <si>
    <t>テコランダム</t>
  </si>
  <si>
    <t>プチルステアレート　</t>
  </si>
  <si>
    <t>テルナイト</t>
  </si>
  <si>
    <t>Ｓベンド</t>
  </si>
  <si>
    <t>高度さらし粉</t>
  </si>
  <si>
    <t>t</t>
  </si>
  <si>
    <t>木　　製　　品</t>
  </si>
  <si>
    <t>ウインドウ．シャッター</t>
  </si>
  <si>
    <t>枚</t>
  </si>
  <si>
    <t>フローリング</t>
  </si>
  <si>
    <t>sf</t>
  </si>
  <si>
    <t>サービストレイ</t>
  </si>
  <si>
    <t>チョッピングボード</t>
  </si>
  <si>
    <t>セット</t>
  </si>
  <si>
    <t>ローソク立て</t>
  </si>
  <si>
    <t>モリン型洋服掛</t>
  </si>
  <si>
    <t>セット</t>
  </si>
  <si>
    <t>果　実　缶　詰</t>
  </si>
  <si>
    <t>白桃シロップ漬缶詰</t>
  </si>
  <si>
    <t>c/s</t>
  </si>
  <si>
    <t>黄桃シロップ漬缶詰</t>
  </si>
  <si>
    <t>〃</t>
  </si>
  <si>
    <t>桜桃シロップ漬缶詰</t>
  </si>
  <si>
    <t>フルーツ．サラダシロップ　〃</t>
  </si>
  <si>
    <t>林ごソリッド．パック　〃</t>
  </si>
  <si>
    <t>林ごソリッド．パック　</t>
  </si>
  <si>
    <t>みかんシロップ漬缶詰</t>
  </si>
  <si>
    <t>みかん缶詰</t>
  </si>
  <si>
    <t>c/s</t>
  </si>
  <si>
    <t>洋梨シロップ漬缶詰</t>
  </si>
  <si>
    <t>オレンジ．ジュース缶詰</t>
  </si>
  <si>
    <t>いちご缶詰</t>
  </si>
  <si>
    <t>洋梨ネクター</t>
  </si>
  <si>
    <t>黄桃ネクター</t>
  </si>
  <si>
    <t>フルーツ．カクテル缶詰</t>
  </si>
  <si>
    <t>ソリッド．パック</t>
  </si>
  <si>
    <t>食　　料　　品</t>
  </si>
  <si>
    <t>アスパラガス缶詰</t>
  </si>
  <si>
    <t>鯖トマト漬缶詰</t>
  </si>
  <si>
    <t>〃</t>
  </si>
  <si>
    <t>ハヤシ．ビーフ缶詰</t>
  </si>
  <si>
    <t>ハムバーグステーキ缶詰</t>
  </si>
  <si>
    <t>なめこ味噌汁缶詰</t>
  </si>
  <si>
    <t>野菜みりん漬缶詰</t>
  </si>
  <si>
    <t>チキンライスの素缶詰</t>
  </si>
  <si>
    <t>鱸油漬缶詰</t>
  </si>
  <si>
    <t>秋刀魚油漬缶詰</t>
  </si>
  <si>
    <t>すわい．蟹缶詰</t>
  </si>
  <si>
    <t>ビーフカレー缶詰</t>
  </si>
  <si>
    <t>鯖油漬缶詰</t>
  </si>
  <si>
    <t>〃</t>
  </si>
  <si>
    <t>秋刀魚水煮缶詰</t>
  </si>
  <si>
    <t>…</t>
  </si>
  <si>
    <t>秋刀魚味付缶詰</t>
  </si>
  <si>
    <t>秋刀魚トマト漬缶詰</t>
  </si>
  <si>
    <t>カツオ塩水漬缶詰</t>
  </si>
  <si>
    <t>庄内ふ</t>
  </si>
  <si>
    <t>…</t>
  </si>
  <si>
    <t>虹鱒</t>
  </si>
  <si>
    <t>鰯トマト漬缶詰</t>
  </si>
  <si>
    <t>c/s</t>
  </si>
  <si>
    <t>じゅん菜びん缶</t>
  </si>
  <si>
    <t>なめこ缶詰</t>
  </si>
  <si>
    <t>グリンピース缶詰</t>
  </si>
  <si>
    <t>雑　　貨　　類</t>
  </si>
  <si>
    <t>バドミントン．ラケット</t>
  </si>
  <si>
    <t>造花</t>
  </si>
  <si>
    <t>グロス</t>
  </si>
  <si>
    <t>こけし人形</t>
  </si>
  <si>
    <t>…</t>
  </si>
  <si>
    <t>ゆりかご人形</t>
  </si>
  <si>
    <t>〃</t>
  </si>
  <si>
    <t>…</t>
  </si>
  <si>
    <t>いずめこ人形</t>
  </si>
  <si>
    <t>打</t>
  </si>
  <si>
    <t>…</t>
  </si>
  <si>
    <t>笹野彫</t>
  </si>
  <si>
    <t>組</t>
  </si>
  <si>
    <t>…</t>
  </si>
  <si>
    <t>雪沓</t>
  </si>
  <si>
    <t>足</t>
  </si>
  <si>
    <t>球根</t>
  </si>
  <si>
    <t>球</t>
  </si>
  <si>
    <t>額</t>
  </si>
  <si>
    <t>桐紙</t>
  </si>
  <si>
    <t>みのてんご状さし</t>
  </si>
  <si>
    <t>カナリヤ</t>
  </si>
  <si>
    <t>羽</t>
  </si>
  <si>
    <t>箕</t>
  </si>
  <si>
    <t>こけしフォーク</t>
  </si>
  <si>
    <t>〃</t>
  </si>
  <si>
    <t>たばこ入れ</t>
  </si>
  <si>
    <t>…</t>
  </si>
  <si>
    <t>風俗人形</t>
  </si>
  <si>
    <t>〃</t>
  </si>
  <si>
    <t>曲物</t>
  </si>
  <si>
    <t>…</t>
  </si>
  <si>
    <t>絵ローソク</t>
  </si>
  <si>
    <t>御殿まり</t>
  </si>
  <si>
    <t>葉たばこ</t>
  </si>
  <si>
    <t>スリッパ</t>
  </si>
  <si>
    <t>ＳＰ胡しょう入れ</t>
  </si>
  <si>
    <t>ナイフ差</t>
  </si>
  <si>
    <t>合　　　　　　　計</t>
  </si>
  <si>
    <t>資料　県商工課</t>
  </si>
  <si>
    <t>２１． 品目別輸出出荷実績</t>
  </si>
  <si>
    <t>(10月)</t>
  </si>
  <si>
    <t>(11月)</t>
  </si>
  <si>
    <t>都市別</t>
  </si>
  <si>
    <t>青森市</t>
  </si>
  <si>
    <t>盛岡市</t>
  </si>
  <si>
    <t>仙台市</t>
  </si>
  <si>
    <t>秋田市</t>
  </si>
  <si>
    <t>山形市　</t>
  </si>
  <si>
    <t>福島市</t>
  </si>
  <si>
    <t>新潟市</t>
  </si>
  <si>
    <t>全都市</t>
  </si>
  <si>
    <t>世帯員数</t>
  </si>
  <si>
    <t>有業員数</t>
  </si>
  <si>
    <t>円</t>
  </si>
  <si>
    <t>収入総額</t>
  </si>
  <si>
    <t>実収入総額</t>
  </si>
  <si>
    <t>勤め先からの収入</t>
  </si>
  <si>
    <t>世帯主収入</t>
  </si>
  <si>
    <t>　　定　　　　　期</t>
  </si>
  <si>
    <t>　 臨　　　　時</t>
  </si>
  <si>
    <t>　 　臨　　　　　時</t>
  </si>
  <si>
    <t>その他の世帯員収入</t>
  </si>
  <si>
    <t>事業及び内職収入</t>
  </si>
  <si>
    <t>その他の実収入</t>
  </si>
  <si>
    <t>実収入以外の収入総額</t>
  </si>
  <si>
    <t>前月からの繰入金</t>
  </si>
  <si>
    <t>実支出総額</t>
  </si>
  <si>
    <t>消費支出総額</t>
  </si>
  <si>
    <t>飲食費</t>
  </si>
  <si>
    <t>主食</t>
  </si>
  <si>
    <t>副食</t>
  </si>
  <si>
    <t>住居費</t>
  </si>
  <si>
    <t>光熱費</t>
  </si>
  <si>
    <t>被服費</t>
  </si>
  <si>
    <t>雑費</t>
  </si>
  <si>
    <t>保健衛生費</t>
  </si>
  <si>
    <t>教養文化費</t>
  </si>
  <si>
    <t>交際費</t>
  </si>
  <si>
    <t>非消費支出総額</t>
  </si>
  <si>
    <t>税金</t>
  </si>
  <si>
    <t>社会保障費</t>
  </si>
  <si>
    <t>実支出以外の支出総額</t>
  </si>
  <si>
    <t>翌月への繰越金</t>
  </si>
  <si>
    <t>注　1.この表は現物を含まない。</t>
  </si>
  <si>
    <t>　　2.この表の教養文化費には文房具費を含まない。</t>
  </si>
  <si>
    <t>２２．東北主要都市別勤労者世帯1か月間の収入と支出</t>
  </si>
  <si>
    <t>種別</t>
  </si>
  <si>
    <t>昭和35年度</t>
  </si>
  <si>
    <t>昭和36年度</t>
  </si>
  <si>
    <t>昭和37年度</t>
  </si>
  <si>
    <t>構 成 比</t>
  </si>
  <si>
    <t>県税</t>
  </si>
  <si>
    <t>地方譲与税</t>
  </si>
  <si>
    <t>地方交付税</t>
  </si>
  <si>
    <t>公営企業及び財産収入</t>
  </si>
  <si>
    <t>分担金及び負担金</t>
  </si>
  <si>
    <t>使用料及び手数料</t>
  </si>
  <si>
    <t>国庫支出金</t>
  </si>
  <si>
    <t>寄附金</t>
  </si>
  <si>
    <t>繰入金</t>
  </si>
  <si>
    <t>雑収入</t>
  </si>
  <si>
    <t>県債</t>
  </si>
  <si>
    <t>繰越金</t>
  </si>
  <si>
    <t>議会費</t>
  </si>
  <si>
    <t>県庁費</t>
  </si>
  <si>
    <t>警察消防費</t>
  </si>
  <si>
    <t>土木費</t>
  </si>
  <si>
    <t>教育費</t>
  </si>
  <si>
    <t>社会及び労働施設費</t>
  </si>
  <si>
    <t>保健衛生費</t>
  </si>
  <si>
    <t>産業経済費</t>
  </si>
  <si>
    <t>財産費</t>
  </si>
  <si>
    <t>統計調査費</t>
  </si>
  <si>
    <t>選挙費</t>
  </si>
  <si>
    <t>公債費</t>
  </si>
  <si>
    <t>諸支出金</t>
  </si>
  <si>
    <t>予備費</t>
  </si>
  <si>
    <t>翌年度へ繰越</t>
  </si>
  <si>
    <t>資料 県出納室</t>
  </si>
  <si>
    <t>決   算   額</t>
  </si>
  <si>
    <t>決   算   額</t>
  </si>
  <si>
    <t>歳　　入　　</t>
  </si>
  <si>
    <t>歳　　出　　</t>
  </si>
  <si>
    <t>２３．年次別山形県一般会計歳入歳出決算</t>
  </si>
  <si>
    <t>　2</t>
  </si>
  <si>
    <t>　5</t>
  </si>
  <si>
    <t>　6</t>
  </si>
  <si>
    <t>　7</t>
  </si>
  <si>
    <t>　8</t>
  </si>
  <si>
    <t>　9</t>
  </si>
  <si>
    <t>　10</t>
  </si>
  <si>
    <t>　11</t>
  </si>
  <si>
    <t>　12</t>
  </si>
  <si>
    <t>　13</t>
  </si>
  <si>
    <t>　14</t>
  </si>
  <si>
    <t>　15</t>
  </si>
  <si>
    <t>　16</t>
  </si>
  <si>
    <t>　17</t>
  </si>
  <si>
    <t>　3</t>
  </si>
  <si>
    <t>　4</t>
  </si>
  <si>
    <t>歳入総額</t>
  </si>
  <si>
    <t>歳出総額</t>
  </si>
  <si>
    <t>(単位 千円)</t>
  </si>
  <si>
    <t>歳入歳出　　　　　　差引額</t>
  </si>
  <si>
    <t>翌年度へ繰越すべき財源</t>
  </si>
  <si>
    <t>　1</t>
  </si>
  <si>
    <t>　3国有提供</t>
  </si>
  <si>
    <t>　4</t>
  </si>
  <si>
    <t>　1</t>
  </si>
  <si>
    <t>市町村別</t>
  </si>
  <si>
    <t>実質収支</t>
  </si>
  <si>
    <t>市町村税</t>
  </si>
  <si>
    <t>地方譲与税</t>
  </si>
  <si>
    <t>施設等所在市町</t>
  </si>
  <si>
    <t>地方交付税</t>
  </si>
  <si>
    <t>特別区財政</t>
  </si>
  <si>
    <t>国庫支出金</t>
  </si>
  <si>
    <t>都道府県</t>
  </si>
  <si>
    <t>財産収入</t>
  </si>
  <si>
    <t>分担金及び</t>
  </si>
  <si>
    <t>使用料</t>
  </si>
  <si>
    <t>手数料</t>
  </si>
  <si>
    <t>寄付金</t>
  </si>
  <si>
    <t>繰入金</t>
  </si>
  <si>
    <t>雑収入</t>
  </si>
  <si>
    <t>繰越金</t>
  </si>
  <si>
    <t>地方債</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</si>
  <si>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</si>
  <si>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</si>
  <si>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</si>
  <si>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</si>
  <si>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</si>
  <si>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</si>
  <si>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</si>
  <si>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</si>
  <si>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</si>
  <si>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建設業</t>
  </si>
  <si>
    <t>製造業</t>
  </si>
  <si>
    <t>　　　　　臨時日雇労働者の1人1日平均現金給与額</t>
  </si>
  <si>
    <t>（単位　円）</t>
  </si>
  <si>
    <t>産　　業　　別</t>
  </si>
  <si>
    <t>現　金　給　与　総　額</t>
  </si>
  <si>
    <t>きまつて支給する給与</t>
  </si>
  <si>
    <t>特別に支払われた給与</t>
  </si>
  <si>
    <t>臨時および　　　　　　日雇労働者　　　　　　の1人1日平　　　　　　均現金給与　　　　　　総額</t>
  </si>
  <si>
    <t>総　数</t>
  </si>
  <si>
    <t>男子</t>
  </si>
  <si>
    <t>女子</t>
  </si>
  <si>
    <t>昭　和33年</t>
  </si>
  <si>
    <t>　〃　35年</t>
  </si>
  <si>
    <t xml:space="preserve">      　</t>
  </si>
  <si>
    <t>37年平均</t>
  </si>
  <si>
    <t xml:space="preserve">             10　　月</t>
  </si>
  <si>
    <t xml:space="preserve">             11　　月</t>
  </si>
  <si>
    <t xml:space="preserve">             12　　月</t>
  </si>
  <si>
    <t>全常用労働者</t>
  </si>
  <si>
    <t>Ｄ</t>
  </si>
  <si>
    <t>鉱業</t>
  </si>
  <si>
    <t>Ｅ</t>
  </si>
  <si>
    <t>Ｆ</t>
  </si>
  <si>
    <t>食料品製造業</t>
  </si>
  <si>
    <t>繊維工業</t>
  </si>
  <si>
    <t>木材.木製品製造業</t>
  </si>
  <si>
    <t>家具.装備品製造業</t>
  </si>
  <si>
    <t>化学工業</t>
  </si>
  <si>
    <t>機械製造業</t>
  </si>
  <si>
    <t>電気機械器具製造業</t>
  </si>
  <si>
    <t>Ｇ</t>
  </si>
  <si>
    <t>卸小売業</t>
  </si>
  <si>
    <t>Ｈ</t>
  </si>
  <si>
    <t>金融保険業</t>
  </si>
  <si>
    <t>Ｊ</t>
  </si>
  <si>
    <t>運輸通信業</t>
  </si>
  <si>
    <t>Ｋ</t>
  </si>
  <si>
    <t>電気ガス水道業</t>
  </si>
  <si>
    <t>Ｌ</t>
  </si>
  <si>
    <t>修理業</t>
  </si>
  <si>
    <t>〃</t>
  </si>
  <si>
    <t>医療保険業</t>
  </si>
  <si>
    <t>生産労働者</t>
  </si>
  <si>
    <t>Ｄ</t>
  </si>
  <si>
    <t>建設業</t>
  </si>
  <si>
    <t>Ｆ</t>
  </si>
  <si>
    <t>製造業</t>
  </si>
  <si>
    <t>管理事務技術労働者</t>
  </si>
  <si>
    <t>Ｄ</t>
  </si>
  <si>
    <t>Ｅ</t>
  </si>
  <si>
    <t>注　1.毎月勤労統計調査全常用労働者、生産労働者、管理事務、技術労働者は昭和37年（1～12月）平均である。</t>
  </si>
  <si>
    <t>　　2.総数および製造業の結果はパルプ紙および紙加工品製造業、出版印刷同関連産業、窯業土石製品製造業、鉄鋼業、</t>
  </si>
  <si>
    <t>　</t>
  </si>
  <si>
    <t>非鉄金属製造業、輸送用機械器具製造業、その他の製造業は公表を除外したが、総数には含めて算定した。</t>
  </si>
  <si>
    <t>　　3.総数の中にはサービス業は含まない。</t>
  </si>
  <si>
    <t>　　4.生産労働者欄の建設業は、常用作業者についての数である。</t>
  </si>
  <si>
    <t>　　5.生産労働者、管理事務および技術労働者の卸小売業、金融保険業、運輸通信業、電気ガス水道業、修理業、医療保</t>
  </si>
  <si>
    <t>　 健業の結果については、労働者の種類別に調査を実施していないので計数は得られない。</t>
  </si>
  <si>
    <t>資料　毎月勤労統計調査</t>
  </si>
  <si>
    <t>５．産業別常用労働者の1人平均月間現金給与額</t>
  </si>
  <si>
    <t>市町村別</t>
  </si>
  <si>
    <t>総農家数</t>
  </si>
  <si>
    <t>専業農家</t>
  </si>
  <si>
    <t>兼業農家</t>
  </si>
  <si>
    <t>新設農家</t>
  </si>
  <si>
    <t>離農家</t>
  </si>
  <si>
    <t>兼業農家数</t>
  </si>
  <si>
    <t>農業主</t>
  </si>
  <si>
    <t>兼業主</t>
  </si>
  <si>
    <t>戸</t>
  </si>
  <si>
    <t>昭和36.2.1</t>
  </si>
  <si>
    <t xml:space="preserve"> 〃 37.2.1</t>
  </si>
  <si>
    <t xml:space="preserve"> 〃 38.2.1</t>
  </si>
  <si>
    <t>都市近郊</t>
  </si>
  <si>
    <t>平地農村</t>
  </si>
  <si>
    <t>農 山 村</t>
  </si>
  <si>
    <t>山　　村</t>
  </si>
  <si>
    <t>鶴岡市</t>
  </si>
  <si>
    <t>酒田市</t>
  </si>
  <si>
    <t>櫛引村</t>
  </si>
  <si>
    <t>羽黒町</t>
  </si>
  <si>
    <t>藤島町</t>
  </si>
  <si>
    <t>温海町</t>
  </si>
  <si>
    <t>大山町</t>
  </si>
  <si>
    <t>松山町</t>
  </si>
  <si>
    <t>平田村</t>
  </si>
  <si>
    <t>八幡町</t>
  </si>
  <si>
    <t>最北地域</t>
  </si>
  <si>
    <t>大石田町</t>
  </si>
  <si>
    <t>舟形町</t>
  </si>
  <si>
    <t>金山町</t>
  </si>
  <si>
    <t>最上町</t>
  </si>
  <si>
    <t>中山町</t>
  </si>
  <si>
    <t>山辺町</t>
  </si>
  <si>
    <t>朝日町</t>
  </si>
  <si>
    <t>米沢市</t>
  </si>
  <si>
    <t>小国町</t>
  </si>
  <si>
    <t>資料　県農林水産業農業基本調査</t>
  </si>
  <si>
    <t>６．専業兼業別農家数および新設・離農家数</t>
  </si>
  <si>
    <t>市町村別</t>
  </si>
  <si>
    <t>3反
未満</t>
  </si>
  <si>
    <t>3反
～
5反</t>
  </si>
  <si>
    <t>5反
～
7反</t>
  </si>
  <si>
    <t>7反
～
1町</t>
  </si>
  <si>
    <t>1町
～
1.2町</t>
  </si>
  <si>
    <t>1.2町
～
1.5町</t>
  </si>
  <si>
    <t>1.5町
～
2町</t>
  </si>
  <si>
    <t>2町
～
2.5町</t>
  </si>
  <si>
    <t>2.5町
～
3町</t>
  </si>
  <si>
    <t>3町
～
5町</t>
  </si>
  <si>
    <t>5町
以上</t>
  </si>
  <si>
    <t>例外
規定</t>
  </si>
  <si>
    <t>資料　県農林水産業基本調査</t>
  </si>
  <si>
    <t>７．経営耕地面積規模別農家数</t>
  </si>
  <si>
    <t>昭和38年2月1日現在</t>
  </si>
  <si>
    <t>市町村別</t>
  </si>
  <si>
    <t>総数</t>
  </si>
  <si>
    <t>田</t>
  </si>
  <si>
    <t>果樹園</t>
  </si>
  <si>
    <t>桑園</t>
  </si>
  <si>
    <t>その他の
樹 園 地</t>
  </si>
  <si>
    <t>牧草畑</t>
  </si>
  <si>
    <t>普通畑</t>
  </si>
  <si>
    <t>その他の畑</t>
  </si>
  <si>
    <t>反</t>
  </si>
  <si>
    <t>大山町</t>
  </si>
  <si>
    <t>資料　県農林水産業農業基本調査</t>
  </si>
  <si>
    <t>８．経営耕地面積</t>
  </si>
  <si>
    <t>　〃35年</t>
  </si>
  <si>
    <t>　〃36年</t>
  </si>
  <si>
    <t>市町村別</t>
  </si>
  <si>
    <t>作付面積</t>
  </si>
  <si>
    <t>推定実収高</t>
  </si>
  <si>
    <t>反当収量</t>
  </si>
  <si>
    <t>水稲</t>
  </si>
  <si>
    <t>陸稲</t>
  </si>
  <si>
    <t>計</t>
  </si>
  <si>
    <t>町</t>
  </si>
  <si>
    <t>ｔ</t>
  </si>
  <si>
    <t>kg</t>
  </si>
  <si>
    <t>昭和33年</t>
  </si>
  <si>
    <t>　〃34年</t>
  </si>
  <si>
    <t>　〃37年</t>
  </si>
  <si>
    <t>豊栄村</t>
  </si>
  <si>
    <t>資料　農林省山形統計調査事務所</t>
  </si>
  <si>
    <t>９．昭和37年産米実収高</t>
  </si>
  <si>
    <t>舟形町</t>
  </si>
  <si>
    <t>大蔵村</t>
  </si>
  <si>
    <t>真室川町</t>
  </si>
  <si>
    <t>金山町</t>
  </si>
  <si>
    <t>最上町</t>
  </si>
  <si>
    <t>山辺町</t>
  </si>
  <si>
    <t>大江町</t>
  </si>
  <si>
    <t>朝日町</t>
  </si>
  <si>
    <t>昭和35年8月1日現在</t>
  </si>
  <si>
    <t>(単位　町）</t>
  </si>
  <si>
    <t>林野面積</t>
  </si>
  <si>
    <t>経営形態別面積</t>
  </si>
  <si>
    <t>森林</t>
  </si>
  <si>
    <t>森林でな
い原野</t>
  </si>
  <si>
    <t>国営</t>
  </si>
  <si>
    <t>公営</t>
  </si>
  <si>
    <t>私営</t>
  </si>
  <si>
    <t>樹林地</t>
  </si>
  <si>
    <t>竹林</t>
  </si>
  <si>
    <t>特殊
樹林</t>
  </si>
  <si>
    <t>人工林の
伐採跡地</t>
  </si>
  <si>
    <t>未立木地</t>
  </si>
  <si>
    <t>針葉樹</t>
  </si>
  <si>
    <t>広葉樹</t>
  </si>
  <si>
    <t>採草･放牧
に利用</t>
  </si>
  <si>
    <t>その他</t>
  </si>
  <si>
    <t>人工林</t>
  </si>
  <si>
    <t>天然林</t>
  </si>
  <si>
    <t>立川町</t>
  </si>
  <si>
    <t>余目町</t>
  </si>
  <si>
    <t>八幡町</t>
  </si>
  <si>
    <t>最北地域</t>
  </si>
  <si>
    <t>豊栄村</t>
  </si>
  <si>
    <t>中山町</t>
  </si>
  <si>
    <t>河北町</t>
  </si>
  <si>
    <t>置賜地域</t>
  </si>
  <si>
    <t>赤湯町</t>
  </si>
  <si>
    <t>宮内町</t>
  </si>
  <si>
    <t xml:space="preserve">7,083   </t>
  </si>
  <si>
    <t>小国町</t>
  </si>
  <si>
    <t>資料　農林省山形統計調査事務所</t>
  </si>
  <si>
    <t>１０.林野面積</t>
  </si>
  <si>
    <t>(単位　kg)</t>
  </si>
  <si>
    <t>魚種別</t>
  </si>
  <si>
    <t>昭和36年</t>
  </si>
  <si>
    <t>昭和37年</t>
  </si>
  <si>
    <t>1月</t>
  </si>
  <si>
    <t>2月</t>
  </si>
  <si>
    <t>3月</t>
  </si>
  <si>
    <t>4月</t>
  </si>
  <si>
    <t>5月</t>
  </si>
  <si>
    <t>6月</t>
  </si>
  <si>
    <t>7月</t>
  </si>
  <si>
    <t>8月</t>
  </si>
  <si>
    <t>9月</t>
  </si>
  <si>
    <t>10月</t>
  </si>
  <si>
    <t>11月</t>
  </si>
  <si>
    <t>12月</t>
  </si>
  <si>
    <t>魚類</t>
  </si>
  <si>
    <t>まいわし</t>
  </si>
  <si>
    <t>うるめかたくち</t>
  </si>
  <si>
    <t>かつお</t>
  </si>
  <si>
    <t>まぐろ</t>
  </si>
  <si>
    <t>さば</t>
  </si>
  <si>
    <t>ぶり</t>
  </si>
  <si>
    <t>まだら</t>
  </si>
  <si>
    <t>すけとうたら</t>
  </si>
  <si>
    <t>さめ</t>
  </si>
  <si>
    <t>たい</t>
  </si>
  <si>
    <t>かれい．ひらめ</t>
  </si>
  <si>
    <t>ほつけ</t>
  </si>
  <si>
    <t>あじ</t>
  </si>
  <si>
    <t>はたはた</t>
  </si>
  <si>
    <t>さけ</t>
  </si>
  <si>
    <t>ます</t>
  </si>
  <si>
    <t>かながしら．ほうぼう</t>
  </si>
  <si>
    <t>とびうお</t>
  </si>
  <si>
    <t>その他</t>
  </si>
  <si>
    <t>貝類</t>
  </si>
  <si>
    <t>二枚貝</t>
  </si>
  <si>
    <t>あわび</t>
  </si>
  <si>
    <t>さざえ</t>
  </si>
  <si>
    <t>その他の
水産動物</t>
  </si>
  <si>
    <t>するめいか</t>
  </si>
  <si>
    <t>その他のいか</t>
  </si>
  <si>
    <t>たこ</t>
  </si>
  <si>
    <t>えび</t>
  </si>
  <si>
    <t>かに</t>
  </si>
  <si>
    <t>うに．なまこ</t>
  </si>
  <si>
    <t>藻類</t>
  </si>
  <si>
    <t>わかめ</t>
  </si>
  <si>
    <t>あらめ</t>
  </si>
  <si>
    <t>いわのり</t>
  </si>
  <si>
    <t>えぎす</t>
  </si>
  <si>
    <t>　資料　県水産課</t>
  </si>
  <si>
    <t>　　　</t>
  </si>
  <si>
    <t>　　</t>
  </si>
  <si>
    <t>１１．海面漁業魚種別漁獲高</t>
  </si>
  <si>
    <t>昭和37年12月31日現在</t>
  </si>
  <si>
    <t>市　町　村　別</t>
  </si>
  <si>
    <t>事　　業　　所　　数</t>
  </si>
  <si>
    <t>従　業　者　数</t>
  </si>
  <si>
    <t>原材料使用額等</t>
  </si>
  <si>
    <t>製造品出荷額等</t>
  </si>
  <si>
    <t>4人以上</t>
  </si>
  <si>
    <t>3人以下</t>
  </si>
  <si>
    <t>人</t>
  </si>
  <si>
    <t>万円</t>
  </si>
  <si>
    <t>羽黒町</t>
  </si>
  <si>
    <t>三川村</t>
  </si>
  <si>
    <t>温海町</t>
  </si>
  <si>
    <t>新庄市</t>
  </si>
  <si>
    <t>大石田町</t>
  </si>
  <si>
    <t>村山市</t>
  </si>
  <si>
    <t>朝日町</t>
  </si>
  <si>
    <t>宮内町</t>
  </si>
  <si>
    <t>和郷村</t>
  </si>
  <si>
    <t>白鷹町</t>
  </si>
  <si>
    <t>注　大蔵村は便宜鮭川村に合算　　　資料　工業統計調査</t>
  </si>
  <si>
    <t>１２．市町村別事業所・従業者数・原材料使用額および製造品出荷額等（全事業所）</t>
  </si>
  <si>
    <t>－全事業所－</t>
  </si>
  <si>
    <t>産業．規模別</t>
  </si>
  <si>
    <t>事業
所数</t>
  </si>
  <si>
    <t>従業
者数</t>
  </si>
  <si>
    <t>現金給
与総額</t>
  </si>
  <si>
    <t>原材料
使用額等</t>
  </si>
  <si>
    <t>製 造 品
出荷額等</t>
  </si>
  <si>
    <t xml:space="preserve">内　　国
消費税額　        </t>
  </si>
  <si>
    <t>在庫額</t>
  </si>
  <si>
    <t>有形固形資産</t>
  </si>
  <si>
    <t>建設仮勘定</t>
  </si>
  <si>
    <t>製造品</t>
  </si>
  <si>
    <t>原材料および燃料</t>
  </si>
  <si>
    <t>半製品および仕掛品</t>
  </si>
  <si>
    <t>年　初
現在高</t>
  </si>
  <si>
    <t>取得額</t>
  </si>
  <si>
    <t>除却額</t>
  </si>
  <si>
    <t>減　価
償却額</t>
  </si>
  <si>
    <t>増</t>
  </si>
  <si>
    <t>減</t>
  </si>
  <si>
    <t>年初</t>
  </si>
  <si>
    <t>年末</t>
  </si>
  <si>
    <t>新規のもの</t>
  </si>
  <si>
    <t>中古のもの</t>
  </si>
  <si>
    <t xml:space="preserve">  ３人以下</t>
  </si>
  <si>
    <t xml:space="preserve">  　４人～　  ９人</t>
  </si>
  <si>
    <t>総　数</t>
  </si>
  <si>
    <t xml:space="preserve">  １０人～  １９人</t>
  </si>
  <si>
    <t>　２０人～　２９人</t>
  </si>
  <si>
    <t>　３０人～　４９人</t>
  </si>
  <si>
    <t xml:space="preserve">  ５０人～  ９９人</t>
  </si>
  <si>
    <t>１００人～１９９人</t>
  </si>
  <si>
    <t>２００人～２９９人</t>
  </si>
  <si>
    <t>３００人～４９９人</t>
  </si>
  <si>
    <t>５００人～９９９人</t>
  </si>
  <si>
    <t>１,０００人以上</t>
  </si>
  <si>
    <t>*</t>
  </si>
  <si>
    <t>x</t>
  </si>
  <si>
    <t>繊維工業</t>
  </si>
  <si>
    <t xml:space="preserve"> 　４人～   　９人</t>
  </si>
  <si>
    <t>衣服その他の繊維製造業</t>
  </si>
  <si>
    <t>木材・木製品製造業</t>
  </si>
  <si>
    <t>家具・装備品製造業</t>
  </si>
  <si>
    <t>パルプ紙・紙加工品製造業</t>
  </si>
  <si>
    <t>出版印刷同関連産業</t>
  </si>
  <si>
    <t>x</t>
  </si>
  <si>
    <t>石油製品石炭製品製造業</t>
  </si>
  <si>
    <t>ゴム製品製造業</t>
  </si>
  <si>
    <t>皮革・同製品製造業</t>
  </si>
  <si>
    <t>窯業土石製品製造業</t>
  </si>
  <si>
    <t>鉄鋼業</t>
  </si>
  <si>
    <t>非鉄金属製造業</t>
  </si>
  <si>
    <t>金属製品製造業</t>
  </si>
  <si>
    <t>機械製造業</t>
  </si>
  <si>
    <t>電気機械器具製造業</t>
  </si>
  <si>
    <t>輸送用機械器具製造業</t>
  </si>
  <si>
    <t>　４人～　９人</t>
  </si>
  <si>
    <t>精密機械製造業</t>
  </si>
  <si>
    <t>その他の製造業</t>
  </si>
  <si>
    <t>注※　中分類18の300人～499人を200人～299人に合算</t>
  </si>
  <si>
    <t>注　※中分類24の100人～199人を50人～99人に、中分類25の300人～499人を50人～99人に合算</t>
  </si>
  <si>
    <t>注　※中分類28の3人以下を4人～9人に合算、中分類30の200人～299人、500人～999人は、100人～199人に合算</t>
  </si>
  <si>
    <t>注　1.中分類34の500人～999人を300人～499人に合算</t>
  </si>
  <si>
    <t>注　2.中分類37の50人～99人を10人～19人に合算</t>
  </si>
  <si>
    <t>資料　工業統計調査</t>
  </si>
  <si>
    <t>１３． 産業・規模別事業所・従業者数・現金給与総額・製造品出荷額・在庫額・有形固定資産等</t>
  </si>
  <si>
    <t>個数</t>
  </si>
  <si>
    <t>飽海郡</t>
  </si>
  <si>
    <t>〃</t>
  </si>
  <si>
    <t>〃</t>
  </si>
  <si>
    <t>〃</t>
  </si>
  <si>
    <t>温海町</t>
  </si>
  <si>
    <t>寒河江</t>
  </si>
  <si>
    <t>西村山郡</t>
  </si>
  <si>
    <t>飯豊町</t>
  </si>
  <si>
    <t>郵便・振替貯金</t>
  </si>
  <si>
    <t>金融機関別一般預金残高</t>
  </si>
  <si>
    <t>業種別銀行融資状況</t>
  </si>
  <si>
    <t>租税負担額</t>
  </si>
  <si>
    <t>第１４章　県民所得・物価・家計</t>
  </si>
  <si>
    <t>県民所得</t>
  </si>
  <si>
    <t>山形消費者物価指数</t>
  </si>
  <si>
    <t>公務員</t>
  </si>
  <si>
    <t>警察</t>
  </si>
  <si>
    <t>登記</t>
  </si>
  <si>
    <t>強制執行事件</t>
  </si>
  <si>
    <t>民事調停事件</t>
  </si>
  <si>
    <t>少年保護事件</t>
  </si>
  <si>
    <t>成人</t>
  </si>
  <si>
    <t>罪種別犯罪発生・検挙件数</t>
  </si>
  <si>
    <t>特別法令違反検挙件数・検挙人員</t>
  </si>
  <si>
    <t>(1)県職員数</t>
  </si>
  <si>
    <t xml:space="preserve"> (ｲ)等級別</t>
  </si>
  <si>
    <t xml:space="preserve"> (ﾛ)年令・学歴別</t>
  </si>
  <si>
    <t>(2)一般職国家公務員在職者数</t>
  </si>
  <si>
    <t>(3)市町村職員</t>
  </si>
  <si>
    <t>(1)山形地方裁判所</t>
  </si>
  <si>
    <t>(2)山形家庭裁判所</t>
  </si>
  <si>
    <t>(3)山形地方検察庁</t>
  </si>
  <si>
    <t>(4)山形刑務所</t>
  </si>
  <si>
    <t>(5)山形地方法務局</t>
  </si>
  <si>
    <t>(1)警察職員</t>
  </si>
  <si>
    <t>(3)刑事事件中のその他の事件</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</si>
</sst>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_ * #,##0_ ;_ * \-#,##0_ ;_ * &quot;…&quot;_ ;_ @_ "/>
    <numFmt numFmtId="183" formatCode="_ * #,##0_ ;_ * \-#,##0_ ;_ * &quot;0&quot;_ ;_ @_ "/>
    <numFmt numFmtId="184" formatCode="0_);[Red]\(0\)"/>
    <numFmt numFmtId="185" formatCode="0.00;&quot;△ &quot;0.00"/>
    <numFmt numFmtId="186" formatCode="_ * #,##0.0_ ;_ * \-#,##0.0_ ;_ * &quot;-&quot;_ ;_ @_ "/>
    <numFmt numFmtId="187" formatCode="_ * #,##0_ ;_ * \-#,##0_ ;_ * &quot;-&quot;??_ ;_ @_ "/>
    <numFmt numFmtId="188" formatCode="0.0;&quot;△ &quot;0.0"/>
    <numFmt numFmtId="189" formatCode="0;&quot;△ &quot;0"/>
    <numFmt numFmtId="190" formatCode="0;&quot;△ &quot;0\ "/>
    <numFmt numFmtId="191" formatCode="#,##0;&quot;△ &quot;#,##0\ "/>
    <numFmt numFmtId="192" formatCode="_ * #,##0.00_ ;_ * \-#,##0.00_ ;_ * &quot;-&quot;_ ;_ @_ "/>
    <numFmt numFmtId="193" formatCode="#,##0.0;&quot;△ &quot;#,##0.0"/>
    <numFmt numFmtId="194" formatCode="#,##0.00;&quot;△ &quot;#,##0.00"/>
    <numFmt numFmtId="195" formatCode="_ * #,##0.0_ ;_ * \-#,##0.0_ ;_ * &quot;-&quot;??_ ;_ @_ "/>
    <numFmt numFmtId="196" formatCode="#,##0.0;[Red]\-#,##0.0"/>
    <numFmt numFmtId="197" formatCode="\-"/>
    <numFmt numFmtId="198" formatCode="#,##0.000;[Red]\-#,##0.000"/>
    <numFmt numFmtId="199" formatCode="_ * #,##0.0_ ;_ * \-#,##0.0_ ;_ * &quot;-&quot;?_ ;_ @_ "/>
    <numFmt numFmtId="200" formatCode="#0#"/>
    <numFmt numFmtId="201" formatCode="#0\ "/>
    <numFmt numFmtId="202" formatCode="#0#.0"/>
    <numFmt numFmtId="203" formatCode="#0#.0\ "/>
    <numFmt numFmtId="204" formatCode="#,##0.0_);[Red]\(#,##0.0\)"/>
    <numFmt numFmtId="205" formatCode="#,##0.0_ ;[Red]\-#,##0.0\ "/>
    <numFmt numFmtId="206" formatCode="0.0"/>
    <numFmt numFmtId="207" formatCode="#,##0.00_);[Red]\(#,##0.00\)"/>
    <numFmt numFmtId="208" formatCode="0_ "/>
    <numFmt numFmtId="209" formatCode="\(#,##0\)"/>
    <numFmt numFmtId="210" formatCode="_ * #,##0_ ;_ * \-#,##0_ ;_ * &quot;x&quot;_ ;_ @_ "/>
    <numFmt numFmtId="211" formatCode="#,##0;&quot;△ &quot;#,##0;\-"/>
    <numFmt numFmtId="212" formatCode="0\ "/>
    <numFmt numFmtId="213" formatCode="\(0\)"/>
    <numFmt numFmtId="214" formatCode="0.0_);[Red]\(0.0\)"/>
    <numFmt numFmtId="215" formatCode="0_);\(0\)"/>
    <numFmt numFmtId="216" formatCode="0.0_ "/>
    <numFmt numFmtId="217" formatCode="_ * #,##0.00_ ;_ * \-#,##0.00_ ;_ * &quot;-&quot;?_ ;_ @_ "/>
    <numFmt numFmtId="218" formatCode="_ * #,##0_ ;_ * \-#,##0_ ;_ * &quot;-&quot;?_ ;_ @_ "/>
    <numFmt numFmtId="219" formatCode="0.0000\ "/>
    <numFmt numFmtId="220" formatCode="\(0\)\ "/>
    <numFmt numFmtId="221" formatCode="0;_Ā"/>
    <numFmt numFmtId="222" formatCode="\(#\)"/>
    <numFmt numFmtId="223" formatCode="\(@\)"/>
    <numFmt numFmtId="224" formatCode="_ * #,##0_ ;_ * &quot;△&quot;#,##0_ ;_ * &quot;-&quot;_ ;_ @_ "/>
    <numFmt numFmtId="225" formatCode="#,##0.0;&quot;△ &quot;#,##0.0\ "/>
    <numFmt numFmtId="226" formatCode="0.00_ "/>
    <numFmt numFmtId="227" formatCode="#,##0.000_ "/>
    <numFmt numFmtId="228" formatCode="#,##0.000;&quot;△ &quot;#,##0.000"/>
    <numFmt numFmtId="229" formatCode="#,##0.0000;&quot;△ &quot;#,##0.0000"/>
    <numFmt numFmtId="230" formatCode="0.00000000_ "/>
    <numFmt numFmtId="231" formatCode="0.0000000_ "/>
    <numFmt numFmtId="232" formatCode="0.000000_ "/>
    <numFmt numFmtId="233" formatCode="0.00000_ "/>
    <numFmt numFmtId="234" formatCode="0.0000_ "/>
    <numFmt numFmtId="235" formatCode="0.000_ "/>
    <numFmt numFmtId="236" formatCode="#,##0.0"/>
    <numFmt numFmtId="237" formatCode="0.00000"/>
    <numFmt numFmtId="238" formatCode="&quot;△&quot;0"/>
  </numFmts>
  <fonts count="25">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sz val="12"/>
      <name val="ＭＳ 明朝"/>
      <family val="1"/>
    </font>
    <font>
      <sz val="9"/>
      <name val="ＭＳ 明朝"/>
      <family val="1"/>
    </font>
    <font>
      <b/>
      <sz val="9"/>
      <name val="ＭＳ 明朝"/>
      <family val="1"/>
    </font>
    <font>
      <b/>
      <sz val="9"/>
      <name val="ＭＳ Ｐゴシック"/>
      <family val="3"/>
    </font>
    <font>
      <sz val="10"/>
      <name val="ＭＳ Ｐゴシック"/>
      <family val="3"/>
    </font>
    <font>
      <b/>
      <sz val="10"/>
      <name val="ＭＳ 明朝"/>
      <family val="1"/>
    </font>
    <font>
      <sz val="11"/>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9"/>
      <name val="ＭＳ Ｐゴシック"/>
      <family val="3"/>
    </font>
    <font>
      <vertAlign val="subscript"/>
      <sz val="8"/>
      <name val="ＭＳ 明朝"/>
      <family val="1"/>
    </font>
    <font>
      <b/>
      <sz val="10"/>
      <name val="ＭＳ ゴシック"/>
      <family val="3"/>
    </font>
    <font>
      <vertAlign val="subscript"/>
      <sz val="10"/>
      <name val="ＭＳ 明朝"/>
      <family val="1"/>
    </font>
    <font>
      <b/>
      <vertAlign val="subscript"/>
      <sz val="9"/>
      <name val="ＭＳ 明朝"/>
      <family val="1"/>
    </font>
    <font>
      <sz val="10"/>
      <color indexed="9"/>
      <name val="ＭＳ 明朝"/>
      <family val="1"/>
    </font>
    <font>
      <vertAlign val="superscript"/>
      <sz val="10"/>
      <name val="ＭＳ 明朝"/>
      <family val="1"/>
    </font>
    <font>
      <vertAlign val="superscript"/>
      <sz val="9"/>
      <name val="ＭＳ 明朝"/>
      <family val="1"/>
    </font>
  </fonts>
  <fills count="3">
    <fill>
      <patternFill/>
    </fill>
    <fill>
      <patternFill patternType="gray125"/>
    </fill>
    <fill>
      <patternFill patternType="solid">
        <fgColor indexed="22"/>
        <bgColor indexed="64"/>
      </patternFill>
    </fill>
  </fills>
  <borders count="36">
    <border>
      <left/>
      <right/>
      <top/>
      <bottom/>
      <diagonal/>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thin"/>
      <top style="thin"/>
      <bottom>
        <color indexed="63"/>
      </bottom>
    </border>
    <border>
      <left>
        <color indexed="63"/>
      </left>
      <right>
        <color indexed="63"/>
      </right>
      <top>
        <color indexed="63"/>
      </top>
      <bottom style="double"/>
    </border>
    <border>
      <left style="thin"/>
      <right style="double"/>
      <top style="thin"/>
      <bottom style="thin"/>
    </border>
    <border>
      <left style="thin"/>
      <right style="thin"/>
      <top style="double"/>
      <bottom style="thin"/>
    </border>
    <border>
      <left style="thin"/>
      <right style="thin"/>
      <top style="thin"/>
      <bottom>
        <color indexed="63"/>
      </bottom>
    </border>
    <border>
      <left>
        <color indexed="63"/>
      </left>
      <right style="double"/>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thin"/>
      <right style="double"/>
      <top>
        <color indexed="63"/>
      </top>
      <bottom style="thin"/>
    </border>
    <border>
      <left>
        <color indexed="63"/>
      </left>
      <right style="thin"/>
      <top style="thin"/>
      <bottom style="thin"/>
    </border>
    <border>
      <left style="thin"/>
      <right>
        <color indexed="63"/>
      </right>
      <top>
        <color indexed="63"/>
      </top>
      <bottom style="double"/>
    </border>
    <border>
      <left>
        <color indexed="63"/>
      </left>
      <right style="thin"/>
      <top>
        <color indexed="63"/>
      </top>
      <bottom style="double"/>
    </border>
    <border>
      <left>
        <color indexed="63"/>
      </left>
      <right style="double"/>
      <top style="thin"/>
      <bottom>
        <color indexed="63"/>
      </bottom>
    </border>
    <border>
      <left>
        <color indexed="63"/>
      </left>
      <right style="thin"/>
      <top style="double"/>
      <bottom>
        <color indexed="63"/>
      </bottom>
    </border>
    <border>
      <left>
        <color indexed="63"/>
      </left>
      <right>
        <color indexed="63"/>
      </right>
      <top style="thin"/>
      <bottom style="thin"/>
    </border>
    <border>
      <left style="thin"/>
      <right>
        <color indexed="63"/>
      </right>
      <top style="double"/>
      <bottom>
        <color indexed="63"/>
      </bottom>
    </border>
    <border>
      <left style="thin"/>
      <right style="double"/>
      <top style="double"/>
      <bottom>
        <color indexed="63"/>
      </bottom>
    </border>
    <border>
      <left style="thin"/>
      <right style="double"/>
      <top>
        <color indexed="63"/>
      </top>
      <bottom>
        <color indexed="63"/>
      </bottom>
    </border>
    <border>
      <left>
        <color indexed="63"/>
      </left>
      <right style="double"/>
      <top style="double"/>
      <bottom>
        <color indexed="63"/>
      </bottom>
    </border>
    <border>
      <left style="double"/>
      <right>
        <color indexed="63"/>
      </right>
      <top>
        <color indexed="63"/>
      </top>
      <bottom style="thin"/>
    </border>
  </borders>
  <cellStyleXfs count="5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9" fontId="7"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7" fillId="0" borderId="1">
      <alignment/>
      <protection/>
    </xf>
    <xf numFmtId="49" fontId="7"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4" fillId="0" borderId="0" applyNumberFormat="0" applyFill="0" applyBorder="0" applyAlignment="0" applyProtection="0"/>
  </cellStyleXfs>
  <cellXfs count="1860">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7" applyNumberFormat="1" applyFont="1" applyFill="1" applyAlignment="1">
      <alignment vertical="center"/>
      <protection/>
    </xf>
    <xf numFmtId="49" fontId="1" fillId="0" borderId="0" xfId="57" applyNumberFormat="1" applyFont="1" applyFill="1" applyAlignment="1">
      <alignment/>
      <protection/>
    </xf>
    <xf numFmtId="0" fontId="1" fillId="0" borderId="0" xfId="57" applyFont="1" applyFill="1" applyAlignment="1">
      <alignment vertical="center"/>
      <protection/>
    </xf>
    <xf numFmtId="0" fontId="1" fillId="0" borderId="0" xfId="57" applyFont="1" applyFill="1" applyAlignment="1">
      <alignment vertical="center" wrapText="1"/>
      <protection/>
    </xf>
    <xf numFmtId="0" fontId="1" fillId="2" borderId="0" xfId="0" applyFont="1" applyFill="1" applyAlignment="1">
      <alignment vertical="center"/>
    </xf>
    <xf numFmtId="49" fontId="1" fillId="2" borderId="0" xfId="57" applyNumberFormat="1" applyFont="1" applyFill="1" applyAlignment="1">
      <alignment/>
      <protection/>
    </xf>
    <xf numFmtId="49" fontId="1" fillId="2" borderId="0" xfId="57" applyNumberFormat="1" applyFont="1" applyFill="1" applyAlignment="1">
      <alignment vertical="center"/>
      <protection/>
    </xf>
    <xf numFmtId="0" fontId="1" fillId="2" borderId="0" xfId="57" applyFont="1" applyFill="1" applyAlignment="1">
      <alignment vertical="center"/>
      <protection/>
    </xf>
    <xf numFmtId="0" fontId="1" fillId="2" borderId="0" xfId="57" applyFont="1" applyFill="1" applyAlignment="1">
      <alignment vertical="center" wrapText="1"/>
      <protection/>
    </xf>
    <xf numFmtId="0" fontId="1" fillId="0" borderId="0" xfId="25" applyFont="1" applyFill="1" applyAlignment="1">
      <alignment vertical="center"/>
      <protection/>
    </xf>
    <xf numFmtId="0" fontId="5" fillId="0" borderId="0" xfId="25" applyFont="1" applyFill="1" applyAlignment="1">
      <alignment vertical="center"/>
      <protection/>
    </xf>
    <xf numFmtId="182" fontId="1" fillId="0" borderId="0" xfId="25" applyNumberFormat="1" applyFont="1" applyFill="1" applyAlignment="1">
      <alignment vertical="center"/>
      <protection/>
    </xf>
    <xf numFmtId="0" fontId="1" fillId="0" borderId="0" xfId="25" applyFont="1" applyFill="1" applyBorder="1" applyAlignment="1">
      <alignment vertical="center"/>
      <protection/>
    </xf>
    <xf numFmtId="0" fontId="1" fillId="0" borderId="0" xfId="25" applyFont="1" applyFill="1" applyBorder="1" applyAlignment="1">
      <alignment horizontal="centerContinuous" vertical="center"/>
      <protection/>
    </xf>
    <xf numFmtId="182" fontId="1" fillId="0" borderId="0" xfId="25" applyNumberFormat="1" applyFont="1" applyFill="1" applyBorder="1" applyAlignment="1">
      <alignment horizontal="centerContinuous" vertical="center"/>
      <protection/>
    </xf>
    <xf numFmtId="49" fontId="1" fillId="0" borderId="2" xfId="25" applyNumberFormat="1" applyFont="1" applyFill="1" applyBorder="1" applyAlignment="1">
      <alignment horizontal="distributed" vertical="center"/>
      <protection/>
    </xf>
    <xf numFmtId="49" fontId="1" fillId="0" borderId="3" xfId="25" applyNumberFormat="1" applyFont="1" applyFill="1" applyBorder="1" applyAlignment="1">
      <alignment horizontal="distributed" vertical="center"/>
      <protection/>
    </xf>
    <xf numFmtId="56" fontId="1" fillId="0" borderId="4" xfId="25" applyNumberFormat="1" applyFont="1" applyFill="1" applyBorder="1" applyAlignment="1">
      <alignment horizontal="center" vertical="center"/>
      <protection/>
    </xf>
    <xf numFmtId="0" fontId="1" fillId="0" borderId="5" xfId="25" applyFont="1" applyFill="1" applyBorder="1" applyAlignment="1">
      <alignment horizontal="distributed" vertical="center"/>
      <protection/>
    </xf>
    <xf numFmtId="0" fontId="1" fillId="0" borderId="5" xfId="25" applyFont="1" applyFill="1" applyBorder="1" applyAlignment="1">
      <alignment horizontal="center" vertical="center"/>
      <protection/>
    </xf>
    <xf numFmtId="0" fontId="1" fillId="0" borderId="6" xfId="25" applyFont="1" applyFill="1" applyBorder="1" applyAlignment="1">
      <alignment horizontal="distributed" vertical="center"/>
      <protection/>
    </xf>
    <xf numFmtId="0" fontId="1" fillId="0" borderId="6" xfId="25" applyFont="1" applyFill="1" applyBorder="1" applyAlignment="1">
      <alignment horizontal="center" vertical="center"/>
      <protection/>
    </xf>
    <xf numFmtId="191" fontId="1" fillId="0" borderId="6" xfId="25" applyNumberFormat="1" applyFont="1" applyFill="1" applyBorder="1" applyAlignment="1">
      <alignment horizontal="center" vertical="center"/>
      <protection/>
    </xf>
    <xf numFmtId="0" fontId="6" fillId="0" borderId="0" xfId="25" applyFont="1" applyFill="1" applyAlignment="1">
      <alignment vertical="center"/>
      <protection/>
    </xf>
    <xf numFmtId="0" fontId="6" fillId="0" borderId="1" xfId="25" applyNumberFormat="1" applyFont="1" applyFill="1" applyBorder="1" applyAlignment="1">
      <alignment horizontal="distributed" vertical="center"/>
      <protection/>
    </xf>
    <xf numFmtId="0" fontId="6" fillId="0" borderId="7" xfId="25" applyNumberFormat="1" applyFont="1" applyFill="1" applyBorder="1" applyAlignment="1">
      <alignment horizontal="distributed" vertical="center"/>
      <protection/>
    </xf>
    <xf numFmtId="0" fontId="6" fillId="0" borderId="1" xfId="25" applyFont="1" applyFill="1" applyBorder="1" applyAlignment="1">
      <alignment horizontal="center" vertical="center"/>
      <protection/>
    </xf>
    <xf numFmtId="0" fontId="6" fillId="0" borderId="0" xfId="25" applyFont="1" applyFill="1" applyBorder="1" applyAlignment="1">
      <alignment horizontal="right" vertical="center"/>
      <protection/>
    </xf>
    <xf numFmtId="191" fontId="1" fillId="0" borderId="0" xfId="18" applyNumberFormat="1" applyFont="1" applyFill="1" applyBorder="1" applyAlignment="1">
      <alignment horizontal="distributed" vertical="center"/>
    </xf>
    <xf numFmtId="180" fontId="6" fillId="0" borderId="0" xfId="25" applyNumberFormat="1" applyFont="1" applyFill="1" applyBorder="1" applyAlignment="1">
      <alignment horizontal="right" vertical="center"/>
      <protection/>
    </xf>
    <xf numFmtId="0" fontId="6" fillId="0" borderId="7" xfId="25" applyFont="1" applyFill="1" applyBorder="1" applyAlignment="1">
      <alignment horizontal="center" vertical="center"/>
      <protection/>
    </xf>
    <xf numFmtId="41" fontId="7" fillId="0" borderId="0" xfId="25" applyNumberFormat="1" applyFont="1" applyFill="1" applyAlignment="1">
      <alignment vertical="center"/>
      <protection/>
    </xf>
    <xf numFmtId="0" fontId="7" fillId="0" borderId="1" xfId="18" applyNumberFormat="1" applyFont="1" applyFill="1" applyBorder="1" applyAlignment="1">
      <alignment horizontal="distributed" vertical="center"/>
    </xf>
    <xf numFmtId="0" fontId="7" fillId="0" borderId="7" xfId="18" applyNumberFormat="1" applyFont="1" applyFill="1" applyBorder="1" applyAlignment="1">
      <alignment horizontal="distributed" vertical="center"/>
    </xf>
    <xf numFmtId="41" fontId="7" fillId="0" borderId="0" xfId="18" applyNumberFormat="1" applyFont="1" applyFill="1" applyBorder="1" applyAlignment="1">
      <alignment horizontal="right" vertical="center"/>
    </xf>
    <xf numFmtId="180" fontId="7" fillId="0" borderId="0" xfId="18" applyNumberFormat="1" applyFont="1" applyFill="1" applyBorder="1" applyAlignment="1">
      <alignment horizontal="right" vertical="center"/>
    </xf>
    <xf numFmtId="191" fontId="7" fillId="0" borderId="0" xfId="18" applyNumberFormat="1" applyFont="1" applyFill="1" applyBorder="1" applyAlignment="1">
      <alignment horizontal="right" vertical="center"/>
    </xf>
    <xf numFmtId="191" fontId="7" fillId="0" borderId="7" xfId="18" applyNumberFormat="1" applyFont="1" applyFill="1" applyBorder="1" applyAlignment="1">
      <alignment horizontal="right" vertical="center"/>
    </xf>
    <xf numFmtId="0" fontId="6" fillId="0" borderId="1" xfId="25" applyFont="1" applyFill="1" applyBorder="1" applyAlignment="1">
      <alignment vertical="center"/>
      <protection/>
    </xf>
    <xf numFmtId="38" fontId="6" fillId="0" borderId="7" xfId="18" applyFont="1" applyFill="1" applyBorder="1" applyAlignment="1">
      <alignment vertical="center"/>
    </xf>
    <xf numFmtId="38" fontId="7" fillId="0" borderId="1" xfId="18" applyFont="1" applyFill="1" applyBorder="1" applyAlignment="1">
      <alignment horizontal="right" vertical="center"/>
    </xf>
    <xf numFmtId="41" fontId="6" fillId="0" borderId="0" xfId="18" applyNumberFormat="1" applyFont="1" applyFill="1" applyBorder="1" applyAlignment="1">
      <alignment horizontal="right" vertical="center"/>
    </xf>
    <xf numFmtId="180" fontId="6" fillId="0" borderId="0" xfId="18" applyNumberFormat="1" applyFont="1" applyFill="1" applyBorder="1" applyAlignment="1">
      <alignment horizontal="right" vertical="center"/>
    </xf>
    <xf numFmtId="191" fontId="6" fillId="0" borderId="0" xfId="18" applyNumberFormat="1" applyFont="1" applyFill="1" applyBorder="1" applyAlignment="1">
      <alignment horizontal="right" vertical="center"/>
    </xf>
    <xf numFmtId="191" fontId="6" fillId="0" borderId="7" xfId="18" applyNumberFormat="1" applyFont="1" applyFill="1" applyBorder="1" applyAlignment="1">
      <alignment horizontal="right" vertical="center"/>
    </xf>
    <xf numFmtId="0" fontId="1" fillId="0" borderId="1" xfId="25" applyFont="1" applyFill="1" applyBorder="1" applyAlignment="1">
      <alignment vertical="center"/>
      <protection/>
    </xf>
    <xf numFmtId="38" fontId="1" fillId="0" borderId="7" xfId="18" applyFont="1" applyFill="1" applyBorder="1" applyAlignment="1">
      <alignment vertical="center"/>
    </xf>
    <xf numFmtId="177" fontId="6" fillId="0" borderId="7" xfId="18" applyNumberFormat="1" applyFont="1" applyFill="1" applyBorder="1" applyAlignment="1">
      <alignment horizontal="right" vertical="center"/>
    </xf>
    <xf numFmtId="38" fontId="1" fillId="0" borderId="7" xfId="18" applyFont="1" applyFill="1" applyBorder="1" applyAlignment="1">
      <alignment horizontal="distributed" vertical="center"/>
    </xf>
    <xf numFmtId="41" fontId="1" fillId="0" borderId="1" xfId="18" applyNumberFormat="1" applyFont="1" applyFill="1" applyBorder="1" applyAlignment="1">
      <alignment vertical="center"/>
    </xf>
    <xf numFmtId="41" fontId="1" fillId="0" borderId="0" xfId="18" applyNumberFormat="1" applyFont="1" applyFill="1" applyBorder="1" applyAlignment="1">
      <alignment vertical="center"/>
    </xf>
    <xf numFmtId="180" fontId="1" fillId="0" borderId="0" xfId="18" applyNumberFormat="1" applyFont="1" applyFill="1" applyBorder="1" applyAlignment="1">
      <alignment horizontal="right" vertical="center"/>
    </xf>
    <xf numFmtId="187" fontId="1" fillId="0" borderId="0" xfId="18" applyNumberFormat="1" applyFont="1" applyFill="1" applyBorder="1" applyAlignment="1">
      <alignment vertical="center"/>
    </xf>
    <xf numFmtId="177" fontId="1" fillId="0" borderId="7" xfId="18" applyNumberFormat="1" applyFont="1" applyFill="1" applyBorder="1" applyAlignment="1">
      <alignment vertical="center"/>
    </xf>
    <xf numFmtId="41" fontId="1" fillId="0" borderId="0" xfId="25" applyNumberFormat="1" applyFont="1" applyFill="1" applyBorder="1" applyAlignment="1">
      <alignment horizontal="right" vertical="center"/>
      <protection/>
    </xf>
    <xf numFmtId="0" fontId="7" fillId="0" borderId="0" xfId="25" applyFont="1" applyFill="1" applyAlignment="1">
      <alignment vertical="center"/>
      <protection/>
    </xf>
    <xf numFmtId="41" fontId="7" fillId="0" borderId="1" xfId="18" applyNumberFormat="1" applyFont="1" applyFill="1" applyBorder="1" applyAlignment="1">
      <alignment vertical="center"/>
    </xf>
    <xf numFmtId="41" fontId="7" fillId="0" borderId="0" xfId="18" applyNumberFormat="1" applyFont="1" applyFill="1" applyBorder="1" applyAlignment="1">
      <alignment vertical="center"/>
    </xf>
    <xf numFmtId="180" fontId="7" fillId="0" borderId="0" xfId="18" applyNumberFormat="1" applyFont="1" applyFill="1" applyBorder="1" applyAlignment="1">
      <alignment vertical="center"/>
    </xf>
    <xf numFmtId="177" fontId="7" fillId="0" borderId="7" xfId="18" applyNumberFormat="1" applyFont="1" applyFill="1" applyBorder="1" applyAlignment="1">
      <alignment vertical="center"/>
    </xf>
    <xf numFmtId="180" fontId="1" fillId="0" borderId="0" xfId="18" applyNumberFormat="1" applyFont="1" applyFill="1" applyBorder="1" applyAlignment="1">
      <alignment vertical="center"/>
    </xf>
    <xf numFmtId="41" fontId="1" fillId="0" borderId="0" xfId="18" applyNumberFormat="1" applyFont="1" applyFill="1" applyBorder="1" applyAlignment="1">
      <alignment horizontal="right" vertical="center"/>
    </xf>
    <xf numFmtId="41" fontId="1" fillId="0" borderId="8" xfId="18" applyNumberFormat="1" applyFont="1" applyFill="1" applyBorder="1" applyAlignment="1">
      <alignment vertical="center"/>
    </xf>
    <xf numFmtId="0" fontId="1" fillId="0" borderId="9" xfId="25" applyFont="1" applyFill="1" applyBorder="1" applyAlignment="1">
      <alignment vertical="center"/>
      <protection/>
    </xf>
    <xf numFmtId="41" fontId="1" fillId="0" borderId="9" xfId="18" applyNumberFormat="1" applyFont="1" applyFill="1" applyBorder="1" applyAlignment="1">
      <alignment vertical="center"/>
    </xf>
    <xf numFmtId="38" fontId="1" fillId="0" borderId="0" xfId="18" applyFont="1" applyFill="1" applyBorder="1" applyAlignment="1">
      <alignment horizontal="distributed" vertical="center"/>
    </xf>
    <xf numFmtId="0" fontId="1" fillId="0" borderId="0" xfId="26" applyFont="1" applyFill="1" applyAlignment="1">
      <alignment vertical="center"/>
      <protection/>
    </xf>
    <xf numFmtId="0" fontId="5" fillId="0" borderId="0" xfId="26" applyFont="1" applyFill="1" applyAlignment="1">
      <alignment vertical="center"/>
      <protection/>
    </xf>
    <xf numFmtId="182" fontId="1" fillId="0" borderId="0" xfId="26" applyNumberFormat="1" applyFont="1" applyFill="1" applyAlignment="1">
      <alignment vertical="center"/>
      <protection/>
    </xf>
    <xf numFmtId="0" fontId="1" fillId="0" borderId="0" xfId="26" applyFont="1" applyFill="1" applyBorder="1" applyAlignment="1">
      <alignment vertical="center"/>
      <protection/>
    </xf>
    <xf numFmtId="0" fontId="1" fillId="0" borderId="0" xfId="26" applyFont="1" applyFill="1" applyBorder="1" applyAlignment="1">
      <alignment horizontal="center" vertical="center"/>
      <protection/>
    </xf>
    <xf numFmtId="182" fontId="1" fillId="0" borderId="0" xfId="26" applyNumberFormat="1" applyFont="1" applyFill="1" applyBorder="1" applyAlignment="1">
      <alignment horizontal="centerContinuous" vertical="center"/>
      <protection/>
    </xf>
    <xf numFmtId="0" fontId="1" fillId="0" borderId="0" xfId="26" applyFont="1" applyFill="1" applyBorder="1" applyAlignment="1">
      <alignment horizontal="centerContinuous" vertical="center"/>
      <protection/>
    </xf>
    <xf numFmtId="38" fontId="1" fillId="0" borderId="10" xfId="18" applyFont="1" applyFill="1" applyBorder="1" applyAlignment="1">
      <alignment horizontal="center" vertical="center"/>
    </xf>
    <xf numFmtId="0" fontId="1" fillId="0" borderId="6" xfId="26" applyFont="1" applyFill="1" applyBorder="1" applyAlignment="1">
      <alignment horizontal="distributed" vertical="center"/>
      <protection/>
    </xf>
    <xf numFmtId="182" fontId="1" fillId="0" borderId="6" xfId="18" applyNumberFormat="1" applyFont="1" applyFill="1" applyBorder="1" applyAlignment="1">
      <alignment horizontal="distributed" vertical="center" wrapText="1"/>
    </xf>
    <xf numFmtId="0" fontId="6" fillId="0" borderId="0" xfId="26" applyFont="1" applyFill="1" applyAlignment="1">
      <alignment vertical="center"/>
      <protection/>
    </xf>
    <xf numFmtId="0" fontId="6" fillId="0" borderId="1" xfId="26" applyNumberFormat="1" applyFont="1" applyFill="1" applyBorder="1" applyAlignment="1">
      <alignment horizontal="distributed" vertical="center"/>
      <protection/>
    </xf>
    <xf numFmtId="0" fontId="6" fillId="0" borderId="7" xfId="26" applyNumberFormat="1" applyFont="1" applyFill="1" applyBorder="1" applyAlignment="1">
      <alignment horizontal="distributed" vertical="center"/>
      <protection/>
    </xf>
    <xf numFmtId="0" fontId="6" fillId="0" borderId="1" xfId="26" applyFont="1" applyFill="1" applyBorder="1" applyAlignment="1">
      <alignment horizontal="center" vertical="center"/>
      <protection/>
    </xf>
    <xf numFmtId="0" fontId="6" fillId="0" borderId="0" xfId="26" applyFont="1" applyFill="1" applyBorder="1" applyAlignment="1">
      <alignment horizontal="right" vertical="center"/>
      <protection/>
    </xf>
    <xf numFmtId="182" fontId="1" fillId="0" borderId="0" xfId="18" applyNumberFormat="1" applyFont="1" applyFill="1" applyBorder="1" applyAlignment="1">
      <alignment horizontal="distributed" vertical="center"/>
    </xf>
    <xf numFmtId="0" fontId="6" fillId="0" borderId="0" xfId="26" applyFont="1" applyFill="1" applyBorder="1" applyAlignment="1">
      <alignment horizontal="center" vertical="center"/>
      <protection/>
    </xf>
    <xf numFmtId="0" fontId="6" fillId="0" borderId="11" xfId="26" applyFont="1" applyFill="1" applyBorder="1" applyAlignment="1">
      <alignment horizontal="center" vertical="center"/>
      <protection/>
    </xf>
    <xf numFmtId="41" fontId="7" fillId="0" borderId="0" xfId="26" applyNumberFormat="1" applyFont="1" applyFill="1" applyAlignment="1">
      <alignment vertical="center"/>
      <protection/>
    </xf>
    <xf numFmtId="192" fontId="7" fillId="0" borderId="0" xfId="18" applyNumberFormat="1" applyFont="1" applyFill="1" applyBorder="1" applyAlignment="1">
      <alignment horizontal="right" vertical="center"/>
    </xf>
    <xf numFmtId="194" fontId="7" fillId="0" borderId="7" xfId="18" applyNumberFormat="1" applyFont="1" applyFill="1" applyBorder="1" applyAlignment="1">
      <alignment horizontal="right" vertical="center"/>
    </xf>
    <xf numFmtId="0" fontId="1" fillId="0" borderId="1" xfId="26" applyFont="1" applyFill="1" applyBorder="1" applyAlignment="1">
      <alignment vertical="center"/>
      <protection/>
    </xf>
    <xf numFmtId="182" fontId="6" fillId="0" borderId="0" xfId="18" applyNumberFormat="1" applyFont="1" applyFill="1" applyBorder="1" applyAlignment="1">
      <alignment horizontal="right" vertical="center"/>
    </xf>
    <xf numFmtId="180" fontId="6" fillId="0" borderId="7" xfId="18" applyNumberFormat="1" applyFont="1" applyFill="1" applyBorder="1" applyAlignment="1">
      <alignment horizontal="right" vertical="center"/>
    </xf>
    <xf numFmtId="43" fontId="7" fillId="0" borderId="0" xfId="18" applyNumberFormat="1" applyFont="1" applyFill="1" applyBorder="1" applyAlignment="1">
      <alignment horizontal="right" vertical="center"/>
    </xf>
    <xf numFmtId="180" fontId="7" fillId="0" borderId="7" xfId="18" applyNumberFormat="1" applyFont="1" applyFill="1" applyBorder="1" applyAlignment="1">
      <alignment horizontal="right" vertical="center"/>
    </xf>
    <xf numFmtId="41" fontId="1" fillId="0" borderId="0" xfId="26" applyNumberFormat="1" applyFont="1" applyFill="1" applyBorder="1" applyAlignment="1">
      <alignment horizontal="right" vertical="center"/>
      <protection/>
    </xf>
    <xf numFmtId="192" fontId="1" fillId="0" borderId="0" xfId="26" applyNumberFormat="1" applyFont="1" applyFill="1" applyBorder="1" applyAlignment="1">
      <alignment horizontal="right" vertical="center"/>
      <protection/>
    </xf>
    <xf numFmtId="192" fontId="1" fillId="0" borderId="0" xfId="18" applyNumberFormat="1" applyFont="1" applyFill="1" applyBorder="1" applyAlignment="1">
      <alignment vertical="center"/>
    </xf>
    <xf numFmtId="194" fontId="1" fillId="0" borderId="7" xfId="18" applyNumberFormat="1" applyFont="1" applyFill="1" applyBorder="1" applyAlignment="1">
      <alignment vertical="center"/>
    </xf>
    <xf numFmtId="43" fontId="1" fillId="0" borderId="0" xfId="18" applyNumberFormat="1" applyFont="1" applyFill="1" applyBorder="1" applyAlignment="1">
      <alignment vertical="center"/>
    </xf>
    <xf numFmtId="180" fontId="1" fillId="0" borderId="7" xfId="18" applyNumberFormat="1" applyFont="1" applyFill="1" applyBorder="1" applyAlignment="1">
      <alignment vertical="center"/>
    </xf>
    <xf numFmtId="187" fontId="1" fillId="0" borderId="0" xfId="18" applyNumberFormat="1" applyFont="1" applyFill="1" applyBorder="1" applyAlignment="1">
      <alignment horizontal="right" vertical="center"/>
    </xf>
    <xf numFmtId="43" fontId="10" fillId="0" borderId="0" xfId="18" applyNumberFormat="1" applyFont="1" applyFill="1" applyBorder="1" applyAlignment="1">
      <alignment horizontal="right" vertical="center"/>
    </xf>
    <xf numFmtId="180" fontId="1" fillId="0" borderId="0" xfId="26" applyNumberFormat="1" applyFont="1" applyFill="1" applyAlignment="1">
      <alignment vertical="center"/>
      <protection/>
    </xf>
    <xf numFmtId="0" fontId="1" fillId="0" borderId="9" xfId="26" applyFont="1" applyFill="1" applyBorder="1" applyAlignment="1">
      <alignment vertical="center"/>
      <protection/>
    </xf>
    <xf numFmtId="0" fontId="1" fillId="0" borderId="0" xfId="27" applyFont="1" applyFill="1" applyAlignment="1">
      <alignment vertical="center"/>
      <protection/>
    </xf>
    <xf numFmtId="0" fontId="5" fillId="0" borderId="0" xfId="27" applyFont="1" applyFill="1" applyAlignment="1">
      <alignment vertical="center"/>
      <protection/>
    </xf>
    <xf numFmtId="0" fontId="5" fillId="0" borderId="12" xfId="27" applyFont="1" applyFill="1" applyBorder="1" applyAlignment="1">
      <alignment vertical="center"/>
      <protection/>
    </xf>
    <xf numFmtId="0" fontId="1" fillId="0" borderId="12" xfId="27" applyFont="1" applyFill="1" applyBorder="1" applyAlignment="1">
      <alignment vertical="center"/>
      <protection/>
    </xf>
    <xf numFmtId="0" fontId="1" fillId="0" borderId="6" xfId="27" applyFont="1" applyFill="1" applyBorder="1" applyAlignment="1">
      <alignment horizontal="distributed" vertical="center"/>
      <protection/>
    </xf>
    <xf numFmtId="0" fontId="1" fillId="0" borderId="6" xfId="27" applyFont="1" applyFill="1" applyBorder="1" applyAlignment="1">
      <alignment horizontal="center" vertical="center"/>
      <protection/>
    </xf>
    <xf numFmtId="0" fontId="1" fillId="0" borderId="13" xfId="27" applyFont="1" applyFill="1" applyBorder="1" applyAlignment="1">
      <alignment horizontal="center" vertical="center"/>
      <protection/>
    </xf>
    <xf numFmtId="0" fontId="1" fillId="0" borderId="14" xfId="27" applyFont="1" applyFill="1" applyBorder="1" applyAlignment="1">
      <alignment horizontal="center" vertical="center"/>
      <protection/>
    </xf>
    <xf numFmtId="0" fontId="1" fillId="0" borderId="0" xfId="27" applyFont="1" applyFill="1" applyBorder="1" applyAlignment="1">
      <alignment vertical="center"/>
      <protection/>
    </xf>
    <xf numFmtId="0" fontId="1" fillId="0" borderId="15" xfId="27" applyFont="1" applyFill="1" applyBorder="1" applyAlignment="1">
      <alignment horizontal="center" vertical="center"/>
      <protection/>
    </xf>
    <xf numFmtId="0" fontId="1" fillId="0" borderId="1" xfId="27" applyFont="1" applyFill="1" applyBorder="1" applyAlignment="1">
      <alignment horizontal="right" vertical="center"/>
      <protection/>
    </xf>
    <xf numFmtId="0" fontId="1" fillId="0" borderId="0" xfId="27" applyFont="1" applyFill="1" applyBorder="1" applyAlignment="1">
      <alignment horizontal="right" vertical="center"/>
      <protection/>
    </xf>
    <xf numFmtId="0" fontId="1" fillId="0" borderId="16" xfId="27" applyFont="1" applyFill="1" applyBorder="1" applyAlignment="1">
      <alignment horizontal="right" vertical="center"/>
      <protection/>
    </xf>
    <xf numFmtId="0" fontId="1" fillId="0" borderId="17" xfId="27" applyFont="1" applyFill="1" applyBorder="1" applyAlignment="1">
      <alignment horizontal="right" vertical="center"/>
      <protection/>
    </xf>
    <xf numFmtId="0" fontId="1" fillId="0" borderId="7" xfId="27" applyFont="1" applyFill="1" applyBorder="1" applyAlignment="1">
      <alignment horizontal="right" vertical="center"/>
      <protection/>
    </xf>
    <xf numFmtId="0" fontId="7" fillId="0" borderId="3" xfId="27" applyFont="1" applyFill="1" applyBorder="1" applyAlignment="1">
      <alignment horizontal="distributed" vertical="center"/>
      <protection/>
    </xf>
    <xf numFmtId="3" fontId="7" fillId="0" borderId="1" xfId="27" applyNumberFormat="1" applyFont="1" applyFill="1" applyBorder="1" applyAlignment="1">
      <alignment vertical="center"/>
      <protection/>
    </xf>
    <xf numFmtId="3" fontId="7" fillId="0" borderId="0" xfId="27" applyNumberFormat="1" applyFont="1" applyFill="1" applyBorder="1" applyAlignment="1">
      <alignment vertical="center"/>
      <protection/>
    </xf>
    <xf numFmtId="3" fontId="7" fillId="0" borderId="16" xfId="27" applyNumberFormat="1" applyFont="1" applyFill="1" applyBorder="1" applyAlignment="1">
      <alignment vertical="center"/>
      <protection/>
    </xf>
    <xf numFmtId="3" fontId="7" fillId="0" borderId="7" xfId="27" applyNumberFormat="1" applyFont="1" applyFill="1" applyBorder="1" applyAlignment="1">
      <alignment vertical="center"/>
      <protection/>
    </xf>
    <xf numFmtId="0" fontId="1" fillId="0" borderId="3" xfId="27" applyFont="1" applyFill="1" applyBorder="1" applyAlignment="1">
      <alignment horizontal="right" vertical="center"/>
      <protection/>
    </xf>
    <xf numFmtId="0" fontId="1" fillId="0" borderId="1" xfId="27" applyFont="1" applyFill="1" applyBorder="1" applyAlignment="1">
      <alignment vertical="center"/>
      <protection/>
    </xf>
    <xf numFmtId="0" fontId="1" fillId="0" borderId="7" xfId="27" applyFont="1" applyFill="1" applyBorder="1" applyAlignment="1">
      <alignment vertical="center"/>
      <protection/>
    </xf>
    <xf numFmtId="0" fontId="1" fillId="0" borderId="3" xfId="27" applyFont="1" applyFill="1" applyBorder="1" applyAlignment="1">
      <alignment horizontal="distributed" vertical="center"/>
      <protection/>
    </xf>
    <xf numFmtId="3" fontId="1" fillId="0" borderId="1" xfId="27" applyNumberFormat="1" applyFont="1" applyFill="1" applyBorder="1" applyAlignment="1">
      <alignment vertical="center"/>
      <protection/>
    </xf>
    <xf numFmtId="3" fontId="1" fillId="0" borderId="0" xfId="27" applyNumberFormat="1" applyFont="1" applyFill="1" applyBorder="1" applyAlignment="1">
      <alignment vertical="center"/>
      <protection/>
    </xf>
    <xf numFmtId="3" fontId="1" fillId="0" borderId="16" xfId="27" applyNumberFormat="1" applyFont="1" applyFill="1" applyBorder="1" applyAlignment="1">
      <alignment vertical="center"/>
      <protection/>
    </xf>
    <xf numFmtId="0" fontId="1" fillId="0" borderId="7" xfId="27" applyFont="1" applyFill="1" applyBorder="1" applyAlignment="1">
      <alignment horizontal="distributed" vertical="center"/>
      <protection/>
    </xf>
    <xf numFmtId="38" fontId="1" fillId="0" borderId="1" xfId="18" applyFont="1" applyFill="1" applyBorder="1" applyAlignment="1">
      <alignment vertical="center"/>
    </xf>
    <xf numFmtId="38" fontId="1" fillId="0" borderId="0" xfId="18" applyFont="1" applyFill="1" applyBorder="1" applyAlignment="1">
      <alignment vertical="center"/>
    </xf>
    <xf numFmtId="0" fontId="1" fillId="0" borderId="3" xfId="27" applyFont="1" applyFill="1" applyBorder="1" applyAlignment="1" quotePrefix="1">
      <alignment horizontal="center" vertical="center"/>
      <protection/>
    </xf>
    <xf numFmtId="38" fontId="1" fillId="0" borderId="16" xfId="18" applyFont="1" applyFill="1" applyBorder="1" applyAlignment="1">
      <alignment vertical="center"/>
    </xf>
    <xf numFmtId="0" fontId="1" fillId="0" borderId="7" xfId="27" applyFont="1" applyFill="1" applyBorder="1" applyAlignment="1" quotePrefix="1">
      <alignment horizontal="center" vertical="center"/>
      <protection/>
    </xf>
    <xf numFmtId="3" fontId="1" fillId="0" borderId="7" xfId="27" applyNumberFormat="1" applyFont="1" applyFill="1" applyBorder="1" applyAlignment="1">
      <alignment vertical="center"/>
      <protection/>
    </xf>
    <xf numFmtId="0" fontId="1" fillId="0" borderId="7" xfId="27" applyFont="1" applyFill="1" applyBorder="1" applyAlignment="1">
      <alignment horizontal="center" vertical="center"/>
      <protection/>
    </xf>
    <xf numFmtId="0" fontId="1" fillId="0" borderId="18" xfId="27" applyFont="1" applyFill="1" applyBorder="1" applyAlignment="1" quotePrefix="1">
      <alignment horizontal="center" vertical="center"/>
      <protection/>
    </xf>
    <xf numFmtId="3" fontId="1" fillId="0" borderId="18" xfId="27" applyNumberFormat="1" applyFont="1" applyFill="1" applyBorder="1" applyAlignment="1">
      <alignment vertical="center"/>
      <protection/>
    </xf>
    <xf numFmtId="38" fontId="1" fillId="0" borderId="4" xfId="18" applyFont="1" applyFill="1" applyBorder="1" applyAlignment="1">
      <alignment vertical="center"/>
    </xf>
    <xf numFmtId="38" fontId="1" fillId="0" borderId="19" xfId="18" applyFont="1" applyFill="1" applyBorder="1" applyAlignment="1">
      <alignment vertical="center"/>
    </xf>
    <xf numFmtId="0" fontId="1" fillId="0" borderId="8" xfId="27" applyFont="1" applyFill="1" applyBorder="1" applyAlignment="1" quotePrefix="1">
      <alignment horizontal="center" vertical="center"/>
      <protection/>
    </xf>
    <xf numFmtId="38" fontId="1" fillId="0" borderId="18" xfId="18" applyFont="1" applyFill="1" applyBorder="1" applyAlignment="1">
      <alignment vertical="center"/>
    </xf>
    <xf numFmtId="3" fontId="1" fillId="0" borderId="4" xfId="27" applyNumberFormat="1" applyFont="1" applyFill="1" applyBorder="1" applyAlignment="1">
      <alignment vertical="center"/>
      <protection/>
    </xf>
    <xf numFmtId="38" fontId="1" fillId="0" borderId="8" xfId="18" applyFont="1" applyFill="1" applyBorder="1" applyAlignment="1">
      <alignment vertical="center"/>
    </xf>
    <xf numFmtId="38" fontId="1" fillId="0" borderId="0" xfId="18" applyFont="1" applyFill="1" applyAlignment="1">
      <alignment vertical="center"/>
    </xf>
    <xf numFmtId="38" fontId="5" fillId="0" borderId="0" xfId="18" applyFont="1" applyFill="1" applyAlignment="1">
      <alignment vertical="center"/>
    </xf>
    <xf numFmtId="38" fontId="1" fillId="0" borderId="0" xfId="18" applyFont="1" applyFill="1" applyAlignment="1">
      <alignment horizontal="center" vertical="center"/>
    </xf>
    <xf numFmtId="188" fontId="1" fillId="0" borderId="0" xfId="18" applyNumberFormat="1" applyFont="1" applyFill="1" applyAlignment="1">
      <alignment vertical="center"/>
    </xf>
    <xf numFmtId="0" fontId="1" fillId="0" borderId="0" xfId="28" applyFont="1" applyFill="1">
      <alignment/>
      <protection/>
    </xf>
    <xf numFmtId="38" fontId="1" fillId="0" borderId="12" xfId="18" applyFont="1" applyFill="1" applyBorder="1" applyAlignment="1">
      <alignment vertical="center"/>
    </xf>
    <xf numFmtId="38" fontId="1" fillId="0" borderId="0" xfId="18" applyFont="1" applyFill="1" applyBorder="1" applyAlignment="1">
      <alignment horizontal="center" vertical="center"/>
    </xf>
    <xf numFmtId="38" fontId="1" fillId="0" borderId="6" xfId="18" applyFont="1" applyFill="1" applyBorder="1" applyAlignment="1">
      <alignment horizontal="distributed" vertical="center" wrapText="1"/>
    </xf>
    <xf numFmtId="38" fontId="1" fillId="0" borderId="1" xfId="18" applyFont="1" applyFill="1" applyBorder="1" applyAlignment="1">
      <alignment horizontal="distributed" vertical="center"/>
    </xf>
    <xf numFmtId="176" fontId="1" fillId="0" borderId="17" xfId="18" applyNumberFormat="1" applyFont="1" applyFill="1" applyBorder="1" applyAlignment="1">
      <alignment horizontal="right" vertical="center"/>
    </xf>
    <xf numFmtId="38" fontId="1" fillId="0" borderId="9" xfId="18" applyFont="1" applyFill="1" applyBorder="1" applyAlignment="1">
      <alignment vertical="center" wrapText="1"/>
    </xf>
    <xf numFmtId="176" fontId="1" fillId="0" borderId="9" xfId="18" applyNumberFormat="1" applyFont="1" applyFill="1" applyBorder="1" applyAlignment="1">
      <alignment horizontal="right" vertical="center"/>
    </xf>
    <xf numFmtId="38" fontId="1" fillId="0" borderId="9" xfId="18" applyFont="1" applyFill="1" applyBorder="1" applyAlignment="1">
      <alignment horizontal="right" vertical="center" wrapText="1"/>
    </xf>
    <xf numFmtId="176" fontId="1" fillId="0" borderId="11" xfId="18" applyNumberFormat="1" applyFont="1" applyFill="1" applyBorder="1" applyAlignment="1">
      <alignment horizontal="right" vertical="center"/>
    </xf>
    <xf numFmtId="38" fontId="7" fillId="0" borderId="0" xfId="18" applyFont="1" applyFill="1" applyAlignment="1">
      <alignment vertical="center"/>
    </xf>
    <xf numFmtId="38" fontId="7" fillId="0" borderId="1" xfId="18" applyFont="1" applyFill="1" applyBorder="1" applyAlignment="1">
      <alignment horizontal="distributed" vertical="center"/>
    </xf>
    <xf numFmtId="38" fontId="7" fillId="0" borderId="7" xfId="18" applyFont="1" applyFill="1" applyBorder="1" applyAlignment="1">
      <alignment horizontal="distributed" vertical="center"/>
    </xf>
    <xf numFmtId="177" fontId="7" fillId="0" borderId="1" xfId="18" applyNumberFormat="1" applyFont="1" applyFill="1" applyBorder="1" applyAlignment="1">
      <alignment horizontal="right" vertical="center" wrapText="1"/>
    </xf>
    <xf numFmtId="177" fontId="7" fillId="0" borderId="0" xfId="18" applyNumberFormat="1" applyFont="1" applyFill="1" applyBorder="1" applyAlignment="1">
      <alignment horizontal="right" vertical="center" wrapText="1"/>
    </xf>
    <xf numFmtId="177" fontId="7" fillId="0" borderId="7" xfId="18" applyNumberFormat="1" applyFont="1" applyFill="1" applyBorder="1" applyAlignment="1">
      <alignment horizontal="right" vertical="center" wrapText="1"/>
    </xf>
    <xf numFmtId="176" fontId="6" fillId="0" borderId="0" xfId="18" applyNumberFormat="1" applyFont="1" applyFill="1" applyBorder="1" applyAlignment="1">
      <alignment horizontal="right" vertical="center"/>
    </xf>
    <xf numFmtId="38" fontId="10" fillId="0" borderId="0" xfId="18" applyFont="1" applyFill="1" applyAlignment="1">
      <alignment vertical="center"/>
    </xf>
    <xf numFmtId="176" fontId="10" fillId="0" borderId="1" xfId="18" applyNumberFormat="1" applyFont="1" applyFill="1" applyBorder="1" applyAlignment="1">
      <alignment horizontal="right" vertical="center" wrapText="1"/>
    </xf>
    <xf numFmtId="176" fontId="10" fillId="0" borderId="0" xfId="18" applyNumberFormat="1" applyFont="1" applyFill="1" applyBorder="1" applyAlignment="1">
      <alignment vertical="center" wrapText="1"/>
    </xf>
    <xf numFmtId="176" fontId="7" fillId="0" borderId="0" xfId="18" applyNumberFormat="1" applyFont="1" applyFill="1" applyBorder="1" applyAlignment="1">
      <alignment horizontal="right" vertical="center" wrapText="1"/>
    </xf>
    <xf numFmtId="176" fontId="7" fillId="0" borderId="0" xfId="18" applyNumberFormat="1" applyFont="1" applyFill="1" applyBorder="1" applyAlignment="1">
      <alignment horizontal="center" vertical="center" wrapText="1"/>
    </xf>
    <xf numFmtId="176" fontId="7" fillId="0" borderId="7" xfId="18" applyNumberFormat="1" applyFont="1" applyFill="1" applyBorder="1" applyAlignment="1">
      <alignment horizontal="right" vertical="center" wrapText="1"/>
    </xf>
    <xf numFmtId="38" fontId="10" fillId="0" borderId="0" xfId="18" applyFont="1" applyFill="1" applyBorder="1" applyAlignment="1">
      <alignment vertical="center"/>
    </xf>
    <xf numFmtId="176" fontId="1" fillId="0" borderId="1" xfId="18" applyNumberFormat="1" applyFont="1" applyFill="1" applyBorder="1" applyAlignment="1">
      <alignment horizontal="right" vertical="center"/>
    </xf>
    <xf numFmtId="176" fontId="1" fillId="0" borderId="0" xfId="18" applyNumberFormat="1" applyFont="1" applyFill="1" applyBorder="1" applyAlignment="1">
      <alignment vertical="center"/>
    </xf>
    <xf numFmtId="176" fontId="1" fillId="0" borderId="0" xfId="18" applyNumberFormat="1" applyFont="1" applyFill="1" applyBorder="1" applyAlignment="1">
      <alignment horizontal="right" vertical="center"/>
    </xf>
    <xf numFmtId="176" fontId="1" fillId="0" borderId="7" xfId="18" applyNumberFormat="1" applyFont="1" applyFill="1" applyBorder="1" applyAlignment="1">
      <alignment horizontal="right" vertical="center"/>
    </xf>
    <xf numFmtId="176" fontId="1" fillId="0" borderId="0" xfId="18" applyNumberFormat="1" applyFont="1" applyFill="1" applyBorder="1" applyAlignment="1">
      <alignment horizontal="center" vertical="center"/>
    </xf>
    <xf numFmtId="41" fontId="1" fillId="0" borderId="0" xfId="18" applyNumberFormat="1" applyFont="1" applyFill="1" applyBorder="1" applyAlignment="1">
      <alignment horizontal="center" vertical="center"/>
    </xf>
    <xf numFmtId="38" fontId="1" fillId="0" borderId="8" xfId="18" applyFont="1" applyFill="1" applyBorder="1" applyAlignment="1">
      <alignment horizontal="distributed" vertical="center"/>
    </xf>
    <xf numFmtId="176" fontId="1" fillId="0" borderId="18" xfId="18" applyNumberFormat="1" applyFont="1" applyFill="1" applyBorder="1" applyAlignment="1">
      <alignment horizontal="right" vertical="center"/>
    </xf>
    <xf numFmtId="176" fontId="1" fillId="0" borderId="4" xfId="18" applyNumberFormat="1" applyFont="1" applyFill="1" applyBorder="1" applyAlignment="1">
      <alignment vertical="center"/>
    </xf>
    <xf numFmtId="176" fontId="1" fillId="0" borderId="4" xfId="18" applyNumberFormat="1" applyFont="1" applyFill="1" applyBorder="1" applyAlignment="1">
      <alignment horizontal="right" vertical="center"/>
    </xf>
    <xf numFmtId="41" fontId="1" fillId="0" borderId="4" xfId="18" applyNumberFormat="1" applyFont="1" applyFill="1" applyBorder="1" applyAlignment="1">
      <alignment horizontal="right" vertical="center"/>
    </xf>
    <xf numFmtId="176" fontId="1" fillId="0" borderId="4" xfId="18" applyNumberFormat="1" applyFont="1" applyFill="1" applyBorder="1" applyAlignment="1">
      <alignment horizontal="center" vertical="center"/>
    </xf>
    <xf numFmtId="176" fontId="1" fillId="0" borderId="8" xfId="18" applyNumberFormat="1" applyFont="1" applyFill="1" applyBorder="1" applyAlignment="1">
      <alignment horizontal="right" vertical="center"/>
    </xf>
    <xf numFmtId="38" fontId="1" fillId="0" borderId="0" xfId="18" applyFont="1" applyFill="1" applyAlignment="1">
      <alignment/>
    </xf>
    <xf numFmtId="38" fontId="5" fillId="0" borderId="0" xfId="18" applyFont="1" applyFill="1" applyAlignment="1">
      <alignment/>
    </xf>
    <xf numFmtId="181" fontId="1" fillId="0" borderId="0" xfId="18" applyNumberFormat="1" applyFont="1" applyFill="1" applyBorder="1" applyAlignment="1">
      <alignment/>
    </xf>
    <xf numFmtId="38" fontId="1" fillId="0" borderId="0" xfId="18" applyFont="1" applyFill="1" applyBorder="1" applyAlignment="1">
      <alignment/>
    </xf>
    <xf numFmtId="38" fontId="1" fillId="0" borderId="0" xfId="18" applyFont="1" applyFill="1" applyBorder="1" applyAlignment="1">
      <alignment horizontal="right"/>
    </xf>
    <xf numFmtId="38" fontId="1" fillId="0" borderId="1" xfId="18" applyFont="1" applyFill="1" applyBorder="1" applyAlignment="1">
      <alignment horizontal="center" vertical="center"/>
    </xf>
    <xf numFmtId="38" fontId="1" fillId="0" borderId="15" xfId="18" applyFont="1" applyFill="1" applyBorder="1" applyAlignment="1">
      <alignment horizontal="center" vertical="center"/>
    </xf>
    <xf numFmtId="38" fontId="1" fillId="0" borderId="17" xfId="18" applyFont="1" applyFill="1" applyBorder="1" applyAlignment="1">
      <alignment horizontal="center" vertical="center"/>
    </xf>
    <xf numFmtId="38" fontId="1" fillId="0" borderId="11" xfId="18" applyFont="1" applyFill="1" applyBorder="1" applyAlignment="1">
      <alignment horizontal="center" vertical="center"/>
    </xf>
    <xf numFmtId="0" fontId="11" fillId="0" borderId="15" xfId="29" applyFont="1" applyFill="1" applyBorder="1" applyAlignment="1">
      <alignment horizontal="center" vertical="center"/>
      <protection/>
    </xf>
    <xf numFmtId="0" fontId="11" fillId="0" borderId="0" xfId="29" applyFont="1" applyFill="1" applyBorder="1" applyAlignment="1">
      <alignment horizontal="center" vertical="center"/>
      <protection/>
    </xf>
    <xf numFmtId="38" fontId="1" fillId="0" borderId="7" xfId="18" applyFont="1" applyFill="1" applyBorder="1" applyAlignment="1">
      <alignment horizontal="center" vertical="center"/>
    </xf>
    <xf numFmtId="38" fontId="1" fillId="0" borderId="3"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5" xfId="18" applyFont="1" applyFill="1" applyBorder="1" applyAlignment="1">
      <alignment horizontal="center" vertical="center"/>
    </xf>
    <xf numFmtId="38" fontId="1" fillId="0" borderId="18" xfId="18" applyFont="1" applyFill="1" applyBorder="1" applyAlignment="1">
      <alignment horizontal="center" vertical="center"/>
    </xf>
    <xf numFmtId="38" fontId="1" fillId="0" borderId="8" xfId="18" applyFont="1" applyFill="1" applyBorder="1" applyAlignment="1">
      <alignment horizontal="center" vertical="center"/>
    </xf>
    <xf numFmtId="38" fontId="12" fillId="0" borderId="0" xfId="18" applyFont="1" applyFill="1" applyBorder="1" applyAlignment="1">
      <alignment horizontal="right" vertical="center"/>
    </xf>
    <xf numFmtId="38" fontId="1" fillId="0" borderId="0" xfId="18" applyFont="1" applyFill="1" applyBorder="1" applyAlignment="1">
      <alignment horizontal="right" vertical="center"/>
    </xf>
    <xf numFmtId="38" fontId="12" fillId="0" borderId="7" xfId="18" applyFont="1" applyFill="1" applyBorder="1" applyAlignment="1">
      <alignment horizontal="right" vertical="center"/>
    </xf>
    <xf numFmtId="38" fontId="1" fillId="0" borderId="7" xfId="18" applyFont="1" applyFill="1" applyBorder="1" applyAlignment="1">
      <alignment horizontal="right" vertical="center"/>
    </xf>
    <xf numFmtId="0" fontId="1" fillId="0" borderId="0" xfId="29" applyFont="1" applyFill="1" applyBorder="1" applyAlignment="1">
      <alignment horizontal="distributed" vertical="center"/>
      <protection/>
    </xf>
    <xf numFmtId="38" fontId="1" fillId="0" borderId="7" xfId="18" applyFont="1" applyFill="1" applyBorder="1" applyAlignment="1" quotePrefix="1">
      <alignment vertical="center"/>
    </xf>
    <xf numFmtId="38" fontId="1" fillId="0" borderId="0" xfId="18" applyFont="1" applyFill="1" applyBorder="1" applyAlignment="1" quotePrefix="1">
      <alignment vertical="center"/>
    </xf>
    <xf numFmtId="38" fontId="7" fillId="0" borderId="1" xfId="18" applyFont="1" applyFill="1" applyBorder="1" applyAlignment="1">
      <alignment horizontal="left" vertical="center"/>
    </xf>
    <xf numFmtId="38" fontId="7" fillId="0" borderId="0" xfId="18" applyFont="1" applyFill="1" applyBorder="1" applyAlignment="1">
      <alignment horizontal="distributed" vertical="center"/>
    </xf>
    <xf numFmtId="38" fontId="7" fillId="0" borderId="0" xfId="18" applyFont="1" applyFill="1" applyBorder="1" applyAlignment="1">
      <alignment vertical="center"/>
    </xf>
    <xf numFmtId="38" fontId="7" fillId="0" borderId="7" xfId="18" applyFont="1" applyFill="1" applyBorder="1" applyAlignment="1">
      <alignment vertical="center"/>
    </xf>
    <xf numFmtId="38" fontId="1" fillId="0" borderId="0" xfId="18" applyFont="1" applyFill="1" applyBorder="1" applyAlignment="1">
      <alignment horizontal="left" vertical="center"/>
    </xf>
    <xf numFmtId="38" fontId="1" fillId="0" borderId="7" xfId="18" applyFont="1" applyFill="1" applyBorder="1" applyAlignment="1">
      <alignment horizontal="left" vertical="center"/>
    </xf>
    <xf numFmtId="38" fontId="1" fillId="0" borderId="7" xfId="18" applyFont="1" applyFill="1" applyBorder="1" applyAlignment="1" quotePrefix="1">
      <alignment horizontal="left" vertical="center"/>
    </xf>
    <xf numFmtId="38" fontId="1" fillId="0" borderId="0" xfId="18" applyFont="1" applyFill="1" applyBorder="1" applyAlignment="1" quotePrefix="1">
      <alignment horizontal="left" vertical="center"/>
    </xf>
    <xf numFmtId="38" fontId="1" fillId="0" borderId="1" xfId="18" applyFont="1" applyFill="1" applyBorder="1" applyAlignment="1">
      <alignment horizontal="center" vertical="distributed" textRotation="255"/>
    </xf>
    <xf numFmtId="38" fontId="6" fillId="0" borderId="0" xfId="18" applyFont="1" applyFill="1" applyBorder="1" applyAlignment="1">
      <alignment horizontal="distributed" vertical="center"/>
    </xf>
    <xf numFmtId="38" fontId="1" fillId="0" borderId="0" xfId="18" applyNumberFormat="1" applyFont="1" applyFill="1" applyBorder="1" applyAlignment="1" quotePrefix="1">
      <alignment horizontal="left" vertical="center"/>
    </xf>
    <xf numFmtId="197" fontId="1" fillId="0" borderId="7" xfId="18" applyNumberFormat="1" applyFont="1" applyFill="1" applyBorder="1" applyAlignment="1">
      <alignment horizontal="right"/>
    </xf>
    <xf numFmtId="38" fontId="6" fillId="0" borderId="0" xfId="18" applyFont="1" applyFill="1" applyBorder="1" applyAlignment="1">
      <alignment horizontal="left" vertical="center"/>
    </xf>
    <xf numFmtId="197" fontId="1" fillId="0" borderId="0" xfId="18" applyNumberFormat="1" applyFont="1" applyFill="1" applyBorder="1" applyAlignment="1">
      <alignment horizontal="right"/>
    </xf>
    <xf numFmtId="40" fontId="1" fillId="0" borderId="0" xfId="18" applyNumberFormat="1" applyFont="1" applyFill="1" applyBorder="1" applyAlignment="1">
      <alignment horizontal="left" vertical="center"/>
    </xf>
    <xf numFmtId="38" fontId="1" fillId="0" borderId="1" xfId="18" applyFont="1" applyFill="1" applyBorder="1" applyAlignment="1">
      <alignment vertical="distributed" textRotation="255"/>
    </xf>
    <xf numFmtId="38" fontId="1" fillId="0" borderId="7" xfId="18" applyFont="1" applyFill="1" applyBorder="1" applyAlignment="1">
      <alignment/>
    </xf>
    <xf numFmtId="38" fontId="1" fillId="0" borderId="1" xfId="18" applyFont="1" applyFill="1" applyBorder="1" applyAlignment="1">
      <alignment horizontal="center" vertical="center" textRotation="255"/>
    </xf>
    <xf numFmtId="38" fontId="1" fillId="0" borderId="18" xfId="18" applyFont="1" applyFill="1" applyBorder="1" applyAlignment="1">
      <alignment/>
    </xf>
    <xf numFmtId="38" fontId="1" fillId="0" borderId="4" xfId="18" applyFont="1" applyFill="1" applyBorder="1" applyAlignment="1">
      <alignment/>
    </xf>
    <xf numFmtId="38" fontId="1" fillId="0" borderId="8" xfId="18" applyFont="1" applyFill="1" applyBorder="1" applyAlignment="1">
      <alignment/>
    </xf>
    <xf numFmtId="38" fontId="1" fillId="0" borderId="9" xfId="18" applyFont="1" applyFill="1" applyBorder="1" applyAlignment="1">
      <alignment/>
    </xf>
    <xf numFmtId="38" fontId="6" fillId="0" borderId="9" xfId="18" applyFont="1" applyFill="1" applyBorder="1" applyAlignment="1">
      <alignment/>
    </xf>
    <xf numFmtId="38" fontId="6" fillId="0" borderId="0" xfId="18" applyFont="1" applyFill="1" applyBorder="1" applyAlignment="1">
      <alignment/>
    </xf>
    <xf numFmtId="38" fontId="1" fillId="0" borderId="0" xfId="18" applyFont="1" applyFill="1" applyBorder="1" applyAlignment="1">
      <alignment horizontal="left"/>
    </xf>
    <xf numFmtId="0" fontId="1" fillId="0" borderId="0" xfId="30" applyFont="1" applyFill="1">
      <alignment/>
      <protection/>
    </xf>
    <xf numFmtId="49" fontId="5" fillId="0" borderId="0" xfId="30" applyNumberFormat="1" applyFont="1" applyFill="1">
      <alignment/>
      <protection/>
    </xf>
    <xf numFmtId="0" fontId="1" fillId="0" borderId="0" xfId="30" applyFont="1" applyFill="1" applyBorder="1">
      <alignment/>
      <protection/>
    </xf>
    <xf numFmtId="49" fontId="1" fillId="0" borderId="0" xfId="30" applyNumberFormat="1" applyFont="1" applyFill="1">
      <alignment/>
      <protection/>
    </xf>
    <xf numFmtId="0" fontId="1" fillId="0" borderId="0" xfId="30" applyNumberFormat="1" applyFont="1" applyFill="1" applyBorder="1" applyAlignment="1">
      <alignment horizontal="right"/>
      <protection/>
    </xf>
    <xf numFmtId="0" fontId="9" fillId="0" borderId="0" xfId="30" applyFont="1" applyFill="1" applyBorder="1" applyAlignment="1">
      <alignment/>
      <protection/>
    </xf>
    <xf numFmtId="0" fontId="1" fillId="0" borderId="6" xfId="30" applyFont="1" applyFill="1" applyBorder="1" applyAlignment="1">
      <alignment horizontal="distributed" vertical="center" wrapText="1"/>
      <protection/>
    </xf>
    <xf numFmtId="0" fontId="1" fillId="0" borderId="0" xfId="30" applyFont="1" applyFill="1" applyBorder="1" applyAlignment="1">
      <alignment horizontal="center" vertical="center" wrapText="1"/>
      <protection/>
    </xf>
    <xf numFmtId="0" fontId="12" fillId="0" borderId="0" xfId="30" applyFont="1" applyFill="1">
      <alignment/>
      <protection/>
    </xf>
    <xf numFmtId="0" fontId="12" fillId="0" borderId="17" xfId="30" applyFont="1" applyFill="1" applyBorder="1">
      <alignment/>
      <protection/>
    </xf>
    <xf numFmtId="49" fontId="15" fillId="0" borderId="9" xfId="30" applyNumberFormat="1" applyFont="1" applyFill="1" applyBorder="1" applyAlignment="1">
      <alignment horizontal="distributed"/>
      <protection/>
    </xf>
    <xf numFmtId="41" fontId="16" fillId="0" borderId="17" xfId="30" applyNumberFormat="1" applyFont="1" applyFill="1" applyBorder="1" applyAlignment="1">
      <alignment horizontal="right" vertical="top"/>
      <protection/>
    </xf>
    <xf numFmtId="41" fontId="16" fillId="0" borderId="9" xfId="30" applyNumberFormat="1" applyFont="1" applyFill="1" applyBorder="1" applyAlignment="1">
      <alignment horizontal="right" vertical="top"/>
      <protection/>
    </xf>
    <xf numFmtId="41" fontId="16" fillId="0" borderId="11" xfId="30" applyNumberFormat="1" applyFont="1" applyFill="1" applyBorder="1" applyAlignment="1">
      <alignment horizontal="right" vertical="top"/>
      <protection/>
    </xf>
    <xf numFmtId="0" fontId="16" fillId="0" borderId="0" xfId="30" applyFont="1" applyFill="1" applyBorder="1" applyAlignment="1">
      <alignment horizontal="right" vertical="center"/>
      <protection/>
    </xf>
    <xf numFmtId="0" fontId="12" fillId="0" borderId="0" xfId="30" applyFont="1" applyFill="1" applyBorder="1">
      <alignment/>
      <protection/>
    </xf>
    <xf numFmtId="41" fontId="1" fillId="0" borderId="1" xfId="30" applyNumberFormat="1" applyFont="1" applyFill="1" applyBorder="1" applyAlignment="1">
      <alignment horizontal="center" vertical="center"/>
      <protection/>
    </xf>
    <xf numFmtId="41" fontId="1" fillId="0" borderId="0" xfId="30" applyNumberFormat="1" applyFont="1" applyFill="1" applyBorder="1" applyAlignment="1">
      <alignment horizontal="center" vertical="center"/>
      <protection/>
    </xf>
    <xf numFmtId="41" fontId="1" fillId="0" borderId="0" xfId="30" applyNumberFormat="1" applyFont="1" applyFill="1" applyBorder="1" applyAlignment="1">
      <alignment horizontal="center" vertical="center" wrapText="1"/>
      <protection/>
    </xf>
    <xf numFmtId="41" fontId="1" fillId="0" borderId="7" xfId="30" applyNumberFormat="1" applyFont="1" applyFill="1" applyBorder="1" applyAlignment="1">
      <alignment horizontal="center" vertical="center" wrapText="1"/>
      <protection/>
    </xf>
    <xf numFmtId="0" fontId="1" fillId="0" borderId="1" xfId="30" applyFont="1" applyFill="1" applyBorder="1" applyAlignment="1">
      <alignment horizontal="distributed"/>
      <protection/>
    </xf>
    <xf numFmtId="49" fontId="1" fillId="0" borderId="0" xfId="30" applyNumberFormat="1" applyFont="1" applyFill="1" applyBorder="1" applyAlignment="1">
      <alignment horizontal="distributed" vertical="center"/>
      <protection/>
    </xf>
    <xf numFmtId="0" fontId="6" fillId="0" borderId="0" xfId="30" applyFont="1" applyFill="1">
      <alignment/>
      <protection/>
    </xf>
    <xf numFmtId="41" fontId="7" fillId="0" borderId="1" xfId="30" applyNumberFormat="1" applyFont="1" applyFill="1" applyBorder="1" applyAlignment="1">
      <alignment horizontal="center" vertical="center"/>
      <protection/>
    </xf>
    <xf numFmtId="41" fontId="7" fillId="0" borderId="0" xfId="30" applyNumberFormat="1" applyFont="1" applyFill="1" applyBorder="1" applyAlignment="1">
      <alignment horizontal="center" vertical="center"/>
      <protection/>
    </xf>
    <xf numFmtId="41" fontId="7" fillId="0" borderId="7" xfId="30" applyNumberFormat="1" applyFont="1" applyFill="1" applyBorder="1" applyAlignment="1">
      <alignment horizontal="center" vertical="center"/>
      <protection/>
    </xf>
    <xf numFmtId="41" fontId="7" fillId="0" borderId="0" xfId="30" applyNumberFormat="1" applyFont="1" applyFill="1" applyBorder="1" applyAlignment="1">
      <alignment horizontal="center" vertical="center" wrapText="1"/>
      <protection/>
    </xf>
    <xf numFmtId="0" fontId="6" fillId="0" borderId="0" xfId="30" applyFont="1" applyFill="1" applyBorder="1">
      <alignment/>
      <protection/>
    </xf>
    <xf numFmtId="0" fontId="1" fillId="0" borderId="1" xfId="30" applyFont="1" applyFill="1" applyBorder="1">
      <alignment/>
      <protection/>
    </xf>
    <xf numFmtId="49" fontId="1" fillId="0" borderId="0" xfId="30" applyNumberFormat="1" applyFont="1" applyFill="1" applyBorder="1" applyAlignment="1">
      <alignment horizontal="center" vertical="center"/>
      <protection/>
    </xf>
    <xf numFmtId="49" fontId="1" fillId="0" borderId="0" xfId="30" applyNumberFormat="1" applyFont="1" applyFill="1" applyBorder="1" applyAlignment="1">
      <alignment horizontal="right" vertical="center"/>
      <protection/>
    </xf>
    <xf numFmtId="41" fontId="1" fillId="0" borderId="7" xfId="30" applyNumberFormat="1" applyFont="1" applyFill="1" applyBorder="1" applyAlignment="1">
      <alignment horizontal="center" vertical="center"/>
      <protection/>
    </xf>
    <xf numFmtId="0" fontId="1" fillId="0" borderId="1" xfId="30" applyFont="1" applyFill="1" applyBorder="1" applyAlignment="1">
      <alignment vertical="center"/>
      <protection/>
    </xf>
    <xf numFmtId="41" fontId="7" fillId="0" borderId="1" xfId="21" applyFill="1" applyBorder="1" applyAlignment="1">
      <alignment vertical="center"/>
      <protection/>
    </xf>
    <xf numFmtId="41" fontId="7" fillId="0" borderId="0" xfId="21" applyFill="1" applyBorder="1" applyAlignment="1">
      <alignment vertical="center"/>
      <protection/>
    </xf>
    <xf numFmtId="41" fontId="7" fillId="0" borderId="7" xfId="21" applyFill="1" applyBorder="1" applyAlignment="1">
      <alignment vertical="center"/>
      <protection/>
    </xf>
    <xf numFmtId="41" fontId="7" fillId="0" borderId="0" xfId="21" applyFill="1" applyBorder="1">
      <alignment/>
      <protection/>
    </xf>
    <xf numFmtId="0" fontId="10" fillId="0" borderId="0" xfId="30" applyFont="1" applyFill="1" applyAlignment="1">
      <alignment vertical="center"/>
      <protection/>
    </xf>
    <xf numFmtId="0" fontId="10" fillId="0" borderId="1" xfId="30" applyFont="1" applyFill="1" applyBorder="1" applyAlignment="1">
      <alignment vertical="center"/>
      <protection/>
    </xf>
    <xf numFmtId="41" fontId="1" fillId="0" borderId="0" xfId="30" applyNumberFormat="1" applyFont="1" applyFill="1" applyBorder="1" applyAlignment="1">
      <alignment vertical="center"/>
      <protection/>
    </xf>
    <xf numFmtId="41" fontId="1" fillId="0" borderId="7" xfId="30" applyNumberFormat="1" applyFont="1" applyFill="1" applyBorder="1" applyAlignment="1">
      <alignment vertical="center"/>
      <protection/>
    </xf>
    <xf numFmtId="0" fontId="10" fillId="0" borderId="0" xfId="30" applyFont="1" applyFill="1" applyBorder="1" applyAlignment="1">
      <alignment vertical="center"/>
      <protection/>
    </xf>
    <xf numFmtId="49" fontId="1" fillId="0" borderId="0" xfId="20" applyFont="1" applyFill="1" applyBorder="1">
      <alignment horizontal="distributed" vertical="center"/>
      <protection/>
    </xf>
    <xf numFmtId="41" fontId="1" fillId="0" borderId="1" xfId="30" applyNumberFormat="1" applyFont="1" applyFill="1" applyBorder="1" applyAlignment="1">
      <alignment vertical="center"/>
      <protection/>
    </xf>
    <xf numFmtId="0" fontId="7" fillId="0" borderId="0" xfId="30" applyFont="1" applyFill="1" applyAlignment="1">
      <alignment vertical="center"/>
      <protection/>
    </xf>
    <xf numFmtId="41" fontId="7" fillId="0" borderId="1" xfId="21" applyNumberFormat="1" applyFill="1" applyBorder="1" applyAlignment="1">
      <alignment vertical="center"/>
      <protection/>
    </xf>
    <xf numFmtId="41" fontId="7" fillId="0" borderId="0" xfId="21" applyNumberFormat="1" applyFill="1" applyBorder="1" applyAlignment="1">
      <alignment vertical="center"/>
      <protection/>
    </xf>
    <xf numFmtId="41" fontId="7" fillId="0" borderId="7" xfId="21" applyNumberFormat="1" applyFill="1" applyBorder="1" applyAlignment="1">
      <alignment vertical="center"/>
      <protection/>
    </xf>
    <xf numFmtId="0" fontId="7" fillId="0" borderId="0" xfId="30" applyFont="1" applyFill="1" applyBorder="1" applyAlignment="1">
      <alignment vertical="center"/>
      <protection/>
    </xf>
    <xf numFmtId="41" fontId="1" fillId="0" borderId="0" xfId="30" applyNumberFormat="1" applyFont="1" applyFill="1" applyBorder="1">
      <alignment/>
      <protection/>
    </xf>
    <xf numFmtId="41" fontId="7" fillId="0" borderId="0" xfId="30" applyNumberFormat="1" applyFont="1" applyFill="1" applyBorder="1">
      <alignment/>
      <protection/>
    </xf>
    <xf numFmtId="0" fontId="1" fillId="0" borderId="18" xfId="30" applyFont="1" applyFill="1" applyBorder="1">
      <alignment/>
      <protection/>
    </xf>
    <xf numFmtId="49" fontId="1" fillId="0" borderId="4" xfId="20" applyFont="1" applyFill="1" applyBorder="1">
      <alignment horizontal="distributed" vertical="center"/>
      <protection/>
    </xf>
    <xf numFmtId="41" fontId="1" fillId="0" borderId="18" xfId="30" applyNumberFormat="1" applyFont="1" applyFill="1" applyBorder="1" applyAlignment="1">
      <alignment horizontal="center" vertical="center"/>
      <protection/>
    </xf>
    <xf numFmtId="41" fontId="1" fillId="0" borderId="4" xfId="30" applyNumberFormat="1" applyFont="1" applyFill="1" applyBorder="1" applyAlignment="1">
      <alignment vertical="center"/>
      <protection/>
    </xf>
    <xf numFmtId="41" fontId="1" fillId="0" borderId="4" xfId="30" applyNumberFormat="1" applyFont="1" applyFill="1" applyBorder="1" applyAlignment="1">
      <alignment horizontal="center" vertical="center" wrapText="1"/>
      <protection/>
    </xf>
    <xf numFmtId="41" fontId="1" fillId="0" borderId="8" xfId="30" applyNumberFormat="1" applyFont="1" applyFill="1" applyBorder="1" applyAlignment="1">
      <alignment vertical="center"/>
      <protection/>
    </xf>
    <xf numFmtId="49" fontId="1" fillId="0" borderId="0" xfId="30" applyNumberFormat="1" applyFont="1" applyFill="1" applyAlignment="1">
      <alignment horizontal="left" vertical="top"/>
      <protection/>
    </xf>
    <xf numFmtId="49" fontId="1" fillId="0" borderId="0" xfId="30" applyNumberFormat="1" applyFont="1" applyFill="1" applyBorder="1" applyAlignment="1">
      <alignment horizontal="left" vertical="top" wrapText="1"/>
      <protection/>
    </xf>
    <xf numFmtId="49" fontId="1" fillId="0" borderId="0" xfId="30" applyNumberFormat="1" applyFont="1" applyFill="1" applyBorder="1" applyAlignment="1">
      <alignment wrapText="1"/>
      <protection/>
    </xf>
    <xf numFmtId="49" fontId="1" fillId="0" borderId="0" xfId="30" applyNumberFormat="1" applyFont="1" applyFill="1" applyBorder="1">
      <alignment/>
      <protection/>
    </xf>
    <xf numFmtId="0" fontId="1" fillId="0" borderId="0" xfId="30" applyFont="1" applyFill="1" applyBorder="1" applyAlignment="1">
      <alignment/>
      <protection/>
    </xf>
    <xf numFmtId="0" fontId="1" fillId="0" borderId="0" xfId="31" applyFont="1" applyFill="1">
      <alignment/>
      <protection/>
    </xf>
    <xf numFmtId="49" fontId="5" fillId="0" borderId="0" xfId="31" applyNumberFormat="1" applyFont="1" applyFill="1">
      <alignment/>
      <protection/>
    </xf>
    <xf numFmtId="49" fontId="1" fillId="0" borderId="0" xfId="31" applyNumberFormat="1" applyFont="1" applyFill="1">
      <alignment/>
      <protection/>
    </xf>
    <xf numFmtId="0" fontId="1" fillId="0" borderId="0" xfId="31" applyFont="1" applyFill="1" applyBorder="1">
      <alignment/>
      <protection/>
    </xf>
    <xf numFmtId="0" fontId="1" fillId="0" borderId="0" xfId="31" applyNumberFormat="1" applyFont="1" applyFill="1" applyBorder="1" applyAlignment="1">
      <alignment horizontal="right"/>
      <protection/>
    </xf>
    <xf numFmtId="0" fontId="12" fillId="0" borderId="0" xfId="31" applyFont="1" applyFill="1">
      <alignment/>
      <protection/>
    </xf>
    <xf numFmtId="0" fontId="12" fillId="0" borderId="17" xfId="31" applyFont="1" applyFill="1" applyBorder="1">
      <alignment/>
      <protection/>
    </xf>
    <xf numFmtId="49" fontId="15" fillId="0" borderId="11" xfId="31" applyNumberFormat="1" applyFont="1" applyFill="1" applyBorder="1" applyAlignment="1">
      <alignment horizontal="distributed"/>
      <protection/>
    </xf>
    <xf numFmtId="41" fontId="16" fillId="0" borderId="9" xfId="31" applyNumberFormat="1" applyFont="1" applyFill="1" applyBorder="1" applyAlignment="1">
      <alignment horizontal="right" vertical="top"/>
      <protection/>
    </xf>
    <xf numFmtId="41" fontId="16" fillId="0" borderId="11" xfId="31" applyNumberFormat="1" applyFont="1" applyFill="1" applyBorder="1" applyAlignment="1">
      <alignment horizontal="right" vertical="top"/>
      <protection/>
    </xf>
    <xf numFmtId="0" fontId="16" fillId="0" borderId="0" xfId="31" applyFont="1" applyFill="1" applyBorder="1" applyAlignment="1">
      <alignment horizontal="right" vertical="center"/>
      <protection/>
    </xf>
    <xf numFmtId="0" fontId="12" fillId="0" borderId="0" xfId="31" applyFont="1" applyFill="1" applyBorder="1">
      <alignment/>
      <protection/>
    </xf>
    <xf numFmtId="41" fontId="1" fillId="0" borderId="0" xfId="31" applyNumberFormat="1" applyFont="1" applyFill="1" applyBorder="1" applyAlignment="1">
      <alignment vertical="center"/>
      <protection/>
    </xf>
    <xf numFmtId="41" fontId="1" fillId="0" borderId="0" xfId="31" applyNumberFormat="1" applyFont="1" applyFill="1" applyBorder="1" applyAlignment="1">
      <alignment vertical="center" wrapText="1"/>
      <protection/>
    </xf>
    <xf numFmtId="41" fontId="1" fillId="0" borderId="7" xfId="31" applyNumberFormat="1" applyFont="1" applyFill="1" applyBorder="1" applyAlignment="1">
      <alignment vertical="center" wrapText="1"/>
      <protection/>
    </xf>
    <xf numFmtId="41" fontId="1" fillId="0" borderId="0" xfId="31" applyNumberFormat="1" applyFont="1" applyFill="1" applyBorder="1" applyAlignment="1">
      <alignment horizontal="center" vertical="center" wrapText="1"/>
      <protection/>
    </xf>
    <xf numFmtId="41" fontId="7" fillId="0" borderId="0" xfId="31" applyNumberFormat="1" applyFont="1" applyFill="1" applyBorder="1" applyAlignment="1">
      <alignment vertical="center"/>
      <protection/>
    </xf>
    <xf numFmtId="41" fontId="7" fillId="0" borderId="7" xfId="31" applyNumberFormat="1" applyFont="1" applyFill="1" applyBorder="1" applyAlignment="1">
      <alignment vertical="center"/>
      <protection/>
    </xf>
    <xf numFmtId="41" fontId="7" fillId="0" borderId="0" xfId="31" applyNumberFormat="1" applyFont="1" applyFill="1" applyBorder="1" applyAlignment="1">
      <alignment horizontal="center" vertical="center" wrapText="1"/>
      <protection/>
    </xf>
    <xf numFmtId="0" fontId="1" fillId="0" borderId="1" xfId="31" applyFont="1" applyFill="1" applyBorder="1">
      <alignment/>
      <protection/>
    </xf>
    <xf numFmtId="49" fontId="1" fillId="0" borderId="7" xfId="31" applyNumberFormat="1" applyFont="1" applyFill="1" applyBorder="1" applyAlignment="1">
      <alignment horizontal="center" vertical="center"/>
      <protection/>
    </xf>
    <xf numFmtId="41" fontId="1" fillId="0" borderId="0" xfId="31" applyNumberFormat="1" applyFont="1" applyFill="1" applyBorder="1" applyAlignment="1">
      <alignment horizontal="center" vertical="center"/>
      <protection/>
    </xf>
    <xf numFmtId="41" fontId="1" fillId="0" borderId="7" xfId="31" applyNumberFormat="1" applyFont="1" applyFill="1" applyBorder="1" applyAlignment="1">
      <alignment horizontal="center" vertical="center" wrapText="1"/>
      <protection/>
    </xf>
    <xf numFmtId="49" fontId="1" fillId="0" borderId="7" xfId="31" applyNumberFormat="1" applyFont="1" applyFill="1" applyBorder="1" applyAlignment="1">
      <alignment horizontal="right" vertical="center"/>
      <protection/>
    </xf>
    <xf numFmtId="41" fontId="1" fillId="0" borderId="0" xfId="21" applyFont="1" applyFill="1" applyBorder="1" applyAlignment="1">
      <alignment vertical="center"/>
      <protection/>
    </xf>
    <xf numFmtId="41" fontId="1" fillId="0" borderId="7" xfId="21" applyFont="1" applyFill="1" applyBorder="1" applyAlignment="1">
      <alignment vertical="center"/>
      <protection/>
    </xf>
    <xf numFmtId="41" fontId="1" fillId="0" borderId="0" xfId="21" applyFont="1" applyFill="1" applyBorder="1">
      <alignment/>
      <protection/>
    </xf>
    <xf numFmtId="0" fontId="10" fillId="0" borderId="0" xfId="31" applyFont="1" applyFill="1" applyAlignment="1">
      <alignment vertical="center"/>
      <protection/>
    </xf>
    <xf numFmtId="0" fontId="1" fillId="0" borderId="1" xfId="31" applyFont="1" applyFill="1" applyBorder="1" applyAlignment="1">
      <alignment vertical="center"/>
      <protection/>
    </xf>
    <xf numFmtId="41" fontId="1" fillId="0" borderId="7" xfId="31" applyNumberFormat="1" applyFont="1" applyFill="1" applyBorder="1" applyAlignment="1">
      <alignment vertical="center"/>
      <protection/>
    </xf>
    <xf numFmtId="0" fontId="10" fillId="0" borderId="0" xfId="31" applyFont="1" applyFill="1" applyBorder="1" applyAlignment="1">
      <alignment vertical="center"/>
      <protection/>
    </xf>
    <xf numFmtId="0" fontId="7" fillId="0" borderId="0" xfId="31" applyFont="1" applyFill="1" applyAlignment="1">
      <alignment vertical="center"/>
      <protection/>
    </xf>
    <xf numFmtId="0" fontId="7" fillId="0" borderId="0" xfId="31" applyFont="1" applyFill="1" applyBorder="1" applyAlignment="1">
      <alignment vertical="center"/>
      <protection/>
    </xf>
    <xf numFmtId="0" fontId="1" fillId="0" borderId="0" xfId="31" applyFont="1" applyFill="1" applyAlignment="1">
      <alignment vertical="center"/>
      <protection/>
    </xf>
    <xf numFmtId="41" fontId="1" fillId="0" borderId="0" xfId="21" applyNumberFormat="1" applyFont="1" applyFill="1" applyBorder="1" applyAlignment="1">
      <alignment vertical="center"/>
      <protection/>
    </xf>
    <xf numFmtId="41" fontId="1" fillId="0" borderId="7" xfId="21" applyNumberFormat="1" applyFont="1" applyFill="1" applyBorder="1" applyAlignment="1">
      <alignment vertical="center"/>
      <protection/>
    </xf>
    <xf numFmtId="0" fontId="1" fillId="0" borderId="0" xfId="31" applyFont="1" applyFill="1" applyBorder="1" applyAlignment="1">
      <alignment vertical="center"/>
      <protection/>
    </xf>
    <xf numFmtId="0" fontId="10" fillId="0" borderId="1" xfId="31" applyFont="1" applyFill="1" applyBorder="1" applyAlignment="1">
      <alignment vertical="center"/>
      <protection/>
    </xf>
    <xf numFmtId="49" fontId="1" fillId="0" borderId="7" xfId="20" applyFont="1" applyFill="1" applyBorder="1">
      <alignment horizontal="distributed" vertical="center"/>
      <protection/>
    </xf>
    <xf numFmtId="41" fontId="1" fillId="0" borderId="0" xfId="31" applyNumberFormat="1" applyFont="1" applyFill="1" applyBorder="1">
      <alignment/>
      <protection/>
    </xf>
    <xf numFmtId="41" fontId="1" fillId="0" borderId="0" xfId="31" applyNumberFormat="1" applyFont="1" applyFill="1" applyBorder="1" applyAlignment="1">
      <alignment/>
      <protection/>
    </xf>
    <xf numFmtId="41" fontId="1" fillId="0" borderId="7" xfId="31" applyNumberFormat="1" applyFont="1" applyFill="1" applyBorder="1" applyAlignment="1">
      <alignment/>
      <protection/>
    </xf>
    <xf numFmtId="41" fontId="7" fillId="0" borderId="0" xfId="31" applyNumberFormat="1" applyFont="1" applyFill="1" applyBorder="1" applyAlignment="1">
      <alignment horizontal="center" vertical="center"/>
      <protection/>
    </xf>
    <xf numFmtId="41" fontId="7" fillId="0" borderId="7" xfId="31" applyNumberFormat="1" applyFont="1" applyFill="1" applyBorder="1" applyAlignment="1">
      <alignment horizontal="center" vertical="center"/>
      <protection/>
    </xf>
    <xf numFmtId="41" fontId="1" fillId="0" borderId="7" xfId="31" applyNumberFormat="1" applyFont="1" applyFill="1" applyBorder="1">
      <alignment/>
      <protection/>
    </xf>
    <xf numFmtId="41" fontId="7" fillId="0" borderId="0" xfId="31" applyNumberFormat="1" applyFont="1" applyFill="1" applyBorder="1">
      <alignment/>
      <protection/>
    </xf>
    <xf numFmtId="0" fontId="7" fillId="0" borderId="0" xfId="31" applyFont="1" applyFill="1">
      <alignment/>
      <protection/>
    </xf>
    <xf numFmtId="0" fontId="7" fillId="0" borderId="0" xfId="31" applyFont="1" applyFill="1" applyBorder="1">
      <alignment/>
      <protection/>
    </xf>
    <xf numFmtId="0" fontId="1" fillId="0" borderId="18" xfId="31" applyFont="1" applyFill="1" applyBorder="1">
      <alignment/>
      <protection/>
    </xf>
    <xf numFmtId="49" fontId="1" fillId="0" borderId="8" xfId="20" applyFont="1" applyFill="1" applyBorder="1">
      <alignment horizontal="distributed" vertical="center"/>
      <protection/>
    </xf>
    <xf numFmtId="49" fontId="1" fillId="0" borderId="0" xfId="31" applyNumberFormat="1" applyFont="1" applyFill="1" applyAlignment="1">
      <alignment horizontal="left" vertical="top"/>
      <protection/>
    </xf>
    <xf numFmtId="41" fontId="1" fillId="0" borderId="9" xfId="31" applyNumberFormat="1" applyFont="1" applyFill="1" applyBorder="1" applyAlignment="1">
      <alignment horizontal="center" vertical="center"/>
      <protection/>
    </xf>
    <xf numFmtId="41" fontId="1" fillId="0" borderId="9" xfId="31" applyNumberFormat="1" applyFont="1" applyFill="1" applyBorder="1" applyAlignment="1">
      <alignment vertical="center"/>
      <protection/>
    </xf>
    <xf numFmtId="41" fontId="1" fillId="0" borderId="9" xfId="31" applyNumberFormat="1" applyFont="1" applyFill="1" applyBorder="1" applyAlignment="1">
      <alignment horizontal="center" vertical="center" wrapText="1"/>
      <protection/>
    </xf>
    <xf numFmtId="41" fontId="1" fillId="0" borderId="9" xfId="31" applyNumberFormat="1" applyFont="1" applyFill="1" applyBorder="1">
      <alignment/>
      <protection/>
    </xf>
    <xf numFmtId="49" fontId="1" fillId="0" borderId="0" xfId="31" applyNumberFormat="1" applyFont="1" applyFill="1" applyBorder="1">
      <alignment/>
      <protection/>
    </xf>
    <xf numFmtId="49" fontId="1" fillId="0" borderId="0" xfId="31" applyNumberFormat="1" applyFont="1" applyFill="1" applyBorder="1" applyAlignment="1">
      <alignment horizontal="left" vertical="top" wrapText="1"/>
      <protection/>
    </xf>
    <xf numFmtId="49" fontId="1" fillId="0" borderId="0" xfId="31" applyNumberFormat="1" applyFont="1" applyFill="1" applyBorder="1" applyAlignment="1">
      <alignment wrapText="1"/>
      <protection/>
    </xf>
    <xf numFmtId="0" fontId="1" fillId="0" borderId="0" xfId="31" applyFont="1" applyFill="1" applyBorder="1" applyAlignment="1">
      <alignment/>
      <protection/>
    </xf>
    <xf numFmtId="0" fontId="1" fillId="0" borderId="0" xfId="32" applyFont="1" applyFill="1">
      <alignment/>
      <protection/>
    </xf>
    <xf numFmtId="49" fontId="1" fillId="0" borderId="0" xfId="32" applyNumberFormat="1" applyFont="1" applyFill="1">
      <alignment/>
      <protection/>
    </xf>
    <xf numFmtId="0" fontId="1" fillId="0" borderId="0" xfId="32" applyFont="1" applyFill="1" applyBorder="1">
      <alignment/>
      <protection/>
    </xf>
    <xf numFmtId="49" fontId="5" fillId="0" borderId="0" xfId="32" applyNumberFormat="1" applyFont="1" applyFill="1">
      <alignment/>
      <protection/>
    </xf>
    <xf numFmtId="0" fontId="1" fillId="0" borderId="0" xfId="32" applyFont="1" applyFill="1" applyAlignment="1">
      <alignment horizontal="right"/>
      <protection/>
    </xf>
    <xf numFmtId="0" fontId="1" fillId="0" borderId="0" xfId="32" applyNumberFormat="1" applyFont="1" applyFill="1" applyBorder="1" applyAlignment="1">
      <alignment horizontal="right"/>
      <protection/>
    </xf>
    <xf numFmtId="0" fontId="9" fillId="0" borderId="0" xfId="32" applyFont="1" applyFill="1" applyBorder="1" applyAlignment="1">
      <alignment/>
      <protection/>
    </xf>
    <xf numFmtId="0" fontId="1" fillId="0" borderId="0" xfId="32" applyFont="1" applyFill="1" applyBorder="1" applyAlignment="1">
      <alignment horizontal="center" vertical="center" wrapText="1"/>
      <protection/>
    </xf>
    <xf numFmtId="0" fontId="12" fillId="0" borderId="0" xfId="32" applyFont="1" applyFill="1">
      <alignment/>
      <protection/>
    </xf>
    <xf numFmtId="0" fontId="12" fillId="0" borderId="1" xfId="32" applyFont="1" applyFill="1" applyBorder="1">
      <alignment/>
      <protection/>
    </xf>
    <xf numFmtId="49" fontId="15" fillId="0" borderId="0" xfId="32" applyNumberFormat="1" applyFont="1" applyFill="1" applyBorder="1" applyAlignment="1">
      <alignment horizontal="distributed"/>
      <protection/>
    </xf>
    <xf numFmtId="41" fontId="16" fillId="0" borderId="17" xfId="32" applyNumberFormat="1" applyFont="1" applyFill="1" applyBorder="1" applyAlignment="1">
      <alignment horizontal="right" vertical="top"/>
      <protection/>
    </xf>
    <xf numFmtId="41" fontId="16" fillId="0" borderId="9" xfId="32" applyNumberFormat="1" applyFont="1" applyFill="1" applyBorder="1" applyAlignment="1">
      <alignment horizontal="right" vertical="top"/>
      <protection/>
    </xf>
    <xf numFmtId="41" fontId="16" fillId="0" borderId="11" xfId="32" applyNumberFormat="1" applyFont="1" applyFill="1" applyBorder="1" applyAlignment="1">
      <alignment horizontal="right" vertical="top"/>
      <protection/>
    </xf>
    <xf numFmtId="0" fontId="16" fillId="0" borderId="0" xfId="32" applyFont="1" applyFill="1" applyBorder="1" applyAlignment="1">
      <alignment horizontal="right" vertical="center"/>
      <protection/>
    </xf>
    <xf numFmtId="0" fontId="12" fillId="0" borderId="0" xfId="32" applyFont="1" applyFill="1" applyBorder="1">
      <alignment/>
      <protection/>
    </xf>
    <xf numFmtId="0" fontId="1" fillId="0" borderId="1" xfId="32" applyFont="1" applyFill="1" applyBorder="1">
      <alignment/>
      <protection/>
    </xf>
    <xf numFmtId="49" fontId="1" fillId="0" borderId="0" xfId="32" applyNumberFormat="1" applyFont="1" applyFill="1" applyBorder="1" applyAlignment="1">
      <alignment horizontal="center" vertical="center"/>
      <protection/>
    </xf>
    <xf numFmtId="41" fontId="1" fillId="0" borderId="1" xfId="32" applyNumberFormat="1" applyFont="1" applyFill="1" applyBorder="1" applyAlignment="1">
      <alignment horizontal="center" vertical="center"/>
      <protection/>
    </xf>
    <xf numFmtId="41" fontId="1" fillId="0" borderId="0" xfId="32" applyNumberFormat="1" applyFont="1" applyFill="1" applyBorder="1" applyAlignment="1">
      <alignment horizontal="center" vertical="center"/>
      <protection/>
    </xf>
    <xf numFmtId="41" fontId="1" fillId="0" borderId="7" xfId="32" applyNumberFormat="1" applyFont="1" applyFill="1" applyBorder="1" applyAlignment="1">
      <alignment horizontal="center" vertical="center"/>
      <protection/>
    </xf>
    <xf numFmtId="41" fontId="1" fillId="0" borderId="0" xfId="32" applyNumberFormat="1" applyFont="1" applyFill="1" applyBorder="1" applyAlignment="1">
      <alignment horizontal="center" vertical="center" wrapText="1"/>
      <protection/>
    </xf>
    <xf numFmtId="41" fontId="7" fillId="0" borderId="1" xfId="32" applyNumberFormat="1" applyFont="1" applyFill="1" applyBorder="1" applyAlignment="1">
      <alignment horizontal="center" vertical="center"/>
      <protection/>
    </xf>
    <xf numFmtId="41" fontId="7" fillId="0" borderId="0" xfId="32" applyNumberFormat="1" applyFont="1" applyFill="1" applyBorder="1" applyAlignment="1">
      <alignment horizontal="center" vertical="center"/>
      <protection/>
    </xf>
    <xf numFmtId="41" fontId="7" fillId="0" borderId="7" xfId="32" applyNumberFormat="1" applyFont="1" applyFill="1" applyBorder="1" applyAlignment="1">
      <alignment horizontal="center" vertical="center"/>
      <protection/>
    </xf>
    <xf numFmtId="41" fontId="7" fillId="0" borderId="0" xfId="32" applyNumberFormat="1" applyFont="1" applyFill="1" applyBorder="1" applyAlignment="1">
      <alignment horizontal="center" vertical="center" wrapText="1"/>
      <protection/>
    </xf>
    <xf numFmtId="0" fontId="10" fillId="0" borderId="0" xfId="32" applyFont="1" applyFill="1" applyAlignment="1">
      <alignment vertical="center"/>
      <protection/>
    </xf>
    <xf numFmtId="0" fontId="10" fillId="0" borderId="1" xfId="32" applyFont="1" applyFill="1" applyBorder="1" applyAlignment="1">
      <alignment vertical="center"/>
      <protection/>
    </xf>
    <xf numFmtId="41" fontId="1" fillId="0" borderId="0" xfId="32" applyNumberFormat="1" applyFont="1" applyFill="1" applyBorder="1" applyAlignment="1">
      <alignment vertical="center"/>
      <protection/>
    </xf>
    <xf numFmtId="41" fontId="1" fillId="0" borderId="7" xfId="32" applyNumberFormat="1" applyFont="1" applyFill="1" applyBorder="1" applyAlignment="1">
      <alignment vertical="center"/>
      <protection/>
    </xf>
    <xf numFmtId="0" fontId="10" fillId="0" borderId="0" xfId="32" applyFont="1" applyFill="1" applyBorder="1" applyAlignment="1">
      <alignment vertical="center"/>
      <protection/>
    </xf>
    <xf numFmtId="0" fontId="7" fillId="0" borderId="0" xfId="32" applyFont="1" applyFill="1" applyAlignment="1">
      <alignment vertical="center"/>
      <protection/>
    </xf>
    <xf numFmtId="0" fontId="7" fillId="0" borderId="1" xfId="32" applyFont="1" applyFill="1" applyBorder="1" applyAlignment="1">
      <alignment vertical="center"/>
      <protection/>
    </xf>
    <xf numFmtId="49" fontId="1" fillId="0" borderId="0" xfId="20" applyFill="1" applyBorder="1">
      <alignment horizontal="distributed" vertical="center"/>
      <protection/>
    </xf>
    <xf numFmtId="41" fontId="6" fillId="0" borderId="1" xfId="32" applyNumberFormat="1" applyFont="1" applyFill="1" applyBorder="1" applyAlignment="1">
      <alignment vertical="center"/>
      <protection/>
    </xf>
    <xf numFmtId="41" fontId="6" fillId="0" borderId="0" xfId="32" applyNumberFormat="1" applyFont="1" applyFill="1" applyBorder="1" applyAlignment="1">
      <alignment vertical="center"/>
      <protection/>
    </xf>
    <xf numFmtId="41" fontId="6" fillId="0" borderId="7" xfId="32" applyNumberFormat="1" applyFont="1" applyFill="1" applyBorder="1" applyAlignment="1">
      <alignment vertical="center"/>
      <protection/>
    </xf>
    <xf numFmtId="0" fontId="7" fillId="0" borderId="0" xfId="32" applyFont="1" applyFill="1" applyBorder="1" applyAlignment="1">
      <alignment vertical="center"/>
      <protection/>
    </xf>
    <xf numFmtId="41" fontId="1" fillId="0" borderId="0" xfId="32" applyNumberFormat="1" applyFont="1" applyFill="1" applyBorder="1">
      <alignment/>
      <protection/>
    </xf>
    <xf numFmtId="41" fontId="1" fillId="0" borderId="1" xfId="32" applyNumberFormat="1" applyFont="1" applyFill="1" applyBorder="1" applyAlignment="1">
      <alignment vertical="center"/>
      <protection/>
    </xf>
    <xf numFmtId="41" fontId="7" fillId="0" borderId="0" xfId="32" applyNumberFormat="1" applyFont="1" applyFill="1" applyBorder="1">
      <alignment/>
      <protection/>
    </xf>
    <xf numFmtId="0" fontId="1" fillId="0" borderId="18" xfId="32" applyFont="1" applyFill="1" applyBorder="1">
      <alignment/>
      <protection/>
    </xf>
    <xf numFmtId="41" fontId="1" fillId="0" borderId="18" xfId="32" applyNumberFormat="1" applyFont="1" applyFill="1" applyBorder="1" applyAlignment="1">
      <alignment horizontal="center" vertical="center"/>
      <protection/>
    </xf>
    <xf numFmtId="41" fontId="1" fillId="0" borderId="4" xfId="32" applyNumberFormat="1" applyFont="1" applyFill="1" applyBorder="1" applyAlignment="1">
      <alignment vertical="center"/>
      <protection/>
    </xf>
    <xf numFmtId="41" fontId="1" fillId="0" borderId="8" xfId="32" applyNumberFormat="1" applyFont="1" applyFill="1" applyBorder="1" applyAlignment="1">
      <alignment vertical="center"/>
      <protection/>
    </xf>
    <xf numFmtId="49" fontId="1" fillId="0" borderId="0" xfId="32" applyNumberFormat="1" applyFont="1" applyFill="1" applyAlignment="1">
      <alignment horizontal="left" vertical="top"/>
      <protection/>
    </xf>
    <xf numFmtId="49" fontId="1" fillId="0" borderId="0" xfId="32" applyNumberFormat="1" applyFont="1" applyFill="1" applyBorder="1" applyAlignment="1">
      <alignment horizontal="left" vertical="top" wrapText="1"/>
      <protection/>
    </xf>
    <xf numFmtId="49" fontId="1" fillId="0" borderId="0" xfId="32" applyNumberFormat="1" applyFont="1" applyFill="1" applyBorder="1">
      <alignment/>
      <protection/>
    </xf>
    <xf numFmtId="0" fontId="1" fillId="0" borderId="0" xfId="32" applyFont="1" applyFill="1" applyBorder="1" applyAlignment="1">
      <alignment/>
      <protection/>
    </xf>
    <xf numFmtId="0" fontId="1" fillId="0" borderId="0" xfId="33" applyFont="1" applyFill="1">
      <alignment/>
      <protection/>
    </xf>
    <xf numFmtId="49" fontId="1" fillId="0" borderId="0" xfId="33" applyNumberFormat="1" applyFont="1" applyFill="1">
      <alignment/>
      <protection/>
    </xf>
    <xf numFmtId="0" fontId="1" fillId="0" borderId="0" xfId="33" applyFont="1" applyFill="1" applyBorder="1">
      <alignment/>
      <protection/>
    </xf>
    <xf numFmtId="49" fontId="5" fillId="0" borderId="0" xfId="33" applyNumberFormat="1" applyFont="1" applyFill="1">
      <alignment/>
      <protection/>
    </xf>
    <xf numFmtId="0" fontId="1" fillId="0" borderId="0" xfId="33" applyFont="1" applyFill="1" applyAlignment="1">
      <alignment horizontal="right"/>
      <protection/>
    </xf>
    <xf numFmtId="0" fontId="1" fillId="0" borderId="0" xfId="33" applyNumberFormat="1" applyFont="1" applyFill="1" applyBorder="1" applyAlignment="1">
      <alignment horizontal="right"/>
      <protection/>
    </xf>
    <xf numFmtId="0" fontId="1" fillId="0" borderId="0" xfId="33" applyFont="1" applyFill="1" applyBorder="1" applyAlignment="1">
      <alignment/>
      <protection/>
    </xf>
    <xf numFmtId="0" fontId="1" fillId="0" borderId="6" xfId="33" applyFont="1" applyFill="1" applyBorder="1" applyAlignment="1">
      <alignment horizontal="distributed" vertical="center"/>
      <protection/>
    </xf>
    <xf numFmtId="0" fontId="1" fillId="0" borderId="6" xfId="33" applyFont="1" applyFill="1" applyBorder="1" applyAlignment="1">
      <alignment horizontal="center" vertical="center"/>
      <protection/>
    </xf>
    <xf numFmtId="0" fontId="1" fillId="0" borderId="0" xfId="33" applyFont="1" applyFill="1" applyBorder="1" applyAlignment="1">
      <alignment horizontal="center" vertical="center" wrapText="1"/>
      <protection/>
    </xf>
    <xf numFmtId="0" fontId="12" fillId="0" borderId="0" xfId="33" applyFont="1" applyFill="1">
      <alignment/>
      <protection/>
    </xf>
    <xf numFmtId="0" fontId="12" fillId="0" borderId="17" xfId="33" applyFont="1" applyFill="1" applyBorder="1">
      <alignment/>
      <protection/>
    </xf>
    <xf numFmtId="49" fontId="12" fillId="0" borderId="9" xfId="33" applyNumberFormat="1" applyFont="1" applyFill="1" applyBorder="1" applyAlignment="1">
      <alignment horizontal="distributed"/>
      <protection/>
    </xf>
    <xf numFmtId="41" fontId="12" fillId="0" borderId="17" xfId="33" applyNumberFormat="1" applyFont="1" applyFill="1" applyBorder="1" applyAlignment="1">
      <alignment horizontal="right" vertical="top"/>
      <protection/>
    </xf>
    <xf numFmtId="41" fontId="12" fillId="0" borderId="9" xfId="33" applyNumberFormat="1" applyFont="1" applyFill="1" applyBorder="1" applyAlignment="1">
      <alignment horizontal="right" vertical="top"/>
      <protection/>
    </xf>
    <xf numFmtId="41" fontId="12" fillId="0" borderId="11" xfId="33" applyNumberFormat="1" applyFont="1" applyFill="1" applyBorder="1" applyAlignment="1">
      <alignment horizontal="right" vertical="top"/>
      <protection/>
    </xf>
    <xf numFmtId="0" fontId="12" fillId="0" borderId="0" xfId="33" applyFont="1" applyFill="1" applyBorder="1" applyAlignment="1">
      <alignment horizontal="right" vertical="center"/>
      <protection/>
    </xf>
    <xf numFmtId="0" fontId="12" fillId="0" borderId="0" xfId="33" applyFont="1" applyFill="1" applyBorder="1">
      <alignment/>
      <protection/>
    </xf>
    <xf numFmtId="49" fontId="1" fillId="0" borderId="0" xfId="33" applyNumberFormat="1" applyFont="1" applyFill="1" applyBorder="1" applyAlignment="1">
      <alignment horizontal="distributed" vertical="center"/>
      <protection/>
    </xf>
    <xf numFmtId="41" fontId="1" fillId="0" borderId="1" xfId="33" applyNumberFormat="1" applyFont="1" applyFill="1" applyBorder="1" applyAlignment="1">
      <alignment horizontal="center" vertical="center"/>
      <protection/>
    </xf>
    <xf numFmtId="41" fontId="1" fillId="0" borderId="0" xfId="33" applyNumberFormat="1" applyFont="1" applyFill="1" applyBorder="1" applyAlignment="1">
      <alignment vertical="center"/>
      <protection/>
    </xf>
    <xf numFmtId="41" fontId="1" fillId="0" borderId="7" xfId="33" applyNumberFormat="1" applyFont="1" applyFill="1" applyBorder="1" applyAlignment="1">
      <alignment vertical="center"/>
      <protection/>
    </xf>
    <xf numFmtId="41" fontId="1" fillId="0" borderId="0" xfId="33" applyNumberFormat="1" applyFont="1" applyFill="1" applyBorder="1" applyAlignment="1">
      <alignment horizontal="center" vertical="center" wrapText="1"/>
      <protection/>
    </xf>
    <xf numFmtId="41" fontId="1" fillId="0" borderId="0" xfId="33" applyNumberFormat="1" applyFont="1" applyFill="1" applyBorder="1" applyAlignment="1">
      <alignment horizontal="center" vertical="center"/>
      <protection/>
    </xf>
    <xf numFmtId="41" fontId="1" fillId="0" borderId="7" xfId="33" applyNumberFormat="1" applyFont="1" applyFill="1" applyBorder="1" applyAlignment="1">
      <alignment horizontal="center" vertical="center"/>
      <protection/>
    </xf>
    <xf numFmtId="0" fontId="1" fillId="0" borderId="1" xfId="33" applyFont="1" applyFill="1" applyBorder="1">
      <alignment/>
      <protection/>
    </xf>
    <xf numFmtId="41" fontId="7" fillId="0" borderId="1" xfId="33" applyNumberFormat="1" applyFont="1" applyFill="1" applyBorder="1" applyAlignment="1">
      <alignment horizontal="center" vertical="center"/>
      <protection/>
    </xf>
    <xf numFmtId="41" fontId="7" fillId="0" borderId="0" xfId="33" applyNumberFormat="1" applyFont="1" applyFill="1" applyBorder="1" applyAlignment="1">
      <alignment horizontal="center" vertical="center"/>
      <protection/>
    </xf>
    <xf numFmtId="41" fontId="7" fillId="0" borderId="7" xfId="33" applyNumberFormat="1" applyFont="1" applyFill="1" applyBorder="1" applyAlignment="1">
      <alignment horizontal="center" vertical="center"/>
      <protection/>
    </xf>
    <xf numFmtId="41" fontId="7" fillId="0" borderId="0" xfId="33" applyNumberFormat="1" applyFont="1" applyFill="1" applyBorder="1" applyAlignment="1">
      <alignment horizontal="center" vertical="center" wrapText="1"/>
      <protection/>
    </xf>
    <xf numFmtId="49" fontId="1" fillId="0" borderId="0" xfId="33" applyNumberFormat="1" applyFont="1" applyFill="1" applyBorder="1" applyAlignment="1">
      <alignment horizontal="center" vertical="center"/>
      <protection/>
    </xf>
    <xf numFmtId="0" fontId="10" fillId="0" borderId="0" xfId="33" applyFont="1" applyFill="1" applyAlignment="1">
      <alignment vertical="center"/>
      <protection/>
    </xf>
    <xf numFmtId="0" fontId="10" fillId="0" borderId="1" xfId="33" applyFont="1" applyFill="1" applyBorder="1" applyAlignment="1">
      <alignment vertical="center"/>
      <protection/>
    </xf>
    <xf numFmtId="41" fontId="1" fillId="0" borderId="1" xfId="33" applyNumberFormat="1" applyFont="1" applyFill="1" applyBorder="1" applyAlignment="1">
      <alignment vertical="center"/>
      <protection/>
    </xf>
    <xf numFmtId="0" fontId="10" fillId="0" borderId="0" xfId="33" applyFont="1" applyFill="1" applyBorder="1" applyAlignment="1">
      <alignment vertical="center"/>
      <protection/>
    </xf>
    <xf numFmtId="41" fontId="7" fillId="0" borderId="1" xfId="21" applyFont="1" applyFill="1" applyBorder="1" applyAlignment="1">
      <alignment vertical="center"/>
      <protection/>
    </xf>
    <xf numFmtId="41" fontId="7" fillId="0" borderId="0" xfId="21" applyFont="1" applyFill="1" applyBorder="1" applyAlignment="1">
      <alignment vertical="center"/>
      <protection/>
    </xf>
    <xf numFmtId="41" fontId="7" fillId="0" borderId="7" xfId="21" applyFont="1" applyFill="1" applyBorder="1" applyAlignment="1">
      <alignment vertical="center"/>
      <protection/>
    </xf>
    <xf numFmtId="41" fontId="7" fillId="0" borderId="0" xfId="21" applyFont="1" applyFill="1" applyBorder="1">
      <alignment/>
      <protection/>
    </xf>
    <xf numFmtId="177" fontId="1" fillId="0" borderId="0" xfId="33" applyNumberFormat="1" applyFont="1" applyFill="1" applyBorder="1" applyAlignment="1">
      <alignment vertical="center"/>
      <protection/>
    </xf>
    <xf numFmtId="0" fontId="7" fillId="0" borderId="0" xfId="33" applyFont="1" applyFill="1" applyAlignment="1">
      <alignment vertical="center"/>
      <protection/>
    </xf>
    <xf numFmtId="0" fontId="7" fillId="0" borderId="1" xfId="33" applyFont="1" applyFill="1" applyBorder="1" applyAlignment="1">
      <alignment vertical="center"/>
      <protection/>
    </xf>
    <xf numFmtId="41" fontId="6" fillId="0" borderId="1" xfId="33" applyNumberFormat="1" applyFont="1" applyFill="1" applyBorder="1" applyAlignment="1">
      <alignment vertical="center"/>
      <protection/>
    </xf>
    <xf numFmtId="41" fontId="6" fillId="0" borderId="0" xfId="33" applyNumberFormat="1" applyFont="1" applyFill="1" applyBorder="1" applyAlignment="1">
      <alignment vertical="center"/>
      <protection/>
    </xf>
    <xf numFmtId="41" fontId="6" fillId="0" borderId="7" xfId="33" applyNumberFormat="1" applyFont="1" applyFill="1" applyBorder="1" applyAlignment="1">
      <alignment vertical="center"/>
      <protection/>
    </xf>
    <xf numFmtId="0" fontId="7" fillId="0" borderId="0" xfId="33" applyFont="1" applyFill="1" applyBorder="1" applyAlignment="1">
      <alignment vertical="center"/>
      <protection/>
    </xf>
    <xf numFmtId="41" fontId="7" fillId="0" borderId="1" xfId="21" applyNumberFormat="1" applyFont="1" applyFill="1" applyBorder="1" applyAlignment="1">
      <alignment vertical="center"/>
      <protection/>
    </xf>
    <xf numFmtId="41" fontId="7" fillId="0" borderId="0" xfId="21" applyNumberFormat="1" applyFont="1" applyFill="1" applyBorder="1" applyAlignment="1">
      <alignment vertical="center"/>
      <protection/>
    </xf>
    <xf numFmtId="41" fontId="7" fillId="0" borderId="7" xfId="21" applyNumberFormat="1" applyFont="1" applyFill="1" applyBorder="1" applyAlignment="1">
      <alignment vertical="center"/>
      <protection/>
    </xf>
    <xf numFmtId="41" fontId="1" fillId="0" borderId="0" xfId="33" applyNumberFormat="1" applyFont="1" applyFill="1" applyBorder="1">
      <alignment/>
      <protection/>
    </xf>
    <xf numFmtId="41" fontId="7" fillId="0" borderId="0" xfId="33" applyNumberFormat="1" applyFont="1" applyFill="1" applyBorder="1">
      <alignment/>
      <protection/>
    </xf>
    <xf numFmtId="183" fontId="1" fillId="0" borderId="0" xfId="33" applyNumberFormat="1" applyFont="1" applyFill="1" applyBorder="1" applyAlignment="1">
      <alignment vertical="center"/>
      <protection/>
    </xf>
    <xf numFmtId="0" fontId="1" fillId="0" borderId="18" xfId="33" applyFont="1" applyFill="1" applyBorder="1">
      <alignment/>
      <protection/>
    </xf>
    <xf numFmtId="41" fontId="1" fillId="0" borderId="18" xfId="33" applyNumberFormat="1" applyFont="1" applyFill="1" applyBorder="1" applyAlignment="1">
      <alignment horizontal="center" vertical="center"/>
      <protection/>
    </xf>
    <xf numFmtId="41" fontId="1" fillId="0" borderId="4" xfId="33" applyNumberFormat="1" applyFont="1" applyFill="1" applyBorder="1" applyAlignment="1">
      <alignment vertical="center"/>
      <protection/>
    </xf>
    <xf numFmtId="41" fontId="1" fillId="0" borderId="8" xfId="33" applyNumberFormat="1" applyFont="1" applyFill="1" applyBorder="1" applyAlignment="1">
      <alignment vertical="center"/>
      <protection/>
    </xf>
    <xf numFmtId="49" fontId="1" fillId="0" borderId="0" xfId="33" applyNumberFormat="1" applyFont="1" applyFill="1" applyAlignment="1">
      <alignment horizontal="left" vertical="top"/>
      <protection/>
    </xf>
    <xf numFmtId="49" fontId="1" fillId="0" borderId="0" xfId="33" applyNumberFormat="1" applyFont="1" applyFill="1" applyBorder="1" applyAlignment="1">
      <alignment horizontal="left" vertical="top" wrapText="1"/>
      <protection/>
    </xf>
    <xf numFmtId="49" fontId="1" fillId="0" borderId="0" xfId="33" applyNumberFormat="1" applyFont="1" applyFill="1" applyBorder="1">
      <alignment/>
      <protection/>
    </xf>
    <xf numFmtId="0" fontId="1" fillId="0" borderId="0" xfId="33" applyFont="1" applyFill="1" applyBorder="1" applyAlignment="1">
      <alignment/>
      <protection/>
    </xf>
    <xf numFmtId="38" fontId="5" fillId="0" borderId="0" xfId="18" applyFont="1" applyFill="1" applyBorder="1" applyAlignment="1">
      <alignment vertical="center"/>
    </xf>
    <xf numFmtId="38" fontId="1" fillId="0" borderId="20" xfId="18" applyFont="1" applyFill="1" applyBorder="1" applyAlignment="1">
      <alignment horizontal="distributed" vertical="center"/>
    </xf>
    <xf numFmtId="38" fontId="1" fillId="0" borderId="3" xfId="18" applyFont="1" applyFill="1" applyBorder="1" applyAlignment="1">
      <alignment horizontal="distributed" vertical="center"/>
    </xf>
    <xf numFmtId="38" fontId="1" fillId="0" borderId="6" xfId="18" applyFont="1" applyFill="1" applyBorder="1" applyAlignment="1">
      <alignment horizontal="distributed" vertical="center"/>
    </xf>
    <xf numFmtId="38" fontId="1" fillId="0" borderId="5" xfId="18" applyFont="1" applyFill="1" applyBorder="1" applyAlignment="1">
      <alignment horizontal="distributed" vertical="center"/>
    </xf>
    <xf numFmtId="0" fontId="0" fillId="0" borderId="3" xfId="34" applyFill="1" applyBorder="1" applyAlignment="1">
      <alignment horizontal="center" vertical="center"/>
      <protection/>
    </xf>
    <xf numFmtId="38" fontId="1" fillId="0" borderId="9" xfId="18" applyFont="1" applyFill="1" applyBorder="1" applyAlignment="1">
      <alignment horizontal="right" vertical="center"/>
    </xf>
    <xf numFmtId="38" fontId="1" fillId="0" borderId="11" xfId="18" applyFont="1" applyFill="1" applyBorder="1" applyAlignment="1">
      <alignment horizontal="right" vertical="center"/>
    </xf>
    <xf numFmtId="38" fontId="6" fillId="0" borderId="0" xfId="18" applyFont="1" applyFill="1" applyBorder="1" applyAlignment="1">
      <alignment vertical="center"/>
    </xf>
    <xf numFmtId="38" fontId="7" fillId="0" borderId="3" xfId="18" applyFont="1" applyFill="1" applyBorder="1" applyAlignment="1">
      <alignment horizontal="distributed" vertical="center"/>
    </xf>
    <xf numFmtId="186" fontId="7" fillId="0" borderId="1" xfId="18" applyNumberFormat="1" applyFont="1" applyFill="1" applyBorder="1" applyAlignment="1">
      <alignment horizontal="right" vertical="center"/>
    </xf>
    <xf numFmtId="186" fontId="7" fillId="0" borderId="0" xfId="18" applyNumberFormat="1" applyFont="1" applyFill="1" applyBorder="1" applyAlignment="1">
      <alignment horizontal="right" vertical="center"/>
    </xf>
    <xf numFmtId="186" fontId="7" fillId="0" borderId="7" xfId="18" applyNumberFormat="1" applyFont="1" applyFill="1" applyBorder="1" applyAlignment="1">
      <alignment horizontal="right" vertical="center"/>
    </xf>
    <xf numFmtId="186" fontId="1" fillId="0" borderId="1" xfId="18" applyNumberFormat="1" applyFont="1" applyFill="1" applyBorder="1" applyAlignment="1">
      <alignment horizontal="right" vertical="center"/>
    </xf>
    <xf numFmtId="186" fontId="1" fillId="0" borderId="0" xfId="18" applyNumberFormat="1" applyFont="1" applyFill="1" applyBorder="1" applyAlignment="1">
      <alignment horizontal="right" vertical="center"/>
    </xf>
    <xf numFmtId="186" fontId="1" fillId="0" borderId="0" xfId="18" applyNumberFormat="1" applyFont="1" applyFill="1" applyBorder="1" applyAlignment="1">
      <alignment vertical="center"/>
    </xf>
    <xf numFmtId="186" fontId="1" fillId="0" borderId="7" xfId="18" applyNumberFormat="1" applyFont="1" applyFill="1" applyBorder="1" applyAlignment="1">
      <alignment vertical="center"/>
    </xf>
    <xf numFmtId="201" fontId="1" fillId="0" borderId="0" xfId="18" applyNumberFormat="1" applyFont="1" applyFill="1" applyBorder="1" applyAlignment="1">
      <alignment horizontal="right" vertical="center"/>
    </xf>
    <xf numFmtId="186" fontId="7" fillId="0" borderId="1" xfId="18" applyNumberFormat="1" applyFont="1" applyFill="1" applyBorder="1" applyAlignment="1">
      <alignment vertical="center"/>
    </xf>
    <xf numFmtId="186" fontId="7" fillId="0" borderId="0" xfId="18" applyNumberFormat="1" applyFont="1" applyFill="1" applyBorder="1" applyAlignment="1">
      <alignment vertical="center"/>
    </xf>
    <xf numFmtId="186" fontId="7" fillId="0" borderId="7" xfId="18" applyNumberFormat="1" applyFont="1" applyFill="1" applyBorder="1" applyAlignment="1">
      <alignment vertical="center"/>
    </xf>
    <xf numFmtId="204" fontId="7" fillId="0" borderId="0" xfId="18" applyNumberFormat="1" applyFont="1" applyFill="1" applyBorder="1" applyAlignment="1">
      <alignment horizontal="right" vertical="center"/>
    </xf>
    <xf numFmtId="49" fontId="1" fillId="0" borderId="0" xfId="18" applyNumberFormat="1" applyFont="1" applyFill="1" applyBorder="1" applyAlignment="1">
      <alignment horizontal="right" vertical="center"/>
    </xf>
    <xf numFmtId="186" fontId="1" fillId="0" borderId="18" xfId="18" applyNumberFormat="1" applyFont="1" applyFill="1" applyBorder="1" applyAlignment="1">
      <alignment horizontal="right" vertical="center"/>
    </xf>
    <xf numFmtId="186" fontId="1" fillId="0" borderId="4" xfId="18" applyNumberFormat="1" applyFont="1" applyFill="1" applyBorder="1" applyAlignment="1">
      <alignment horizontal="right" vertical="center"/>
    </xf>
    <xf numFmtId="186" fontId="1" fillId="0" borderId="4" xfId="18" applyNumberFormat="1" applyFont="1" applyFill="1" applyBorder="1" applyAlignment="1">
      <alignment vertical="center"/>
    </xf>
    <xf numFmtId="186" fontId="1" fillId="0" borderId="8" xfId="18" applyNumberFormat="1" applyFont="1" applyFill="1" applyBorder="1" applyAlignment="1">
      <alignment vertical="center"/>
    </xf>
    <xf numFmtId="0" fontId="1" fillId="0" borderId="0" xfId="35" applyFont="1" applyFill="1" applyAlignment="1">
      <alignment vertical="center"/>
      <protection/>
    </xf>
    <xf numFmtId="0" fontId="5" fillId="0" borderId="0" xfId="35" applyFont="1" applyFill="1" applyAlignment="1">
      <alignment vertical="center"/>
      <protection/>
    </xf>
    <xf numFmtId="0" fontId="1" fillId="0" borderId="0" xfId="35" applyFont="1" applyFill="1" applyBorder="1" applyAlignment="1">
      <alignment vertical="center"/>
      <protection/>
    </xf>
    <xf numFmtId="0" fontId="1" fillId="0" borderId="12" xfId="35" applyFont="1" applyFill="1" applyBorder="1" applyAlignment="1">
      <alignment vertical="center"/>
      <protection/>
    </xf>
    <xf numFmtId="0" fontId="1" fillId="0" borderId="12" xfId="35" applyFont="1" applyFill="1" applyBorder="1" applyAlignment="1">
      <alignment horizontal="right" vertical="center"/>
      <protection/>
    </xf>
    <xf numFmtId="0" fontId="1" fillId="0" borderId="21" xfId="35" applyFont="1" applyFill="1" applyBorder="1" applyAlignment="1">
      <alignment horizontal="distributed" vertical="center"/>
      <protection/>
    </xf>
    <xf numFmtId="0" fontId="1" fillId="0" borderId="22" xfId="35" applyFont="1" applyFill="1" applyBorder="1" applyAlignment="1">
      <alignment horizontal="distributed" vertical="center"/>
      <protection/>
    </xf>
    <xf numFmtId="0" fontId="1" fillId="0" borderId="14" xfId="35" applyFont="1" applyFill="1" applyBorder="1" applyAlignment="1">
      <alignment horizontal="distributed" vertical="center"/>
      <protection/>
    </xf>
    <xf numFmtId="0" fontId="1" fillId="0" borderId="1" xfId="35" applyFont="1" applyFill="1" applyBorder="1" applyAlignment="1">
      <alignment horizontal="distributed" vertical="center"/>
      <protection/>
    </xf>
    <xf numFmtId="0" fontId="11" fillId="0" borderId="0" xfId="35" applyFont="1" applyFill="1" applyBorder="1" applyAlignment="1">
      <alignment horizontal="distributed" vertical="center"/>
      <protection/>
    </xf>
    <xf numFmtId="0" fontId="0" fillId="0" borderId="7" xfId="35" applyFill="1" applyBorder="1" applyAlignment="1">
      <alignment horizontal="distributed" vertical="center"/>
      <protection/>
    </xf>
    <xf numFmtId="41" fontId="12" fillId="0" borderId="0" xfId="35" applyNumberFormat="1" applyFont="1" applyFill="1" applyBorder="1" applyAlignment="1">
      <alignment horizontal="right" vertical="center"/>
      <protection/>
    </xf>
    <xf numFmtId="41" fontId="12" fillId="0" borderId="11" xfId="35" applyNumberFormat="1" applyFont="1" applyFill="1" applyBorder="1" applyAlignment="1">
      <alignment horizontal="right" vertical="center"/>
      <protection/>
    </xf>
    <xf numFmtId="0" fontId="7" fillId="0" borderId="0" xfId="35" applyFont="1" applyFill="1" applyAlignment="1">
      <alignment vertical="center"/>
      <protection/>
    </xf>
    <xf numFmtId="0" fontId="7" fillId="0" borderId="1" xfId="35" applyFont="1" applyFill="1" applyBorder="1" applyAlignment="1">
      <alignment horizontal="distributed" vertical="center"/>
      <protection/>
    </xf>
    <xf numFmtId="0" fontId="7" fillId="0" borderId="0" xfId="35" applyFont="1" applyFill="1" applyBorder="1" applyAlignment="1">
      <alignment horizontal="distributed" vertical="center"/>
      <protection/>
    </xf>
    <xf numFmtId="0" fontId="7" fillId="0" borderId="7" xfId="35" applyFont="1" applyFill="1" applyBorder="1" applyAlignment="1">
      <alignment horizontal="distributed" vertical="center"/>
      <protection/>
    </xf>
    <xf numFmtId="41" fontId="7" fillId="0" borderId="0" xfId="35" applyNumberFormat="1" applyFont="1" applyFill="1" applyAlignment="1">
      <alignment vertical="center"/>
      <protection/>
    </xf>
    <xf numFmtId="41" fontId="7" fillId="0" borderId="7" xfId="18" applyNumberFormat="1" applyFont="1" applyFill="1" applyBorder="1" applyAlignment="1">
      <alignment vertical="center"/>
    </xf>
    <xf numFmtId="0" fontId="0" fillId="0" borderId="7" xfId="35" applyFill="1" applyBorder="1" applyAlignment="1">
      <alignment horizontal="distributed" vertical="center"/>
      <protection/>
    </xf>
    <xf numFmtId="0" fontId="1" fillId="0" borderId="0" xfId="35" applyFont="1" applyFill="1" applyBorder="1" applyAlignment="1">
      <alignment horizontal="distributed" vertical="center"/>
      <protection/>
    </xf>
    <xf numFmtId="41" fontId="1" fillId="0" borderId="0" xfId="35" applyNumberFormat="1" applyFont="1" applyFill="1" applyAlignment="1">
      <alignment vertical="center"/>
      <protection/>
    </xf>
    <xf numFmtId="41" fontId="1" fillId="0" borderId="7" xfId="18" applyNumberFormat="1" applyFont="1" applyFill="1" applyBorder="1" applyAlignment="1">
      <alignment vertical="center"/>
    </xf>
    <xf numFmtId="49" fontId="1" fillId="0" borderId="7" xfId="35" applyNumberFormat="1" applyFont="1" applyFill="1" applyBorder="1" applyAlignment="1">
      <alignment horizontal="distributed" vertical="center" wrapText="1"/>
      <protection/>
    </xf>
    <xf numFmtId="41" fontId="1" fillId="0" borderId="0" xfId="35" applyNumberFormat="1" applyFont="1" applyFill="1" applyBorder="1" applyAlignment="1">
      <alignment vertical="center"/>
      <protection/>
    </xf>
    <xf numFmtId="49" fontId="1" fillId="0" borderId="7" xfId="35" applyNumberFormat="1" applyFont="1" applyFill="1" applyBorder="1" applyAlignment="1">
      <alignment horizontal="distributed" vertical="center"/>
      <protection/>
    </xf>
    <xf numFmtId="0" fontId="1" fillId="0" borderId="7" xfId="35" applyFont="1" applyFill="1" applyBorder="1" applyAlignment="1">
      <alignment horizontal="distributed" vertical="center" wrapText="1"/>
      <protection/>
    </xf>
    <xf numFmtId="41" fontId="1" fillId="0" borderId="0" xfId="35" applyNumberFormat="1" applyFont="1" applyFill="1" applyBorder="1" applyAlignment="1">
      <alignment horizontal="right" vertical="center"/>
      <protection/>
    </xf>
    <xf numFmtId="0" fontId="1" fillId="0" borderId="7" xfId="35" applyFont="1" applyFill="1" applyBorder="1" applyAlignment="1">
      <alignment horizontal="distributed" vertical="center"/>
      <protection/>
    </xf>
    <xf numFmtId="0" fontId="7" fillId="0" borderId="7" xfId="35" applyFont="1" applyFill="1" applyBorder="1" applyAlignment="1">
      <alignment horizontal="distributed" vertical="center" wrapText="1"/>
      <protection/>
    </xf>
    <xf numFmtId="41" fontId="7" fillId="0" borderId="0" xfId="35" applyNumberFormat="1" applyFont="1" applyFill="1" applyBorder="1" applyAlignment="1">
      <alignment vertical="center"/>
      <protection/>
    </xf>
    <xf numFmtId="41" fontId="7" fillId="0" borderId="7" xfId="35" applyNumberFormat="1" applyFont="1" applyFill="1" applyBorder="1" applyAlignment="1">
      <alignment vertical="center"/>
      <protection/>
    </xf>
    <xf numFmtId="0" fontId="1" fillId="0" borderId="1" xfId="35" applyFont="1" applyFill="1" applyBorder="1" applyAlignment="1">
      <alignment horizontal="center" vertical="center" wrapText="1"/>
      <protection/>
    </xf>
    <xf numFmtId="0" fontId="1" fillId="0" borderId="0" xfId="35" applyFont="1" applyFill="1" applyBorder="1" applyAlignment="1">
      <alignment horizontal="center" vertical="center" wrapText="1"/>
      <protection/>
    </xf>
    <xf numFmtId="49" fontId="1" fillId="0" borderId="0" xfId="35" applyNumberFormat="1" applyFont="1" applyFill="1" applyBorder="1" applyAlignment="1">
      <alignment horizontal="center" vertical="center" shrinkToFit="1"/>
      <protection/>
    </xf>
    <xf numFmtId="49" fontId="1" fillId="0" borderId="7" xfId="35" applyNumberFormat="1" applyFont="1" applyFill="1" applyBorder="1" applyAlignment="1">
      <alignment horizontal="center" vertical="center" shrinkToFit="1"/>
      <protection/>
    </xf>
    <xf numFmtId="38" fontId="7" fillId="0" borderId="0" xfId="18" applyNumberFormat="1" applyFont="1" applyFill="1" applyBorder="1" applyAlignment="1">
      <alignment vertical="center"/>
    </xf>
    <xf numFmtId="0" fontId="1" fillId="0" borderId="1" xfId="35" applyFont="1" applyFill="1" applyBorder="1" applyAlignment="1">
      <alignment horizontal="center" vertical="center"/>
      <protection/>
    </xf>
    <xf numFmtId="0" fontId="7" fillId="0" borderId="8" xfId="35" applyFont="1" applyFill="1" applyBorder="1" applyAlignment="1">
      <alignment horizontal="distributed" vertical="center"/>
      <protection/>
    </xf>
    <xf numFmtId="41" fontId="7" fillId="0" borderId="4" xfId="35" applyNumberFormat="1" applyFont="1" applyFill="1" applyBorder="1" applyAlignment="1">
      <alignment vertical="center"/>
      <protection/>
    </xf>
    <xf numFmtId="41" fontId="7" fillId="0" borderId="8" xfId="35" applyNumberFormat="1" applyFont="1" applyFill="1" applyBorder="1" applyAlignment="1">
      <alignment vertical="center"/>
      <protection/>
    </xf>
    <xf numFmtId="0" fontId="1" fillId="0" borderId="0" xfId="36" applyFont="1" applyFill="1" applyAlignment="1">
      <alignment horizontal="center"/>
      <protection/>
    </xf>
    <xf numFmtId="0" fontId="5" fillId="0" borderId="0" xfId="36" applyFont="1" applyFill="1">
      <alignment/>
      <protection/>
    </xf>
    <xf numFmtId="0" fontId="1" fillId="0" borderId="0" xfId="36" applyFont="1" applyFill="1">
      <alignment/>
      <protection/>
    </xf>
    <xf numFmtId="0" fontId="1" fillId="0" borderId="0" xfId="36" applyNumberFormat="1" applyFont="1" applyFill="1">
      <alignment/>
      <protection/>
    </xf>
    <xf numFmtId="0" fontId="1" fillId="0" borderId="0" xfId="36" applyFont="1" applyFill="1" quotePrefix="1">
      <alignment/>
      <protection/>
    </xf>
    <xf numFmtId="0" fontId="1" fillId="0" borderId="12" xfId="36" applyFont="1" applyFill="1" applyBorder="1" applyAlignment="1">
      <alignment horizontal="distributed" vertical="center"/>
      <protection/>
    </xf>
    <xf numFmtId="0" fontId="1" fillId="0" borderId="0" xfId="36" applyFont="1" applyFill="1" applyBorder="1">
      <alignment/>
      <protection/>
    </xf>
    <xf numFmtId="0" fontId="1" fillId="0" borderId="0" xfId="36" applyFont="1" applyFill="1" applyBorder="1" applyAlignment="1">
      <alignment horizontal="right"/>
      <protection/>
    </xf>
    <xf numFmtId="0" fontId="1" fillId="0" borderId="6" xfId="36" applyFont="1" applyFill="1" applyBorder="1" applyAlignment="1">
      <alignment horizontal="center" vertical="center"/>
      <protection/>
    </xf>
    <xf numFmtId="0" fontId="1" fillId="0" borderId="6" xfId="36" applyFont="1" applyFill="1" applyBorder="1" applyAlignment="1">
      <alignment horizontal="center" vertical="center" wrapText="1"/>
      <protection/>
    </xf>
    <xf numFmtId="0" fontId="10" fillId="0" borderId="0" xfId="36" applyFont="1" applyFill="1" applyAlignment="1">
      <alignment horizontal="center"/>
      <protection/>
    </xf>
    <xf numFmtId="0" fontId="10" fillId="0" borderId="17" xfId="36" applyFont="1" applyFill="1" applyBorder="1" applyAlignment="1">
      <alignment horizontal="center"/>
      <protection/>
    </xf>
    <xf numFmtId="0" fontId="10" fillId="0" borderId="11" xfId="36" applyFont="1" applyFill="1" applyBorder="1" applyAlignment="1">
      <alignment horizontal="distributed" vertical="center"/>
      <protection/>
    </xf>
    <xf numFmtId="41" fontId="18" fillId="0" borderId="0" xfId="18" applyNumberFormat="1" applyFont="1" applyFill="1" applyBorder="1" applyAlignment="1">
      <alignment horizontal="right" vertical="center"/>
    </xf>
    <xf numFmtId="41" fontId="1" fillId="0" borderId="11" xfId="18" applyNumberFormat="1" applyFont="1" applyFill="1" applyBorder="1" applyAlignment="1">
      <alignment horizontal="right" vertical="center"/>
    </xf>
    <xf numFmtId="0" fontId="10" fillId="0" borderId="0" xfId="36" applyFont="1" applyFill="1">
      <alignment/>
      <protection/>
    </xf>
    <xf numFmtId="0" fontId="7" fillId="0" borderId="0" xfId="36" applyFont="1" applyFill="1" applyAlignment="1">
      <alignment horizontal="center"/>
      <protection/>
    </xf>
    <xf numFmtId="177" fontId="7" fillId="0" borderId="0" xfId="18" applyNumberFormat="1" applyFont="1" applyFill="1" applyBorder="1" applyAlignment="1">
      <alignment horizontal="right" vertical="center"/>
    </xf>
    <xf numFmtId="177" fontId="7" fillId="0" borderId="7" xfId="18" applyNumberFormat="1" applyFont="1" applyFill="1" applyBorder="1" applyAlignment="1">
      <alignment horizontal="right" vertical="center"/>
    </xf>
    <xf numFmtId="0" fontId="7" fillId="0" borderId="0" xfId="36" applyFont="1" applyFill="1">
      <alignment/>
      <protection/>
    </xf>
    <xf numFmtId="0" fontId="7" fillId="0" borderId="1" xfId="36" applyFont="1" applyFill="1" applyBorder="1" applyAlignment="1">
      <alignment horizontal="center"/>
      <protection/>
    </xf>
    <xf numFmtId="0" fontId="7" fillId="0" borderId="7" xfId="36" applyFont="1" applyFill="1" applyBorder="1" applyAlignment="1">
      <alignment horizontal="distributed" vertical="center"/>
      <protection/>
    </xf>
    <xf numFmtId="177" fontId="7" fillId="0" borderId="0" xfId="18" applyNumberFormat="1" applyFont="1" applyFill="1" applyBorder="1" applyAlignment="1">
      <alignment horizontal="right"/>
    </xf>
    <xf numFmtId="177" fontId="7" fillId="0" borderId="7" xfId="18" applyNumberFormat="1" applyFont="1" applyFill="1" applyBorder="1" applyAlignment="1">
      <alignment horizontal="right"/>
    </xf>
    <xf numFmtId="41" fontId="7" fillId="0" borderId="0" xfId="36" applyNumberFormat="1" applyFont="1" applyFill="1" applyBorder="1" applyAlignment="1">
      <alignment horizontal="right" vertical="center"/>
      <protection/>
    </xf>
    <xf numFmtId="41" fontId="7" fillId="0" borderId="7" xfId="36" applyNumberFormat="1" applyFont="1" applyFill="1" applyBorder="1" applyAlignment="1">
      <alignment horizontal="right" vertical="center"/>
      <protection/>
    </xf>
    <xf numFmtId="0" fontId="1" fillId="0" borderId="1" xfId="36" applyFont="1" applyFill="1" applyBorder="1" applyAlignment="1">
      <alignment horizontal="center"/>
      <protection/>
    </xf>
    <xf numFmtId="41" fontId="1" fillId="0" borderId="0" xfId="36" applyNumberFormat="1" applyFont="1" applyFill="1" applyBorder="1" applyAlignment="1">
      <alignment horizontal="right" vertical="center"/>
      <protection/>
    </xf>
    <xf numFmtId="41" fontId="1" fillId="0" borderId="0" xfId="18" applyNumberFormat="1" applyFont="1" applyFill="1" applyBorder="1" applyAlignment="1">
      <alignment horizontal="right"/>
    </xf>
    <xf numFmtId="41" fontId="1" fillId="0" borderId="7" xfId="18" applyNumberFormat="1" applyFont="1" applyFill="1" applyBorder="1" applyAlignment="1">
      <alignment horizontal="right"/>
    </xf>
    <xf numFmtId="0" fontId="1" fillId="0" borderId="0" xfId="36" applyFont="1" applyFill="1" applyBorder="1" applyAlignment="1">
      <alignment horizontal="center"/>
      <protection/>
    </xf>
    <xf numFmtId="0" fontId="1" fillId="0" borderId="0" xfId="36" applyFont="1" applyFill="1" applyBorder="1" applyAlignment="1">
      <alignment vertical="center"/>
      <protection/>
    </xf>
    <xf numFmtId="0" fontId="1" fillId="0" borderId="7" xfId="36" applyFont="1" applyFill="1" applyBorder="1" applyAlignment="1">
      <alignment horizontal="distributed"/>
      <protection/>
    </xf>
    <xf numFmtId="41" fontId="1" fillId="0" borderId="0" xfId="36" applyNumberFormat="1" applyFont="1" applyFill="1" applyBorder="1">
      <alignment/>
      <protection/>
    </xf>
    <xf numFmtId="41" fontId="1" fillId="0" borderId="7" xfId="36" applyNumberFormat="1" applyFont="1" applyFill="1" applyBorder="1">
      <alignment/>
      <protection/>
    </xf>
    <xf numFmtId="41" fontId="1" fillId="0" borderId="1" xfId="36" applyNumberFormat="1" applyFont="1" applyFill="1" applyBorder="1" applyAlignment="1">
      <alignment horizontal="right" vertical="center"/>
      <protection/>
    </xf>
    <xf numFmtId="41" fontId="1" fillId="0" borderId="7" xfId="18" applyNumberFormat="1" applyFont="1" applyFill="1" applyBorder="1" applyAlignment="1">
      <alignment horizontal="right" vertical="center"/>
    </xf>
    <xf numFmtId="0" fontId="7" fillId="0" borderId="0" xfId="36" applyFont="1" applyFill="1" applyAlignment="1">
      <alignment horizontal="center" vertical="center"/>
      <protection/>
    </xf>
    <xf numFmtId="0" fontId="7" fillId="0" borderId="0" xfId="36" applyFont="1" applyFill="1" applyAlignment="1">
      <alignment vertical="center"/>
      <protection/>
    </xf>
    <xf numFmtId="41" fontId="1" fillId="0" borderId="7" xfId="36" applyNumberFormat="1" applyFont="1" applyFill="1" applyBorder="1" applyAlignment="1">
      <alignment horizontal="right" vertical="center"/>
      <protection/>
    </xf>
    <xf numFmtId="0" fontId="1" fillId="0" borderId="0" xfId="36" applyFont="1" applyFill="1" applyAlignment="1">
      <alignment horizontal="right"/>
      <protection/>
    </xf>
    <xf numFmtId="0" fontId="1" fillId="0" borderId="18" xfId="36" applyFont="1" applyFill="1" applyBorder="1" applyAlignment="1">
      <alignment horizontal="center"/>
      <protection/>
    </xf>
    <xf numFmtId="41" fontId="1" fillId="0" borderId="4" xfId="36" applyNumberFormat="1" applyFont="1" applyFill="1" applyBorder="1" applyAlignment="1">
      <alignment horizontal="right" vertical="center"/>
      <protection/>
    </xf>
    <xf numFmtId="41" fontId="1" fillId="0" borderId="8" xfId="36" applyNumberFormat="1" applyFont="1" applyFill="1" applyBorder="1" applyAlignment="1">
      <alignment horizontal="right" vertical="center"/>
      <protection/>
    </xf>
    <xf numFmtId="0" fontId="1" fillId="0" borderId="0" xfId="36" applyFont="1" applyFill="1" applyBorder="1" applyAlignment="1">
      <alignment/>
      <protection/>
    </xf>
    <xf numFmtId="0" fontId="1" fillId="0" borderId="0" xfId="36" applyFont="1" applyFill="1" applyBorder="1" applyAlignment="1">
      <alignment horizontal="distributed"/>
      <protection/>
    </xf>
    <xf numFmtId="189" fontId="1" fillId="0" borderId="0" xfId="36" applyNumberFormat="1" applyFont="1" applyFill="1" applyBorder="1" applyAlignment="1">
      <alignment horizontal="center"/>
      <protection/>
    </xf>
    <xf numFmtId="41" fontId="1" fillId="0" borderId="0" xfId="36" applyNumberFormat="1" applyFont="1" applyFill="1" applyBorder="1" applyAlignment="1">
      <alignment horizontal="center"/>
      <protection/>
    </xf>
    <xf numFmtId="0" fontId="1" fillId="0" borderId="0" xfId="37" applyFont="1" applyFill="1">
      <alignment/>
      <protection/>
    </xf>
    <xf numFmtId="0" fontId="5" fillId="0" borderId="0" xfId="37" applyFont="1" applyFill="1">
      <alignment/>
      <protection/>
    </xf>
    <xf numFmtId="0" fontId="5" fillId="0" borderId="0" xfId="37" applyFont="1" applyFill="1" applyBorder="1">
      <alignment/>
      <protection/>
    </xf>
    <xf numFmtId="0" fontId="1" fillId="0" borderId="0" xfId="37" applyFont="1" applyFill="1" applyAlignment="1">
      <alignment horizontal="center"/>
      <protection/>
    </xf>
    <xf numFmtId="0" fontId="1" fillId="0" borderId="0" xfId="37" applyFont="1" applyFill="1" applyBorder="1">
      <alignment/>
      <protection/>
    </xf>
    <xf numFmtId="0" fontId="1" fillId="0" borderId="0" xfId="37" applyFont="1" applyFill="1" quotePrefix="1">
      <alignment/>
      <protection/>
    </xf>
    <xf numFmtId="0" fontId="1" fillId="0" borderId="0" xfId="37" applyFont="1" applyFill="1" applyAlignment="1">
      <alignment horizontal="right"/>
      <protection/>
    </xf>
    <xf numFmtId="0" fontId="1" fillId="0" borderId="0" xfId="37" applyFont="1" applyFill="1" applyBorder="1" applyAlignment="1">
      <alignment horizontal="right"/>
      <protection/>
    </xf>
    <xf numFmtId="0" fontId="1" fillId="0" borderId="0" xfId="37" applyFont="1" applyFill="1" applyAlignment="1" quotePrefix="1">
      <alignment horizontal="right"/>
      <protection/>
    </xf>
    <xf numFmtId="0" fontId="1" fillId="0" borderId="0" xfId="37" applyFont="1" applyFill="1" applyAlignment="1">
      <alignment vertical="center"/>
      <protection/>
    </xf>
    <xf numFmtId="0" fontId="1" fillId="0" borderId="23" xfId="37" applyFont="1" applyFill="1" applyBorder="1" applyAlignment="1">
      <alignment horizontal="right" vertical="center" wrapText="1"/>
      <protection/>
    </xf>
    <xf numFmtId="0" fontId="1" fillId="0" borderId="0" xfId="37" applyFont="1" applyFill="1" applyBorder="1" applyAlignment="1">
      <alignment horizontal="center" vertical="center"/>
      <protection/>
    </xf>
    <xf numFmtId="0" fontId="1" fillId="0" borderId="7" xfId="37" applyFont="1" applyFill="1" applyBorder="1" applyAlignment="1">
      <alignment horizontal="center" vertical="center"/>
      <protection/>
    </xf>
    <xf numFmtId="0" fontId="1" fillId="0" borderId="0" xfId="37" applyFont="1" applyFill="1" applyBorder="1" applyAlignment="1">
      <alignment horizontal="right" vertical="top" wrapText="1"/>
      <protection/>
    </xf>
    <xf numFmtId="0" fontId="1" fillId="0" borderId="0" xfId="37" applyFont="1" applyFill="1" applyBorder="1" applyAlignment="1">
      <alignment horizontal="center" vertical="center" wrapText="1"/>
      <protection/>
    </xf>
    <xf numFmtId="0" fontId="1" fillId="0" borderId="7" xfId="37" applyFont="1" applyFill="1" applyBorder="1" applyAlignment="1">
      <alignment horizontal="center" vertical="center" wrapText="1"/>
      <protection/>
    </xf>
    <xf numFmtId="0" fontId="1" fillId="0" borderId="4" xfId="37" applyFont="1" applyFill="1" applyBorder="1" applyAlignment="1">
      <alignment horizontal="center" vertical="center"/>
      <protection/>
    </xf>
    <xf numFmtId="0" fontId="1" fillId="0" borderId="8" xfId="37" applyFont="1" applyFill="1" applyBorder="1" applyAlignment="1">
      <alignment horizontal="center" vertical="center"/>
      <protection/>
    </xf>
    <xf numFmtId="0" fontId="1" fillId="0" borderId="4" xfId="37" applyFont="1" applyFill="1" applyBorder="1" applyAlignment="1">
      <alignment horizontal="center" vertical="center" wrapText="1"/>
      <protection/>
    </xf>
    <xf numFmtId="0" fontId="6" fillId="0" borderId="6" xfId="37" applyNumberFormat="1" applyFont="1" applyFill="1" applyBorder="1" applyAlignment="1">
      <alignment horizontal="distributed" vertical="center"/>
      <protection/>
    </xf>
    <xf numFmtId="0" fontId="6" fillId="0" borderId="6" xfId="37" applyNumberFormat="1" applyFont="1" applyFill="1" applyBorder="1" applyAlignment="1">
      <alignment horizontal="distributed" vertical="center" wrapText="1"/>
      <protection/>
    </xf>
    <xf numFmtId="209" fontId="1" fillId="0" borderId="0" xfId="37" applyNumberFormat="1" applyFont="1" applyFill="1" applyAlignment="1">
      <alignment vertical="center"/>
      <protection/>
    </xf>
    <xf numFmtId="209" fontId="1" fillId="0" borderId="1" xfId="37" applyNumberFormat="1" applyFont="1" applyFill="1" applyBorder="1" applyAlignment="1">
      <alignment vertical="center"/>
      <protection/>
    </xf>
    <xf numFmtId="209" fontId="1" fillId="0" borderId="0" xfId="37" applyNumberFormat="1" applyFont="1" applyFill="1" applyBorder="1" applyAlignment="1">
      <alignment vertical="center"/>
      <protection/>
    </xf>
    <xf numFmtId="209" fontId="1" fillId="0" borderId="7" xfId="37" applyNumberFormat="1" applyFont="1" applyFill="1" applyBorder="1" applyAlignment="1">
      <alignment horizontal="distributed" vertical="center"/>
      <protection/>
    </xf>
    <xf numFmtId="209" fontId="1" fillId="0" borderId="9" xfId="37" applyNumberFormat="1" applyFont="1" applyFill="1" applyBorder="1" applyAlignment="1">
      <alignment horizontal="distributed" vertical="center"/>
      <protection/>
    </xf>
    <xf numFmtId="41" fontId="1" fillId="0" borderId="9" xfId="37" applyNumberFormat="1" applyFont="1" applyFill="1" applyBorder="1" applyAlignment="1">
      <alignment horizontal="right"/>
      <protection/>
    </xf>
    <xf numFmtId="41" fontId="20" fillId="0" borderId="9" xfId="37" applyNumberFormat="1" applyFont="1" applyFill="1" applyBorder="1" applyAlignment="1">
      <alignment horizontal="right"/>
      <protection/>
    </xf>
    <xf numFmtId="41" fontId="20" fillId="0" borderId="11" xfId="37" applyNumberFormat="1" applyFont="1" applyFill="1" applyBorder="1" applyAlignment="1">
      <alignment horizontal="right"/>
      <protection/>
    </xf>
    <xf numFmtId="0" fontId="1" fillId="0" borderId="1" xfId="37" applyFont="1" applyFill="1" applyBorder="1" applyAlignment="1">
      <alignment vertical="center"/>
      <protection/>
    </xf>
    <xf numFmtId="0" fontId="1" fillId="0" borderId="0" xfId="37" applyFont="1" applyFill="1" applyBorder="1" applyAlignment="1">
      <alignment vertical="center"/>
      <protection/>
    </xf>
    <xf numFmtId="0" fontId="1" fillId="0" borderId="0" xfId="37" applyFont="1" applyFill="1" applyBorder="1" applyAlignment="1">
      <alignment horizontal="center" vertical="center" textRotation="255"/>
      <protection/>
    </xf>
    <xf numFmtId="0" fontId="1" fillId="0" borderId="0" xfId="37" applyFont="1" applyFill="1" applyBorder="1" applyAlignment="1">
      <alignment horizontal="center" vertical="center"/>
      <protection/>
    </xf>
    <xf numFmtId="0" fontId="1" fillId="0" borderId="0" xfId="37" applyFont="1" applyFill="1" applyBorder="1" applyAlignment="1">
      <alignment horizontal="distributed" vertical="center" wrapText="1"/>
      <protection/>
    </xf>
    <xf numFmtId="0" fontId="0" fillId="0" borderId="0" xfId="37" applyNumberFormat="1" applyFill="1" applyBorder="1" applyAlignment="1">
      <alignment horizontal="distributed" vertical="center"/>
      <protection/>
    </xf>
    <xf numFmtId="0" fontId="0" fillId="0" borderId="0" xfId="37" applyNumberFormat="1" applyFill="1" applyBorder="1" applyAlignment="1">
      <alignment horizontal="distributed" vertical="center" wrapText="1"/>
      <protection/>
    </xf>
    <xf numFmtId="0" fontId="1" fillId="0" borderId="0" xfId="37" applyNumberFormat="1" applyFont="1" applyFill="1" applyBorder="1" applyAlignment="1">
      <alignment horizontal="center" vertical="center"/>
      <protection/>
    </xf>
    <xf numFmtId="0" fontId="1" fillId="0" borderId="7" xfId="37" applyNumberFormat="1" applyFont="1" applyFill="1" applyBorder="1" applyAlignment="1">
      <alignment horizontal="center" vertical="center"/>
      <protection/>
    </xf>
    <xf numFmtId="209" fontId="7" fillId="0" borderId="0" xfId="37" applyNumberFormat="1" applyFont="1" applyFill="1" applyAlignment="1">
      <alignment vertical="center"/>
      <protection/>
    </xf>
    <xf numFmtId="0" fontId="7" fillId="0" borderId="1" xfId="37" applyFont="1" applyFill="1" applyBorder="1" applyAlignment="1">
      <alignment horizontal="center" vertical="center"/>
      <protection/>
    </xf>
    <xf numFmtId="0" fontId="7" fillId="0" borderId="0" xfId="37" applyFont="1" applyFill="1" applyBorder="1" applyAlignment="1">
      <alignment horizontal="center" vertical="center"/>
      <protection/>
    </xf>
    <xf numFmtId="0" fontId="7" fillId="0" borderId="7" xfId="37" applyFont="1" applyFill="1" applyBorder="1" applyAlignment="1">
      <alignment horizontal="distributed" vertical="center"/>
      <protection/>
    </xf>
    <xf numFmtId="209" fontId="7" fillId="0" borderId="0" xfId="37" applyNumberFormat="1" applyFont="1" applyFill="1" applyBorder="1" applyAlignment="1">
      <alignment horizontal="distributed" vertical="center"/>
      <protection/>
    </xf>
    <xf numFmtId="41" fontId="7" fillId="0" borderId="0" xfId="37" applyNumberFormat="1" applyFont="1" applyFill="1" applyBorder="1" applyAlignment="1">
      <alignment horizontal="right"/>
      <protection/>
    </xf>
    <xf numFmtId="41" fontId="21" fillId="0" borderId="0" xfId="37" applyNumberFormat="1" applyFont="1" applyFill="1" applyBorder="1" applyAlignment="1">
      <alignment horizontal="right"/>
      <protection/>
    </xf>
    <xf numFmtId="41" fontId="7" fillId="0" borderId="7" xfId="37" applyNumberFormat="1" applyFont="1" applyFill="1" applyBorder="1" applyAlignment="1">
      <alignment horizontal="right"/>
      <protection/>
    </xf>
    <xf numFmtId="41" fontId="1" fillId="0" borderId="0" xfId="37" applyNumberFormat="1" applyFont="1" applyFill="1" applyBorder="1" applyAlignment="1">
      <alignment horizontal="right"/>
      <protection/>
    </xf>
    <xf numFmtId="41" fontId="6" fillId="0" borderId="0" xfId="37" applyNumberFormat="1" applyFont="1" applyFill="1" applyBorder="1" applyAlignment="1">
      <alignment horizontal="right"/>
      <protection/>
    </xf>
    <xf numFmtId="41" fontId="6" fillId="0" borderId="7" xfId="37" applyNumberFormat="1" applyFont="1" applyFill="1" applyBorder="1" applyAlignment="1">
      <alignment horizontal="right"/>
      <protection/>
    </xf>
    <xf numFmtId="41" fontId="1" fillId="0" borderId="7" xfId="37" applyNumberFormat="1" applyFont="1" applyFill="1" applyBorder="1" applyAlignment="1">
      <alignment horizontal="right"/>
      <protection/>
    </xf>
    <xf numFmtId="0" fontId="7" fillId="0" borderId="0" xfId="37" applyFont="1" applyFill="1" applyAlignment="1">
      <alignment vertical="center"/>
      <protection/>
    </xf>
    <xf numFmtId="0" fontId="7" fillId="0" borderId="1" xfId="37" applyFont="1" applyFill="1" applyBorder="1" applyAlignment="1">
      <alignment horizontal="center" vertical="center" textRotation="255"/>
      <protection/>
    </xf>
    <xf numFmtId="0" fontId="7" fillId="0" borderId="0" xfId="37" applyFont="1" applyFill="1" applyBorder="1" applyAlignment="1">
      <alignment horizontal="center" vertical="center" textRotation="255"/>
      <protection/>
    </xf>
    <xf numFmtId="0" fontId="6" fillId="0" borderId="0" xfId="37" applyFont="1" applyFill="1" applyBorder="1" applyAlignment="1">
      <alignment horizontal="distributed" vertical="center"/>
      <protection/>
    </xf>
    <xf numFmtId="41" fontId="1" fillId="0" borderId="0" xfId="37" applyNumberFormat="1" applyFont="1" applyFill="1" applyBorder="1" applyAlignment="1">
      <alignment horizontal="center"/>
      <protection/>
    </xf>
    <xf numFmtId="0" fontId="1" fillId="0" borderId="18" xfId="37" applyFont="1" applyFill="1" applyBorder="1" applyAlignment="1">
      <alignment vertical="center"/>
      <protection/>
    </xf>
    <xf numFmtId="0" fontId="1" fillId="0" borderId="4" xfId="37" applyFont="1" applyFill="1" applyBorder="1" applyAlignment="1">
      <alignment vertical="center"/>
      <protection/>
    </xf>
    <xf numFmtId="41" fontId="1" fillId="0" borderId="4" xfId="37" applyNumberFormat="1" applyFont="1" applyFill="1" applyBorder="1" applyAlignment="1">
      <alignment horizontal="right"/>
      <protection/>
    </xf>
    <xf numFmtId="41" fontId="1" fillId="0" borderId="8" xfId="37" applyNumberFormat="1" applyFont="1" applyFill="1" applyBorder="1" applyAlignment="1">
      <alignment horizontal="right"/>
      <protection/>
    </xf>
    <xf numFmtId="0" fontId="11" fillId="0" borderId="0" xfId="38" applyFont="1" applyFill="1">
      <alignment/>
      <protection/>
    </xf>
    <xf numFmtId="0" fontId="1" fillId="0" borderId="0" xfId="38" applyFont="1" applyFill="1">
      <alignment/>
      <protection/>
    </xf>
    <xf numFmtId="0" fontId="1" fillId="0" borderId="0" xfId="38" applyFont="1" applyFill="1" applyAlignment="1">
      <alignment horizontal="right"/>
      <protection/>
    </xf>
    <xf numFmtId="38" fontId="1" fillId="0" borderId="3" xfId="18" applyFont="1" applyFill="1" applyBorder="1" applyAlignment="1">
      <alignment horizontal="center" vertical="center" wrapText="1"/>
    </xf>
    <xf numFmtId="0" fontId="1" fillId="0" borderId="8" xfId="38" applyFont="1" applyFill="1" applyBorder="1" applyAlignment="1">
      <alignment horizontal="center" vertical="center" wrapText="1"/>
      <protection/>
    </xf>
    <xf numFmtId="0" fontId="1" fillId="0" borderId="5" xfId="38" applyFont="1" applyFill="1" applyBorder="1" applyAlignment="1">
      <alignment horizontal="center" vertical="center" wrapText="1"/>
      <protection/>
    </xf>
    <xf numFmtId="38" fontId="1" fillId="0" borderId="5" xfId="18" applyFont="1" applyFill="1" applyBorder="1" applyAlignment="1">
      <alignment horizontal="right" vertical="center" wrapText="1"/>
    </xf>
    <xf numFmtId="0" fontId="1" fillId="0" borderId="18" xfId="38" applyFont="1" applyFill="1" applyBorder="1" applyAlignment="1">
      <alignment horizontal="center" vertical="center" wrapText="1"/>
      <protection/>
    </xf>
    <xf numFmtId="0" fontId="1" fillId="0" borderId="24" xfId="38" applyFont="1" applyFill="1" applyBorder="1" applyAlignment="1">
      <alignment horizontal="center" vertical="center" wrapText="1"/>
      <protection/>
    </xf>
    <xf numFmtId="0" fontId="1" fillId="0" borderId="6" xfId="38" applyFont="1" applyFill="1" applyBorder="1" applyAlignment="1">
      <alignment horizontal="center" vertical="center" wrapText="1"/>
      <protection/>
    </xf>
    <xf numFmtId="0" fontId="1" fillId="0" borderId="6" xfId="38" applyFont="1" applyFill="1" applyBorder="1" applyAlignment="1">
      <alignment horizontal="center" vertical="center"/>
      <protection/>
    </xf>
    <xf numFmtId="0" fontId="12" fillId="0" borderId="0" xfId="38" applyFont="1" applyFill="1" applyAlignment="1">
      <alignment horizontal="right"/>
      <protection/>
    </xf>
    <xf numFmtId="0" fontId="12" fillId="0" borderId="1" xfId="38" applyFont="1" applyFill="1" applyBorder="1" applyAlignment="1">
      <alignment horizontal="right"/>
      <protection/>
    </xf>
    <xf numFmtId="0" fontId="12" fillId="0" borderId="9" xfId="38" applyFont="1" applyFill="1" applyBorder="1" applyAlignment="1">
      <alignment horizontal="right" vertical="center" wrapText="1"/>
      <protection/>
    </xf>
    <xf numFmtId="214" fontId="12" fillId="0" borderId="9" xfId="18" applyNumberFormat="1" applyFont="1" applyFill="1" applyBorder="1" applyAlignment="1">
      <alignment horizontal="right" vertical="center" wrapText="1"/>
    </xf>
    <xf numFmtId="204" fontId="12" fillId="0" borderId="9" xfId="18" applyNumberFormat="1" applyFont="1" applyFill="1" applyBorder="1" applyAlignment="1">
      <alignment horizontal="right" vertical="center" wrapText="1"/>
    </xf>
    <xf numFmtId="0" fontId="12" fillId="0" borderId="9" xfId="38" applyFont="1" applyFill="1" applyBorder="1" applyAlignment="1">
      <alignment horizontal="right" vertical="center"/>
      <protection/>
    </xf>
    <xf numFmtId="0" fontId="12" fillId="0" borderId="11" xfId="38" applyFont="1" applyFill="1" applyBorder="1" applyAlignment="1">
      <alignment horizontal="right" vertical="center"/>
      <protection/>
    </xf>
    <xf numFmtId="38" fontId="1" fillId="0" borderId="1" xfId="18" applyFont="1" applyFill="1" applyBorder="1" applyAlignment="1">
      <alignment horizontal="distributed" vertical="center"/>
    </xf>
    <xf numFmtId="38" fontId="1" fillId="0" borderId="7" xfId="18" applyFont="1" applyFill="1" applyBorder="1" applyAlignment="1">
      <alignment horizontal="distributed" vertical="center"/>
    </xf>
    <xf numFmtId="41" fontId="1" fillId="0" borderId="0" xfId="18" applyNumberFormat="1" applyFont="1" applyFill="1" applyBorder="1" applyAlignment="1">
      <alignment/>
    </xf>
    <xf numFmtId="214" fontId="1" fillId="0" borderId="0" xfId="18" applyNumberFormat="1" applyFont="1" applyFill="1" applyBorder="1" applyAlignment="1">
      <alignment horizontal="right"/>
    </xf>
    <xf numFmtId="204" fontId="1" fillId="0" borderId="0" xfId="18" applyNumberFormat="1" applyFont="1" applyFill="1" applyBorder="1" applyAlignment="1" quotePrefix="1">
      <alignment horizontal="right"/>
    </xf>
    <xf numFmtId="199" fontId="1" fillId="0" borderId="0" xfId="18" applyNumberFormat="1" applyFont="1" applyFill="1" applyBorder="1" applyAlignment="1">
      <alignment horizontal="right"/>
    </xf>
    <xf numFmtId="209" fontId="1" fillId="0" borderId="0" xfId="18" applyNumberFormat="1" applyFont="1" applyFill="1" applyBorder="1" applyAlignment="1" quotePrefix="1">
      <alignment horizontal="right"/>
    </xf>
    <xf numFmtId="41" fontId="1" fillId="0" borderId="7" xfId="18" applyNumberFormat="1" applyFont="1" applyFill="1" applyBorder="1" applyAlignment="1">
      <alignment/>
    </xf>
    <xf numFmtId="0" fontId="1" fillId="0" borderId="1" xfId="38" applyFont="1" applyFill="1" applyBorder="1">
      <alignment/>
      <protection/>
    </xf>
    <xf numFmtId="41" fontId="1" fillId="0" borderId="0" xfId="38" applyNumberFormat="1" applyFont="1" applyFill="1" applyBorder="1" applyAlignment="1">
      <alignment/>
      <protection/>
    </xf>
    <xf numFmtId="209" fontId="1" fillId="0" borderId="0" xfId="18" applyNumberFormat="1" applyFont="1" applyFill="1" applyBorder="1" applyAlignment="1">
      <alignment horizontal="right"/>
    </xf>
    <xf numFmtId="41" fontId="1" fillId="0" borderId="0" xfId="18" applyNumberFormat="1" applyFont="1" applyFill="1" applyBorder="1" applyAlignment="1" quotePrefix="1">
      <alignment horizontal="right"/>
    </xf>
    <xf numFmtId="0" fontId="1" fillId="0" borderId="7" xfId="38" applyFont="1" applyFill="1" applyBorder="1">
      <alignment/>
      <protection/>
    </xf>
    <xf numFmtId="199" fontId="1" fillId="0" borderId="0" xfId="38" applyNumberFormat="1" applyFont="1" applyFill="1" applyBorder="1" applyAlignment="1">
      <alignment/>
      <protection/>
    </xf>
    <xf numFmtId="0" fontId="1" fillId="0" borderId="7" xfId="38" applyFont="1" applyFill="1" applyBorder="1" applyAlignment="1">
      <alignment horizontal="distributed" vertical="center"/>
      <protection/>
    </xf>
    <xf numFmtId="184" fontId="1" fillId="0" borderId="0" xfId="18" applyNumberFormat="1" applyFont="1" applyFill="1" applyBorder="1" applyAlignment="1">
      <alignment horizontal="right"/>
    </xf>
    <xf numFmtId="214" fontId="1" fillId="0" borderId="0" xfId="38" applyNumberFormat="1" applyFont="1" applyFill="1" applyBorder="1" applyAlignment="1">
      <alignment/>
      <protection/>
    </xf>
    <xf numFmtId="204" fontId="1" fillId="0" borderId="0" xfId="18" applyNumberFormat="1" applyFont="1" applyFill="1" applyBorder="1" applyAlignment="1">
      <alignment/>
    </xf>
    <xf numFmtId="41" fontId="1" fillId="0" borderId="0" xfId="18" applyNumberFormat="1" applyFont="1" applyFill="1" applyAlignment="1">
      <alignment/>
    </xf>
    <xf numFmtId="41" fontId="1" fillId="0" borderId="7" xfId="38" applyNumberFormat="1" applyFont="1" applyFill="1" applyBorder="1" applyAlignment="1">
      <alignment/>
      <protection/>
    </xf>
    <xf numFmtId="176" fontId="1" fillId="0" borderId="0" xfId="18" applyNumberFormat="1" applyFont="1" applyFill="1" applyBorder="1" applyAlignment="1" quotePrefix="1">
      <alignment horizontal="right"/>
    </xf>
    <xf numFmtId="215" fontId="1" fillId="0" borderId="0" xfId="18" applyNumberFormat="1" applyFont="1" applyFill="1" applyBorder="1" applyAlignment="1">
      <alignment horizontal="right"/>
    </xf>
    <xf numFmtId="177" fontId="1" fillId="0" borderId="0" xfId="18" applyNumberFormat="1" applyFont="1" applyFill="1" applyBorder="1" applyAlignment="1">
      <alignment horizontal="right"/>
    </xf>
    <xf numFmtId="204" fontId="1" fillId="0" borderId="0" xfId="18" applyNumberFormat="1" applyFont="1" applyFill="1" applyBorder="1" applyAlignment="1">
      <alignment horizontal="right"/>
    </xf>
    <xf numFmtId="41" fontId="1" fillId="0" borderId="0" xfId="38" applyNumberFormat="1" applyFont="1" applyFill="1">
      <alignment/>
      <protection/>
    </xf>
    <xf numFmtId="204" fontId="1" fillId="0" borderId="0" xfId="38" applyNumberFormat="1" applyFont="1" applyFill="1" applyBorder="1" applyAlignment="1">
      <alignment/>
      <protection/>
    </xf>
    <xf numFmtId="209" fontId="7" fillId="0" borderId="0" xfId="38" applyNumberFormat="1" applyFont="1" applyFill="1" applyBorder="1" applyAlignment="1">
      <alignment/>
      <protection/>
    </xf>
    <xf numFmtId="209" fontId="7" fillId="0" borderId="0" xfId="18" applyNumberFormat="1" applyFont="1" applyFill="1" applyBorder="1" applyAlignment="1">
      <alignment horizontal="right"/>
    </xf>
    <xf numFmtId="0" fontId="7" fillId="0" borderId="0" xfId="38" applyFont="1" applyFill="1">
      <alignment/>
      <protection/>
    </xf>
    <xf numFmtId="41" fontId="7" fillId="0" borderId="0" xfId="18" applyNumberFormat="1" applyFont="1" applyFill="1" applyBorder="1" applyAlignment="1">
      <alignment horizontal="right"/>
    </xf>
    <xf numFmtId="214" fontId="7" fillId="0" borderId="0" xfId="18" applyNumberFormat="1" applyFont="1" applyFill="1" applyBorder="1" applyAlignment="1">
      <alignment horizontal="right"/>
    </xf>
    <xf numFmtId="204" fontId="7" fillId="0" borderId="0" xfId="18" applyNumberFormat="1" applyFont="1" applyFill="1" applyBorder="1" applyAlignment="1" quotePrefix="1">
      <alignment horizontal="right"/>
    </xf>
    <xf numFmtId="199" fontId="7" fillId="0" borderId="0" xfId="18" applyNumberFormat="1" applyFont="1" applyFill="1" applyBorder="1" applyAlignment="1">
      <alignment horizontal="right"/>
    </xf>
    <xf numFmtId="41" fontId="7" fillId="0" borderId="7" xfId="18" applyNumberFormat="1" applyFont="1" applyFill="1" applyBorder="1" applyAlignment="1">
      <alignment horizontal="right"/>
    </xf>
    <xf numFmtId="0" fontId="1" fillId="0" borderId="18" xfId="38" applyFont="1" applyFill="1" applyBorder="1">
      <alignment/>
      <protection/>
    </xf>
    <xf numFmtId="41" fontId="1" fillId="0" borderId="4" xfId="18" applyNumberFormat="1" applyFont="1" applyFill="1" applyBorder="1" applyAlignment="1">
      <alignment horizontal="right"/>
    </xf>
    <xf numFmtId="214" fontId="1" fillId="0" borderId="4" xfId="18" applyNumberFormat="1" applyFont="1" applyFill="1" applyBorder="1" applyAlignment="1">
      <alignment horizontal="right"/>
    </xf>
    <xf numFmtId="199" fontId="1" fillId="0" borderId="4" xfId="18" applyNumberFormat="1" applyFont="1" applyFill="1" applyBorder="1" applyAlignment="1" quotePrefix="1">
      <alignment horizontal="right"/>
    </xf>
    <xf numFmtId="41" fontId="1" fillId="0" borderId="4" xfId="38" applyNumberFormat="1" applyFont="1" applyFill="1" applyBorder="1" applyAlignment="1">
      <alignment/>
      <protection/>
    </xf>
    <xf numFmtId="199" fontId="1" fillId="0" borderId="4" xfId="18" applyNumberFormat="1" applyFont="1" applyFill="1" applyBorder="1" applyAlignment="1">
      <alignment horizontal="right"/>
    </xf>
    <xf numFmtId="41" fontId="1" fillId="0" borderId="4" xfId="18" applyNumberFormat="1" applyFont="1" applyFill="1" applyBorder="1" applyAlignment="1">
      <alignment/>
    </xf>
    <xf numFmtId="209" fontId="1" fillId="0" borderId="4" xfId="18" applyNumberFormat="1" applyFont="1" applyFill="1" applyBorder="1" applyAlignment="1" quotePrefix="1">
      <alignment horizontal="right"/>
    </xf>
    <xf numFmtId="41" fontId="1" fillId="0" borderId="8" xfId="18" applyNumberFormat="1" applyFont="1" applyFill="1" applyBorder="1" applyAlignment="1">
      <alignment horizontal="right"/>
    </xf>
    <xf numFmtId="0" fontId="1" fillId="0" borderId="0" xfId="38" applyFont="1" applyFill="1" applyBorder="1">
      <alignment/>
      <protection/>
    </xf>
    <xf numFmtId="0" fontId="11" fillId="0" borderId="0" xfId="38" applyFont="1" applyFill="1" applyBorder="1">
      <alignment/>
      <protection/>
    </xf>
    <xf numFmtId="0" fontId="5" fillId="0" borderId="0" xfId="39" applyFont="1" applyFill="1" applyAlignment="1">
      <alignment vertical="center"/>
      <protection/>
    </xf>
    <xf numFmtId="0" fontId="5" fillId="0" borderId="0" xfId="39" applyNumberFormat="1" applyFont="1" applyFill="1" applyAlignment="1">
      <alignment vertical="center"/>
      <protection/>
    </xf>
    <xf numFmtId="0" fontId="1" fillId="0" borderId="0" xfId="39" applyFont="1" applyFill="1" applyAlignment="1">
      <alignment vertical="center"/>
      <protection/>
    </xf>
    <xf numFmtId="0" fontId="1" fillId="0" borderId="0" xfId="39" applyNumberFormat="1" applyFont="1" applyFill="1" applyBorder="1" applyAlignment="1">
      <alignment vertical="center"/>
      <protection/>
    </xf>
    <xf numFmtId="0" fontId="1" fillId="0" borderId="0" xfId="39" applyFont="1" applyFill="1" applyBorder="1" applyAlignment="1">
      <alignment vertical="center"/>
      <protection/>
    </xf>
    <xf numFmtId="0" fontId="1" fillId="0" borderId="12" xfId="39" applyFont="1" applyFill="1" applyBorder="1" applyAlignment="1">
      <alignment vertical="center"/>
      <protection/>
    </xf>
    <xf numFmtId="0" fontId="1" fillId="0" borderId="12" xfId="39" applyFont="1" applyFill="1" applyBorder="1" applyAlignment="1">
      <alignment horizontal="right" vertical="center"/>
      <protection/>
    </xf>
    <xf numFmtId="0" fontId="1" fillId="0" borderId="0" xfId="39" applyFont="1" applyFill="1" applyBorder="1" applyAlignment="1">
      <alignment horizontal="right" vertical="center"/>
      <protection/>
    </xf>
    <xf numFmtId="0" fontId="1" fillId="0" borderId="6" xfId="39" applyFont="1" applyFill="1" applyBorder="1" applyAlignment="1">
      <alignment horizontal="center" vertical="center" wrapText="1"/>
      <protection/>
    </xf>
    <xf numFmtId="0" fontId="1" fillId="0" borderId="15" xfId="39" applyFont="1" applyFill="1" applyBorder="1" applyAlignment="1">
      <alignment horizontal="distributed" vertical="center"/>
      <protection/>
    </xf>
    <xf numFmtId="0" fontId="1" fillId="0" borderId="15" xfId="39" applyFont="1" applyFill="1" applyBorder="1" applyAlignment="1">
      <alignment horizontal="distributed" vertical="center" wrapText="1"/>
      <protection/>
    </xf>
    <xf numFmtId="0" fontId="1" fillId="0" borderId="0" xfId="39" applyFont="1" applyFill="1" applyBorder="1" applyAlignment="1">
      <alignment horizontal="distributed" vertical="center"/>
      <protection/>
    </xf>
    <xf numFmtId="0" fontId="1" fillId="0" borderId="0" xfId="39" applyFont="1" applyFill="1" applyBorder="1" applyAlignment="1">
      <alignment horizontal="distributed" vertical="center" wrapText="1"/>
      <protection/>
    </xf>
    <xf numFmtId="0" fontId="1" fillId="0" borderId="0" xfId="39" applyFont="1" applyFill="1" applyBorder="1" applyAlignment="1">
      <alignment vertical="center" wrapText="1"/>
      <protection/>
    </xf>
    <xf numFmtId="0" fontId="1" fillId="0" borderId="3" xfId="39" applyNumberFormat="1" applyFont="1" applyFill="1" applyBorder="1" applyAlignment="1">
      <alignment horizontal="center" vertical="center" wrapText="1"/>
      <protection/>
    </xf>
    <xf numFmtId="0" fontId="1" fillId="0" borderId="9" xfId="39" applyFont="1" applyFill="1" applyBorder="1" applyAlignment="1">
      <alignment horizontal="right" vertical="center" wrapText="1"/>
      <protection/>
    </xf>
    <xf numFmtId="0" fontId="1" fillId="0" borderId="11" xfId="39" applyFont="1" applyFill="1" applyBorder="1" applyAlignment="1">
      <alignment horizontal="right" vertical="center" wrapText="1"/>
      <protection/>
    </xf>
    <xf numFmtId="209" fontId="10" fillId="0" borderId="0" xfId="39" applyNumberFormat="1" applyFont="1" applyFill="1" applyAlignment="1">
      <alignment vertical="center"/>
      <protection/>
    </xf>
    <xf numFmtId="209" fontId="7" fillId="0" borderId="3" xfId="39" applyNumberFormat="1" applyFont="1" applyFill="1" applyBorder="1" applyAlignment="1">
      <alignment horizontal="center" vertical="center" wrapText="1"/>
      <protection/>
    </xf>
    <xf numFmtId="209" fontId="7" fillId="0" borderId="0" xfId="39" applyNumberFormat="1" applyFont="1" applyFill="1" applyBorder="1" applyAlignment="1">
      <alignment horizontal="right" vertical="center" wrapText="1"/>
      <protection/>
    </xf>
    <xf numFmtId="209" fontId="7" fillId="0" borderId="7" xfId="39" applyNumberFormat="1" applyFont="1" applyFill="1" applyBorder="1" applyAlignment="1">
      <alignment horizontal="right" vertical="center" wrapText="1"/>
      <protection/>
    </xf>
    <xf numFmtId="209" fontId="10" fillId="0" borderId="0" xfId="39" applyNumberFormat="1" applyFont="1" applyFill="1" applyBorder="1" applyAlignment="1">
      <alignment horizontal="distributed" vertical="center"/>
      <protection/>
    </xf>
    <xf numFmtId="209" fontId="10" fillId="0" borderId="0" xfId="39" applyNumberFormat="1" applyFont="1" applyFill="1" applyBorder="1" applyAlignment="1">
      <alignment horizontal="distributed" vertical="center" wrapText="1"/>
      <protection/>
    </xf>
    <xf numFmtId="209" fontId="10" fillId="0" borderId="0" xfId="39" applyNumberFormat="1" applyFont="1" applyFill="1" applyBorder="1" applyAlignment="1">
      <alignment vertical="center" wrapText="1"/>
      <protection/>
    </xf>
    <xf numFmtId="0" fontId="10" fillId="0" borderId="0" xfId="39" applyFont="1" applyFill="1" applyAlignment="1">
      <alignment vertical="center"/>
      <protection/>
    </xf>
    <xf numFmtId="0" fontId="7" fillId="0" borderId="3" xfId="39" applyNumberFormat="1" applyFont="1" applyFill="1" applyBorder="1" applyAlignment="1">
      <alignment horizontal="center" vertical="center" wrapText="1"/>
      <protection/>
    </xf>
    <xf numFmtId="41" fontId="7" fillId="0" borderId="0" xfId="39" applyNumberFormat="1" applyFont="1" applyFill="1" applyBorder="1" applyAlignment="1">
      <alignment horizontal="right" vertical="center" wrapText="1"/>
      <protection/>
    </xf>
    <xf numFmtId="41" fontId="7" fillId="0" borderId="0" xfId="39" applyNumberFormat="1" applyFont="1" applyFill="1" applyBorder="1" applyAlignment="1" applyProtection="1">
      <alignment horizontal="right" vertical="center" wrapText="1"/>
      <protection/>
    </xf>
    <xf numFmtId="0" fontId="7" fillId="0" borderId="0" xfId="39" applyFont="1" applyFill="1" applyBorder="1" applyAlignment="1">
      <alignment horizontal="right" vertical="center" wrapText="1"/>
      <protection/>
    </xf>
    <xf numFmtId="38" fontId="7" fillId="0" borderId="0" xfId="18" applyFont="1" applyFill="1" applyBorder="1" applyAlignment="1">
      <alignment horizontal="right" vertical="center" wrapText="1"/>
    </xf>
    <xf numFmtId="49" fontId="7" fillId="0" borderId="0" xfId="39" applyNumberFormat="1" applyFont="1" applyFill="1" applyBorder="1" applyAlignment="1">
      <alignment horizontal="right" vertical="center" wrapText="1"/>
      <protection/>
    </xf>
    <xf numFmtId="38" fontId="7" fillId="0" borderId="7" xfId="18" applyFont="1" applyFill="1" applyBorder="1" applyAlignment="1">
      <alignment horizontal="right" vertical="center" wrapText="1"/>
    </xf>
    <xf numFmtId="0" fontId="10" fillId="0" borderId="0" xfId="39" applyFont="1" applyFill="1" applyBorder="1" applyAlignment="1">
      <alignment horizontal="distributed" vertical="center"/>
      <protection/>
    </xf>
    <xf numFmtId="0" fontId="10" fillId="0" borderId="0" xfId="39" applyFont="1" applyFill="1" applyBorder="1" applyAlignment="1">
      <alignment horizontal="distributed" vertical="center" wrapText="1"/>
      <protection/>
    </xf>
    <xf numFmtId="0" fontId="10" fillId="0" borderId="0" xfId="39" applyFont="1" applyFill="1" applyBorder="1" applyAlignment="1">
      <alignment vertical="center" wrapText="1"/>
      <protection/>
    </xf>
    <xf numFmtId="41" fontId="1" fillId="0" borderId="0" xfId="39" applyNumberFormat="1" applyFont="1" applyFill="1" applyAlignment="1">
      <alignment vertical="center"/>
      <protection/>
    </xf>
    <xf numFmtId="41" fontId="1" fillId="0" borderId="1" xfId="39" applyNumberFormat="1" applyFont="1" applyFill="1" applyBorder="1" applyAlignment="1">
      <alignment horizontal="center" vertical="center" wrapText="1"/>
      <protection/>
    </xf>
    <xf numFmtId="41" fontId="1" fillId="0" borderId="1" xfId="39" applyNumberFormat="1" applyFont="1" applyFill="1" applyBorder="1" applyAlignment="1">
      <alignment horizontal="center" vertical="center" wrapText="1"/>
      <protection/>
    </xf>
    <xf numFmtId="41" fontId="1" fillId="0" borderId="0" xfId="39" applyNumberFormat="1" applyFont="1" applyFill="1" applyBorder="1" applyAlignment="1">
      <alignment horizontal="center" vertical="center" wrapText="1"/>
      <protection/>
    </xf>
    <xf numFmtId="41" fontId="1" fillId="0" borderId="0" xfId="39" applyNumberFormat="1" applyFont="1" applyFill="1" applyBorder="1" applyAlignment="1">
      <alignment horizontal="center" vertical="center"/>
      <protection/>
    </xf>
    <xf numFmtId="49" fontId="1" fillId="0" borderId="0" xfId="39" applyNumberFormat="1" applyFont="1" applyFill="1" applyBorder="1" applyAlignment="1">
      <alignment horizontal="right" vertical="center"/>
      <protection/>
    </xf>
    <xf numFmtId="41" fontId="1" fillId="0" borderId="7" xfId="39" applyNumberFormat="1" applyFont="1" applyFill="1" applyBorder="1" applyAlignment="1">
      <alignment horizontal="right" vertical="center"/>
      <protection/>
    </xf>
    <xf numFmtId="41" fontId="10" fillId="0" borderId="0" xfId="39" applyNumberFormat="1" applyFont="1" applyFill="1" applyBorder="1" applyAlignment="1">
      <alignment horizontal="right" vertical="center"/>
      <protection/>
    </xf>
    <xf numFmtId="41" fontId="10" fillId="0" borderId="0" xfId="39" applyNumberFormat="1" applyFont="1" applyFill="1" applyBorder="1" applyAlignment="1">
      <alignment horizontal="right" vertical="center" wrapText="1"/>
      <protection/>
    </xf>
    <xf numFmtId="41" fontId="10" fillId="0" borderId="0" xfId="39" applyNumberFormat="1" applyFont="1" applyFill="1" applyBorder="1" applyAlignment="1">
      <alignment horizontal="right" vertical="center"/>
      <protection/>
    </xf>
    <xf numFmtId="41" fontId="10" fillId="0" borderId="0" xfId="39" applyNumberFormat="1" applyFont="1" applyFill="1" applyBorder="1" applyAlignment="1">
      <alignment horizontal="center" vertical="center"/>
      <protection/>
    </xf>
    <xf numFmtId="41" fontId="1" fillId="0" borderId="0" xfId="39" applyNumberFormat="1" applyFont="1" applyFill="1" applyBorder="1" applyAlignment="1">
      <alignment horizontal="right" vertical="center"/>
      <protection/>
    </xf>
    <xf numFmtId="41" fontId="1" fillId="0" borderId="0" xfId="39" applyNumberFormat="1" applyFont="1" applyFill="1" applyBorder="1" applyAlignment="1">
      <alignment horizontal="right" vertical="center" wrapText="1"/>
      <protection/>
    </xf>
    <xf numFmtId="41" fontId="1" fillId="0" borderId="0" xfId="39" applyNumberFormat="1" applyFont="1" applyFill="1" applyBorder="1" applyAlignment="1">
      <alignment horizontal="right" vertical="center"/>
      <protection/>
    </xf>
    <xf numFmtId="41" fontId="1" fillId="0" borderId="0" xfId="39" applyNumberFormat="1" applyFont="1" applyFill="1" applyBorder="1" applyAlignment="1">
      <alignment horizontal="center" vertical="center"/>
      <protection/>
    </xf>
    <xf numFmtId="209" fontId="1" fillId="0" borderId="0" xfId="39" applyNumberFormat="1" applyFont="1" applyFill="1" applyAlignment="1">
      <alignment vertical="center"/>
      <protection/>
    </xf>
    <xf numFmtId="209" fontId="1" fillId="0" borderId="1" xfId="39" applyNumberFormat="1" applyFont="1" applyFill="1" applyBorder="1" applyAlignment="1">
      <alignment horizontal="center" vertical="center" wrapText="1"/>
      <protection/>
    </xf>
    <xf numFmtId="209" fontId="1" fillId="0" borderId="1" xfId="39" applyNumberFormat="1" applyFont="1" applyFill="1" applyBorder="1" applyAlignment="1">
      <alignment horizontal="center" vertical="center" wrapText="1"/>
      <protection/>
    </xf>
    <xf numFmtId="209" fontId="1" fillId="0" borderId="0" xfId="39" applyNumberFormat="1" applyFont="1" applyFill="1" applyBorder="1" applyAlignment="1">
      <alignment horizontal="center" vertical="center" wrapText="1"/>
      <protection/>
    </xf>
    <xf numFmtId="209" fontId="1" fillId="0" borderId="0" xfId="39" applyNumberFormat="1" applyFont="1" applyFill="1" applyBorder="1" applyAlignment="1">
      <alignment horizontal="center" vertical="center"/>
      <protection/>
    </xf>
    <xf numFmtId="209" fontId="1" fillId="0" borderId="0" xfId="39" applyNumberFormat="1" applyFont="1" applyFill="1" applyBorder="1" applyAlignment="1">
      <alignment horizontal="right" vertical="center"/>
      <protection/>
    </xf>
    <xf numFmtId="209" fontId="1" fillId="0" borderId="7" xfId="39" applyNumberFormat="1" applyFont="1" applyFill="1" applyBorder="1" applyAlignment="1">
      <alignment horizontal="right" vertical="center"/>
      <protection/>
    </xf>
    <xf numFmtId="209" fontId="1" fillId="0" borderId="0" xfId="39" applyNumberFormat="1" applyFont="1" applyFill="1" applyBorder="1" applyAlignment="1">
      <alignment horizontal="right" vertical="center" wrapText="1"/>
      <protection/>
    </xf>
    <xf numFmtId="209" fontId="1" fillId="0" borderId="0" xfId="39" applyNumberFormat="1" applyFont="1" applyFill="1" applyBorder="1" applyAlignment="1">
      <alignment horizontal="right" vertical="center"/>
      <protection/>
    </xf>
    <xf numFmtId="209" fontId="1" fillId="0" borderId="0" xfId="39" applyNumberFormat="1" applyFont="1" applyFill="1" applyBorder="1" applyAlignment="1">
      <alignment horizontal="center" vertical="center"/>
      <protection/>
    </xf>
    <xf numFmtId="41" fontId="1" fillId="0" borderId="1" xfId="39" applyNumberFormat="1" applyFont="1" applyFill="1" applyBorder="1" applyAlignment="1">
      <alignment horizontal="distributed" vertical="center" wrapText="1"/>
      <protection/>
    </xf>
    <xf numFmtId="41" fontId="1" fillId="0" borderId="1" xfId="39" applyNumberFormat="1" applyFont="1" applyFill="1" applyBorder="1" applyAlignment="1">
      <alignment horizontal="center" vertical="center"/>
      <protection/>
    </xf>
    <xf numFmtId="41" fontId="1" fillId="0" borderId="7" xfId="39" applyNumberFormat="1" applyFont="1" applyFill="1" applyBorder="1" applyAlignment="1">
      <alignment horizontal="right" vertical="center"/>
      <protection/>
    </xf>
    <xf numFmtId="209" fontId="1" fillId="0" borderId="1" xfId="39" applyNumberFormat="1" applyFont="1" applyFill="1" applyBorder="1" applyAlignment="1">
      <alignment horizontal="distributed" vertical="center" wrapText="1"/>
      <protection/>
    </xf>
    <xf numFmtId="209" fontId="1" fillId="0" borderId="1" xfId="39" applyNumberFormat="1" applyFont="1" applyFill="1" applyBorder="1" applyAlignment="1">
      <alignment horizontal="right" vertical="center"/>
      <protection/>
    </xf>
    <xf numFmtId="209" fontId="1" fillId="0" borderId="7" xfId="39" applyNumberFormat="1" applyFont="1" applyFill="1" applyBorder="1" applyAlignment="1">
      <alignment horizontal="right" vertical="center"/>
      <protection/>
    </xf>
    <xf numFmtId="49" fontId="1" fillId="0" borderId="0" xfId="39" applyNumberFormat="1" applyFont="1" applyFill="1" applyBorder="1" applyAlignment="1">
      <alignment horizontal="right" vertical="center"/>
      <protection/>
    </xf>
    <xf numFmtId="209" fontId="7" fillId="0" borderId="1" xfId="39" applyNumberFormat="1" applyFont="1" applyFill="1" applyBorder="1" applyAlignment="1">
      <alignment horizontal="distributed" vertical="center" wrapText="1"/>
      <protection/>
    </xf>
    <xf numFmtId="209" fontId="7" fillId="0" borderId="1" xfId="39" applyNumberFormat="1" applyFont="1" applyFill="1" applyBorder="1" applyAlignment="1">
      <alignment horizontal="right" vertical="center"/>
      <protection/>
    </xf>
    <xf numFmtId="209" fontId="7" fillId="0" borderId="0" xfId="39" applyNumberFormat="1" applyFont="1" applyFill="1" applyBorder="1" applyAlignment="1">
      <alignment horizontal="right" vertical="center"/>
      <protection/>
    </xf>
    <xf numFmtId="209" fontId="7" fillId="0" borderId="0" xfId="39" applyNumberFormat="1" applyFont="1" applyFill="1" applyBorder="1" applyAlignment="1">
      <alignment vertical="center"/>
      <protection/>
    </xf>
    <xf numFmtId="209" fontId="7" fillId="0" borderId="0" xfId="39" applyNumberFormat="1" applyFont="1" applyFill="1" applyBorder="1" applyAlignment="1">
      <alignment horizontal="center" vertical="center"/>
      <protection/>
    </xf>
    <xf numFmtId="209" fontId="7" fillId="0" borderId="7" xfId="39" applyNumberFormat="1" applyFont="1" applyFill="1" applyBorder="1" applyAlignment="1">
      <alignment horizontal="right" vertical="center"/>
      <protection/>
    </xf>
    <xf numFmtId="209" fontId="10" fillId="0" borderId="0" xfId="39" applyNumberFormat="1" applyFont="1" applyFill="1" applyBorder="1" applyAlignment="1">
      <alignment horizontal="right" vertical="center"/>
      <protection/>
    </xf>
    <xf numFmtId="209" fontId="10" fillId="0" borderId="0" xfId="39" applyNumberFormat="1" applyFont="1" applyFill="1" applyBorder="1" applyAlignment="1">
      <alignment horizontal="center" vertical="center"/>
      <protection/>
    </xf>
    <xf numFmtId="41" fontId="7" fillId="0" borderId="3" xfId="39" applyNumberFormat="1" applyFont="1" applyFill="1" applyBorder="1" applyAlignment="1">
      <alignment horizontal="center" vertical="center" wrapText="1"/>
      <protection/>
    </xf>
    <xf numFmtId="41" fontId="7" fillId="0" borderId="0" xfId="39" applyNumberFormat="1" applyFont="1" applyFill="1" applyBorder="1" applyAlignment="1">
      <alignment horizontal="center" vertical="center"/>
      <protection/>
    </xf>
    <xf numFmtId="49" fontId="7" fillId="0" borderId="0" xfId="39" applyNumberFormat="1" applyFont="1" applyFill="1" applyBorder="1" applyAlignment="1">
      <alignment horizontal="right" vertical="center"/>
      <protection/>
    </xf>
    <xf numFmtId="41" fontId="7" fillId="0" borderId="7" xfId="39" applyNumberFormat="1" applyFont="1" applyFill="1" applyBorder="1" applyAlignment="1">
      <alignment horizontal="right" vertical="center"/>
      <protection/>
    </xf>
    <xf numFmtId="41" fontId="1" fillId="0" borderId="3" xfId="39" applyNumberFormat="1" applyFont="1" applyFill="1" applyBorder="1" applyAlignment="1">
      <alignment horizontal="distributed" vertical="center" wrapText="1"/>
      <protection/>
    </xf>
    <xf numFmtId="41" fontId="1" fillId="0" borderId="5" xfId="39" applyNumberFormat="1" applyFont="1" applyFill="1" applyBorder="1" applyAlignment="1">
      <alignment horizontal="center" vertical="center" wrapText="1"/>
      <protection/>
    </xf>
    <xf numFmtId="41" fontId="1" fillId="0" borderId="18" xfId="39" applyNumberFormat="1" applyFont="1" applyFill="1" applyBorder="1" applyAlignment="1">
      <alignment horizontal="center" vertical="center"/>
      <protection/>
    </xf>
    <xf numFmtId="41" fontId="1" fillId="0" borderId="4" xfId="18" applyNumberFormat="1" applyFont="1" applyFill="1" applyBorder="1" applyAlignment="1">
      <alignment horizontal="center" vertical="center"/>
    </xf>
    <xf numFmtId="41" fontId="1" fillId="0" borderId="4" xfId="39" applyNumberFormat="1" applyFont="1" applyFill="1" applyBorder="1" applyAlignment="1">
      <alignment horizontal="center" vertical="center"/>
      <protection/>
    </xf>
    <xf numFmtId="41" fontId="1" fillId="0" borderId="4" xfId="39" applyNumberFormat="1" applyFont="1" applyFill="1" applyBorder="1" applyAlignment="1">
      <alignment horizontal="right" vertical="center"/>
      <protection/>
    </xf>
    <xf numFmtId="41" fontId="1" fillId="0" borderId="8" xfId="18" applyNumberFormat="1" applyFont="1" applyFill="1" applyBorder="1" applyAlignment="1">
      <alignment horizontal="right" vertical="center"/>
    </xf>
    <xf numFmtId="0" fontId="1" fillId="0" borderId="0" xfId="39" applyNumberFormat="1" applyFont="1" applyFill="1" applyAlignment="1">
      <alignment vertical="center"/>
      <protection/>
    </xf>
    <xf numFmtId="12" fontId="1" fillId="0" borderId="0" xfId="39" applyNumberFormat="1" applyFont="1" applyFill="1" applyAlignment="1">
      <alignment vertical="center"/>
      <protection/>
    </xf>
    <xf numFmtId="0" fontId="5" fillId="0" borderId="0" xfId="40" applyFont="1" applyFill="1" applyAlignment="1">
      <alignment vertical="center"/>
      <protection/>
    </xf>
    <xf numFmtId="0" fontId="5" fillId="0" borderId="0" xfId="40" applyFont="1" applyFill="1" applyAlignment="1">
      <alignment horizontal="center" vertical="center"/>
      <protection/>
    </xf>
    <xf numFmtId="0" fontId="1" fillId="0" borderId="0" xfId="40" applyFont="1" applyFill="1" applyAlignment="1">
      <alignment vertical="center"/>
      <protection/>
    </xf>
    <xf numFmtId="0" fontId="1" fillId="0" borderId="0" xfId="40" applyFont="1" applyFill="1" applyAlignment="1">
      <alignment horizontal="center" vertical="center"/>
      <protection/>
    </xf>
    <xf numFmtId="0" fontId="1" fillId="0" borderId="0" xfId="40" applyFont="1" applyFill="1" applyBorder="1" applyAlignment="1">
      <alignment horizontal="center" vertical="center"/>
      <protection/>
    </xf>
    <xf numFmtId="0" fontId="1" fillId="0" borderId="12" xfId="40" applyFont="1" applyFill="1" applyBorder="1" applyAlignment="1">
      <alignment horizontal="center" vertical="center"/>
      <protection/>
    </xf>
    <xf numFmtId="0" fontId="1" fillId="0" borderId="1" xfId="40" applyFont="1" applyFill="1" applyBorder="1" applyAlignment="1">
      <alignment horizontal="center" vertical="center"/>
      <protection/>
    </xf>
    <xf numFmtId="0" fontId="1" fillId="0" borderId="7" xfId="40" applyFont="1" applyFill="1" applyBorder="1" applyAlignment="1">
      <alignment horizontal="center" vertical="center"/>
      <protection/>
    </xf>
    <xf numFmtId="0" fontId="1" fillId="0" borderId="6" xfId="40" applyFont="1" applyFill="1" applyBorder="1" applyAlignment="1">
      <alignment horizontal="center" vertical="center" wrapText="1"/>
      <protection/>
    </xf>
    <xf numFmtId="0" fontId="1" fillId="0" borderId="25" xfId="40" applyFont="1" applyFill="1" applyBorder="1" applyAlignment="1">
      <alignment horizontal="center" vertical="center" wrapText="1"/>
      <protection/>
    </xf>
    <xf numFmtId="0" fontId="1" fillId="0" borderId="5" xfId="40" applyFont="1" applyFill="1" applyBorder="1" applyAlignment="1">
      <alignment horizontal="center" vertical="center" wrapText="1"/>
      <protection/>
    </xf>
    <xf numFmtId="41" fontId="1" fillId="0" borderId="0" xfId="40" applyNumberFormat="1" applyFont="1" applyFill="1" applyAlignment="1">
      <alignment vertical="center"/>
      <protection/>
    </xf>
    <xf numFmtId="49" fontId="1" fillId="0" borderId="0" xfId="40" applyNumberFormat="1" applyFont="1" applyFill="1" applyBorder="1" applyAlignment="1">
      <alignment horizontal="right" vertical="center"/>
      <protection/>
    </xf>
    <xf numFmtId="41" fontId="1" fillId="0" borderId="0" xfId="40" applyNumberFormat="1" applyFont="1" applyFill="1" applyBorder="1" applyAlignment="1">
      <alignment vertical="center"/>
      <protection/>
    </xf>
    <xf numFmtId="177" fontId="1" fillId="0" borderId="7" xfId="40" applyNumberFormat="1" applyFont="1" applyFill="1" applyBorder="1" applyAlignment="1">
      <alignment horizontal="right" vertical="center"/>
      <protection/>
    </xf>
    <xf numFmtId="49" fontId="1" fillId="0" borderId="0" xfId="40" applyNumberFormat="1" applyFont="1" applyFill="1" applyAlignment="1">
      <alignment horizontal="right" vertical="center"/>
      <protection/>
    </xf>
    <xf numFmtId="49" fontId="1" fillId="0" borderId="7" xfId="40" applyNumberFormat="1" applyFont="1" applyFill="1" applyBorder="1" applyAlignment="1">
      <alignment horizontal="right" vertical="center"/>
      <protection/>
    </xf>
    <xf numFmtId="209" fontId="1" fillId="0" borderId="0" xfId="40" applyNumberFormat="1" applyFont="1" applyFill="1" applyAlignment="1">
      <alignment vertical="center"/>
      <protection/>
    </xf>
    <xf numFmtId="209" fontId="1" fillId="0" borderId="1" xfId="40" applyNumberFormat="1" applyFont="1" applyFill="1" applyBorder="1" applyAlignment="1">
      <alignment horizontal="center" vertical="center"/>
      <protection/>
    </xf>
    <xf numFmtId="209" fontId="1" fillId="0" borderId="7" xfId="40" applyNumberFormat="1" applyFont="1" applyFill="1" applyBorder="1" applyAlignment="1">
      <alignment horizontal="center" vertical="center"/>
      <protection/>
    </xf>
    <xf numFmtId="209" fontId="1" fillId="0" borderId="0" xfId="40" applyNumberFormat="1" applyFont="1" applyFill="1" applyBorder="1" applyAlignment="1">
      <alignment vertical="center"/>
      <protection/>
    </xf>
    <xf numFmtId="209" fontId="10" fillId="0" borderId="0" xfId="40" applyNumberFormat="1" applyFont="1" applyFill="1" applyAlignment="1">
      <alignment vertical="center"/>
      <protection/>
    </xf>
    <xf numFmtId="0" fontId="7" fillId="0" borderId="1" xfId="40" applyFont="1" applyFill="1" applyBorder="1" applyAlignment="1">
      <alignment horizontal="center" vertical="center"/>
      <protection/>
    </xf>
    <xf numFmtId="0" fontId="7" fillId="0" borderId="7" xfId="40" applyFont="1" applyFill="1" applyBorder="1" applyAlignment="1">
      <alignment horizontal="center" vertical="center"/>
      <protection/>
    </xf>
    <xf numFmtId="41" fontId="7" fillId="0" borderId="0" xfId="40" applyNumberFormat="1" applyFont="1" applyFill="1" applyAlignment="1">
      <alignment vertical="center"/>
      <protection/>
    </xf>
    <xf numFmtId="41" fontId="6" fillId="0" borderId="0" xfId="40" applyNumberFormat="1" applyFont="1" applyFill="1" applyAlignment="1">
      <alignment vertical="center"/>
      <protection/>
    </xf>
    <xf numFmtId="49" fontId="7" fillId="0" borderId="0" xfId="40" applyNumberFormat="1" applyFont="1" applyFill="1" applyBorder="1" applyAlignment="1">
      <alignment horizontal="right" vertical="center"/>
      <protection/>
    </xf>
    <xf numFmtId="49" fontId="7" fillId="0" borderId="7" xfId="40" applyNumberFormat="1" applyFont="1" applyFill="1" applyBorder="1" applyAlignment="1">
      <alignment horizontal="right" vertical="center"/>
      <protection/>
    </xf>
    <xf numFmtId="0" fontId="10" fillId="0" borderId="0" xfId="40" applyFont="1" applyFill="1" applyAlignment="1">
      <alignment vertical="center"/>
      <protection/>
    </xf>
    <xf numFmtId="0" fontId="10" fillId="0" borderId="26" xfId="40" applyFont="1" applyFill="1" applyBorder="1" applyAlignment="1">
      <alignment horizontal="center" vertical="center"/>
      <protection/>
    </xf>
    <xf numFmtId="0" fontId="10" fillId="0" borderId="27" xfId="40" applyFont="1" applyFill="1" applyBorder="1" applyAlignment="1">
      <alignment horizontal="center" vertical="center"/>
      <protection/>
    </xf>
    <xf numFmtId="41" fontId="10" fillId="0" borderId="12" xfId="40" applyNumberFormat="1" applyFont="1" applyFill="1" applyBorder="1" applyAlignment="1">
      <alignment vertical="center"/>
      <protection/>
    </xf>
    <xf numFmtId="41" fontId="10" fillId="0" borderId="0" xfId="40" applyNumberFormat="1" applyFont="1" applyFill="1" applyAlignment="1">
      <alignment vertical="center"/>
      <protection/>
    </xf>
    <xf numFmtId="41" fontId="10" fillId="0" borderId="27" xfId="40" applyNumberFormat="1" applyFont="1" applyFill="1" applyBorder="1" applyAlignment="1">
      <alignment vertical="center"/>
      <protection/>
    </xf>
    <xf numFmtId="0" fontId="1" fillId="0" borderId="17" xfId="40" applyFont="1" applyFill="1" applyBorder="1" applyAlignment="1">
      <alignment horizontal="center" vertical="center"/>
      <protection/>
    </xf>
    <xf numFmtId="0" fontId="1" fillId="0" borderId="11" xfId="40" applyFont="1" applyFill="1" applyBorder="1" applyAlignment="1">
      <alignment horizontal="center" vertical="center"/>
      <protection/>
    </xf>
    <xf numFmtId="41" fontId="1" fillId="0" borderId="9" xfId="40" applyNumberFormat="1" applyFont="1" applyFill="1" applyBorder="1" applyAlignment="1">
      <alignment vertical="center"/>
      <protection/>
    </xf>
    <xf numFmtId="177" fontId="1" fillId="0" borderId="9" xfId="40" applyNumberFormat="1" applyFont="1" applyFill="1" applyBorder="1" applyAlignment="1">
      <alignment vertical="center"/>
      <protection/>
    </xf>
    <xf numFmtId="41" fontId="1" fillId="0" borderId="11" xfId="40" applyNumberFormat="1" applyFont="1" applyFill="1" applyBorder="1" applyAlignment="1">
      <alignment vertical="center"/>
      <protection/>
    </xf>
    <xf numFmtId="177" fontId="1" fillId="0" borderId="0" xfId="40" applyNumberFormat="1" applyFont="1" applyFill="1" applyBorder="1" applyAlignment="1">
      <alignment vertical="center"/>
      <protection/>
    </xf>
    <xf numFmtId="41" fontId="1" fillId="0" borderId="7" xfId="40" applyNumberFormat="1" applyFont="1" applyFill="1" applyBorder="1" applyAlignment="1">
      <alignment vertical="center"/>
      <protection/>
    </xf>
    <xf numFmtId="209" fontId="1" fillId="0" borderId="7" xfId="40" applyNumberFormat="1" applyFont="1" applyFill="1" applyBorder="1" applyAlignment="1">
      <alignment vertical="center"/>
      <protection/>
    </xf>
    <xf numFmtId="0" fontId="7" fillId="0" borderId="18" xfId="40" applyFont="1" applyFill="1" applyBorder="1" applyAlignment="1">
      <alignment horizontal="center" vertical="center"/>
      <protection/>
    </xf>
    <xf numFmtId="0" fontId="7" fillId="0" borderId="8" xfId="40" applyFont="1" applyFill="1" applyBorder="1" applyAlignment="1">
      <alignment horizontal="center" vertical="center"/>
      <protection/>
    </xf>
    <xf numFmtId="41" fontId="7" fillId="0" borderId="4" xfId="40" applyNumberFormat="1" applyFont="1" applyFill="1" applyBorder="1" applyAlignment="1">
      <alignment vertical="center"/>
      <protection/>
    </xf>
    <xf numFmtId="41" fontId="7" fillId="0" borderId="8" xfId="40" applyNumberFormat="1" applyFont="1" applyFill="1" applyBorder="1" applyAlignment="1">
      <alignment vertical="center"/>
      <protection/>
    </xf>
    <xf numFmtId="0" fontId="1" fillId="0" borderId="0" xfId="41" applyFont="1" applyFill="1">
      <alignment/>
      <protection/>
    </xf>
    <xf numFmtId="0" fontId="5" fillId="0" borderId="0" xfId="41" applyFont="1" applyFill="1" applyAlignment="1">
      <alignment horizontal="left"/>
      <protection/>
    </xf>
    <xf numFmtId="0" fontId="1" fillId="0" borderId="0" xfId="41" applyFont="1" applyFill="1" applyAlignment="1">
      <alignment horizontal="centerContinuous"/>
      <protection/>
    </xf>
    <xf numFmtId="0" fontId="1" fillId="0" borderId="0" xfId="41" applyFont="1" applyFill="1" applyBorder="1">
      <alignment/>
      <protection/>
    </xf>
    <xf numFmtId="0" fontId="1" fillId="0" borderId="0" xfId="41" applyFont="1" applyFill="1" applyBorder="1" applyAlignment="1">
      <alignment horizontal="centerContinuous"/>
      <protection/>
    </xf>
    <xf numFmtId="0" fontId="1" fillId="0" borderId="0" xfId="41" applyFont="1" applyFill="1" applyBorder="1" applyAlignment="1">
      <alignment horizontal="right"/>
      <protection/>
    </xf>
    <xf numFmtId="0" fontId="1" fillId="0" borderId="0" xfId="41" applyFont="1" applyFill="1" applyBorder="1" applyAlignment="1">
      <alignment vertical="center"/>
      <protection/>
    </xf>
    <xf numFmtId="0" fontId="1" fillId="0" borderId="0" xfId="41" applyFont="1" applyFill="1" applyAlignment="1">
      <alignment vertical="center"/>
      <protection/>
    </xf>
    <xf numFmtId="0" fontId="1" fillId="0" borderId="6" xfId="41" applyFont="1" applyFill="1" applyBorder="1" applyAlignment="1">
      <alignment horizontal="center" vertical="center"/>
      <protection/>
    </xf>
    <xf numFmtId="0" fontId="1" fillId="0" borderId="0" xfId="41" applyFont="1" applyFill="1" applyAlignment="1">
      <alignment/>
      <protection/>
    </xf>
    <xf numFmtId="0" fontId="7" fillId="0" borderId="15" xfId="41" applyFont="1" applyFill="1" applyBorder="1" applyAlignment="1">
      <alignment horizontal="distributed"/>
      <protection/>
    </xf>
    <xf numFmtId="41" fontId="7" fillId="0" borderId="0" xfId="41" applyNumberFormat="1" applyFont="1" applyFill="1" applyBorder="1" applyAlignment="1">
      <alignment/>
      <protection/>
    </xf>
    <xf numFmtId="41" fontId="7" fillId="0" borderId="28" xfId="41" applyNumberFormat="1" applyFont="1" applyFill="1" applyBorder="1" applyAlignment="1">
      <alignment/>
      <protection/>
    </xf>
    <xf numFmtId="0" fontId="1" fillId="0" borderId="11" xfId="41" applyFont="1" applyFill="1" applyBorder="1" applyAlignment="1">
      <alignment horizontal="distributed"/>
      <protection/>
    </xf>
    <xf numFmtId="41" fontId="1" fillId="0" borderId="0" xfId="41" applyNumberFormat="1" applyFont="1" applyFill="1" applyBorder="1" applyAlignment="1">
      <alignment/>
      <protection/>
    </xf>
    <xf numFmtId="41" fontId="1" fillId="0" borderId="7" xfId="41" applyNumberFormat="1" applyFont="1" applyFill="1" applyBorder="1" applyAlignment="1">
      <alignment/>
      <protection/>
    </xf>
    <xf numFmtId="0" fontId="1" fillId="0" borderId="3" xfId="41" applyFont="1" applyFill="1" applyBorder="1" applyAlignment="1">
      <alignment horizontal="distributed"/>
      <protection/>
    </xf>
    <xf numFmtId="41" fontId="1" fillId="0" borderId="16" xfId="41" applyNumberFormat="1" applyFont="1" applyFill="1" applyBorder="1" applyAlignment="1">
      <alignment/>
      <protection/>
    </xf>
    <xf numFmtId="0" fontId="1" fillId="0" borderId="5" xfId="41" applyFont="1" applyFill="1" applyBorder="1" applyAlignment="1">
      <alignment horizontal="distributed"/>
      <protection/>
    </xf>
    <xf numFmtId="0" fontId="1" fillId="0" borderId="4" xfId="41" applyFont="1" applyFill="1" applyBorder="1" applyAlignment="1">
      <alignment/>
      <protection/>
    </xf>
    <xf numFmtId="0" fontId="1" fillId="0" borderId="19" xfId="41" applyFont="1" applyFill="1" applyBorder="1" applyAlignment="1">
      <alignment/>
      <protection/>
    </xf>
    <xf numFmtId="0" fontId="1" fillId="0" borderId="8" xfId="41" applyFont="1" applyFill="1" applyBorder="1" applyAlignment="1">
      <alignment/>
      <protection/>
    </xf>
    <xf numFmtId="38" fontId="1" fillId="0" borderId="12" xfId="18" applyFont="1" applyFill="1" applyBorder="1" applyAlignment="1">
      <alignment horizontal="right" vertical="center"/>
    </xf>
    <xf numFmtId="38" fontId="1" fillId="0" borderId="14" xfId="18" applyFont="1" applyFill="1" applyBorder="1" applyAlignment="1">
      <alignment horizontal="center" vertical="center" wrapText="1"/>
    </xf>
    <xf numFmtId="41" fontId="7" fillId="0" borderId="28" xfId="18" applyNumberFormat="1" applyFont="1" applyFill="1" applyBorder="1" applyAlignment="1">
      <alignment vertical="center"/>
    </xf>
    <xf numFmtId="41" fontId="1" fillId="0" borderId="0" xfId="18" applyNumberFormat="1" applyFont="1" applyFill="1" applyAlignment="1">
      <alignment vertical="center"/>
    </xf>
    <xf numFmtId="41" fontId="1" fillId="0" borderId="11" xfId="18" applyNumberFormat="1" applyFont="1" applyFill="1" applyBorder="1" applyAlignment="1">
      <alignment vertical="center"/>
    </xf>
    <xf numFmtId="38" fontId="7" fillId="0" borderId="1" xfId="18" applyFont="1" applyFill="1" applyBorder="1" applyAlignment="1">
      <alignment vertical="center"/>
    </xf>
    <xf numFmtId="41" fontId="7" fillId="0" borderId="0" xfId="18" applyNumberFormat="1" applyFont="1" applyFill="1" applyAlignment="1">
      <alignment vertical="center"/>
    </xf>
    <xf numFmtId="41" fontId="7" fillId="0" borderId="16" xfId="18" applyNumberFormat="1" applyFont="1" applyFill="1" applyBorder="1" applyAlignment="1">
      <alignment vertical="center"/>
    </xf>
    <xf numFmtId="41" fontId="1" fillId="0" borderId="16" xfId="18" applyNumberFormat="1" applyFont="1" applyFill="1" applyBorder="1" applyAlignment="1">
      <alignment vertical="center"/>
    </xf>
    <xf numFmtId="38" fontId="1" fillId="0" borderId="1" xfId="18" applyFont="1" applyFill="1" applyBorder="1" applyAlignment="1">
      <alignment horizontal="left" vertical="center"/>
    </xf>
    <xf numFmtId="0" fontId="1" fillId="0" borderId="7" xfId="42" applyFont="1" applyFill="1" applyBorder="1" applyAlignment="1">
      <alignment horizontal="distributed" vertical="center"/>
      <protection/>
    </xf>
    <xf numFmtId="41" fontId="1" fillId="0" borderId="0" xfId="42" applyNumberFormat="1" applyFont="1" applyFill="1" applyBorder="1" applyAlignment="1">
      <alignment vertical="center"/>
      <protection/>
    </xf>
    <xf numFmtId="0" fontId="1" fillId="0" borderId="1" xfId="42" applyFont="1" applyFill="1" applyBorder="1" applyAlignment="1">
      <alignment horizontal="left" vertical="center"/>
      <protection/>
    </xf>
    <xf numFmtId="0" fontId="1" fillId="0" borderId="1" xfId="42" applyFont="1" applyFill="1" applyBorder="1" applyAlignment="1">
      <alignment vertical="center"/>
      <protection/>
    </xf>
    <xf numFmtId="182" fontId="1" fillId="0" borderId="0" xfId="18" applyNumberFormat="1" applyFont="1" applyFill="1" applyAlignment="1">
      <alignment vertical="center"/>
    </xf>
    <xf numFmtId="182" fontId="1" fillId="0" borderId="0" xfId="42" applyNumberFormat="1" applyFont="1" applyFill="1" applyBorder="1" applyAlignment="1">
      <alignment vertical="center"/>
      <protection/>
    </xf>
    <xf numFmtId="38" fontId="22" fillId="0" borderId="7" xfId="18" applyFont="1" applyFill="1" applyBorder="1" applyAlignment="1">
      <alignment horizontal="distributed" vertical="center"/>
    </xf>
    <xf numFmtId="41" fontId="1" fillId="0" borderId="0" xfId="18" applyNumberFormat="1" applyFont="1" applyFill="1" applyBorder="1" applyAlignment="1">
      <alignment vertical="center" wrapText="1"/>
    </xf>
    <xf numFmtId="38" fontId="1" fillId="0" borderId="0" xfId="18" applyFont="1" applyFill="1" applyAlignment="1">
      <alignment horizontal="distributed" vertical="center"/>
    </xf>
    <xf numFmtId="38" fontId="1" fillId="0" borderId="18" xfId="18" applyFont="1" applyFill="1" applyBorder="1" applyAlignment="1">
      <alignment horizontal="distributed" vertical="center"/>
    </xf>
    <xf numFmtId="41" fontId="1" fillId="0" borderId="18" xfId="18" applyNumberFormat="1" applyFont="1" applyFill="1" applyBorder="1" applyAlignment="1">
      <alignment vertical="center"/>
    </xf>
    <xf numFmtId="41" fontId="1" fillId="0" borderId="4" xfId="18" applyNumberFormat="1" applyFont="1" applyFill="1" applyBorder="1" applyAlignment="1">
      <alignment vertical="center"/>
    </xf>
    <xf numFmtId="41" fontId="1" fillId="0" borderId="4" xfId="18" applyNumberFormat="1" applyFont="1" applyFill="1" applyBorder="1" applyAlignment="1">
      <alignment horizontal="distributed" vertical="center"/>
    </xf>
    <xf numFmtId="41" fontId="1" fillId="0" borderId="19" xfId="18" applyNumberFormat="1" applyFont="1" applyFill="1" applyBorder="1" applyAlignment="1">
      <alignment vertical="center"/>
    </xf>
    <xf numFmtId="38" fontId="1" fillId="0" borderId="0" xfId="18" applyFont="1" applyFill="1" applyBorder="1" applyAlignment="1">
      <alignment vertical="center" wrapText="1"/>
    </xf>
    <xf numFmtId="0" fontId="1" fillId="0" borderId="0" xfId="43" applyFont="1" applyFill="1">
      <alignment/>
      <protection/>
    </xf>
    <xf numFmtId="0" fontId="1" fillId="0" borderId="0" xfId="43" applyFont="1" applyFill="1" applyBorder="1">
      <alignment/>
      <protection/>
    </xf>
    <xf numFmtId="49" fontId="1" fillId="0" borderId="0" xfId="43" applyNumberFormat="1" applyFont="1" applyFill="1">
      <alignment/>
      <protection/>
    </xf>
    <xf numFmtId="0" fontId="1" fillId="0" borderId="0" xfId="43" applyFont="1" applyFill="1" applyAlignment="1">
      <alignment horizontal="left"/>
      <protection/>
    </xf>
    <xf numFmtId="0" fontId="5" fillId="0" borderId="0" xfId="43" applyFont="1" applyFill="1" applyAlignment="1">
      <alignment/>
      <protection/>
    </xf>
    <xf numFmtId="0" fontId="1" fillId="0" borderId="0" xfId="43" applyFont="1" applyFill="1" applyAlignment="1">
      <alignment horizontal="centerContinuous"/>
      <protection/>
    </xf>
    <xf numFmtId="49" fontId="1" fillId="0" borderId="0" xfId="43" applyNumberFormat="1" applyFont="1" applyFill="1" applyAlignment="1">
      <alignment horizontal="centerContinuous"/>
      <protection/>
    </xf>
    <xf numFmtId="49" fontId="1" fillId="0" borderId="0" xfId="43" applyNumberFormat="1" applyFont="1" applyFill="1" applyBorder="1">
      <alignment/>
      <protection/>
    </xf>
    <xf numFmtId="0" fontId="1" fillId="0" borderId="0" xfId="43" applyFont="1" applyFill="1" applyBorder="1" applyAlignment="1">
      <alignment horizontal="centerContinuous"/>
      <protection/>
    </xf>
    <xf numFmtId="0" fontId="1" fillId="0" borderId="0" xfId="43" applyFont="1" applyFill="1" applyBorder="1" applyAlignment="1">
      <alignment horizontal="right"/>
      <protection/>
    </xf>
    <xf numFmtId="0" fontId="1" fillId="0" borderId="0" xfId="43" applyFont="1" applyFill="1" applyAlignment="1">
      <alignment vertical="center"/>
      <protection/>
    </xf>
    <xf numFmtId="0" fontId="1" fillId="0" borderId="21" xfId="43" applyFont="1" applyFill="1" applyBorder="1" applyAlignment="1">
      <alignment horizontal="center" vertical="center"/>
      <protection/>
    </xf>
    <xf numFmtId="49" fontId="1" fillId="0" borderId="10" xfId="43" applyNumberFormat="1" applyFont="1" applyFill="1" applyBorder="1" applyAlignment="1">
      <alignment horizontal="center" vertical="center"/>
      <protection/>
    </xf>
    <xf numFmtId="0" fontId="1" fillId="0" borderId="0" xfId="43" applyFont="1" applyFill="1" applyAlignment="1">
      <alignment horizontal="right" vertical="center"/>
      <protection/>
    </xf>
    <xf numFmtId="0" fontId="1" fillId="0" borderId="17" xfId="43" applyFont="1" applyFill="1" applyBorder="1" applyAlignment="1">
      <alignment horizontal="right" vertical="center"/>
      <protection/>
    </xf>
    <xf numFmtId="0" fontId="1" fillId="0" borderId="11" xfId="43" applyFont="1" applyFill="1" applyBorder="1" applyAlignment="1">
      <alignment horizontal="right" vertical="center"/>
      <protection/>
    </xf>
    <xf numFmtId="0" fontId="1" fillId="0" borderId="1" xfId="43" applyFont="1" applyFill="1" applyBorder="1" applyAlignment="1">
      <alignment horizontal="right" vertical="center"/>
      <protection/>
    </xf>
    <xf numFmtId="0" fontId="1" fillId="0" borderId="0" xfId="43" applyFont="1" applyFill="1" applyBorder="1" applyAlignment="1">
      <alignment horizontal="right" vertical="center"/>
      <protection/>
    </xf>
    <xf numFmtId="0" fontId="1" fillId="0" borderId="0" xfId="43" applyFont="1" applyFill="1" applyBorder="1" applyAlignment="1">
      <alignment horizontal="right" vertical="center"/>
      <protection/>
    </xf>
    <xf numFmtId="49" fontId="1" fillId="0" borderId="0" xfId="43" applyNumberFormat="1" applyFont="1" applyFill="1" applyBorder="1" applyAlignment="1">
      <alignment horizontal="right" vertical="center"/>
      <protection/>
    </xf>
    <xf numFmtId="0" fontId="7" fillId="0" borderId="0" xfId="43" applyFont="1" applyFill="1" applyAlignment="1">
      <alignment vertical="center"/>
      <protection/>
    </xf>
    <xf numFmtId="0" fontId="7" fillId="0" borderId="1" xfId="43" applyNumberFormat="1" applyFont="1" applyFill="1" applyBorder="1" applyAlignment="1">
      <alignment horizontal="distributed" vertical="center"/>
      <protection/>
    </xf>
    <xf numFmtId="0" fontId="7" fillId="0" borderId="7" xfId="43" applyNumberFormat="1" applyFont="1" applyFill="1" applyBorder="1" applyAlignment="1">
      <alignment horizontal="distributed" vertical="center"/>
      <protection/>
    </xf>
    <xf numFmtId="0" fontId="1" fillId="0" borderId="1" xfId="43" applyFont="1" applyFill="1" applyBorder="1" applyAlignment="1">
      <alignment vertical="center"/>
      <protection/>
    </xf>
    <xf numFmtId="0" fontId="1" fillId="0" borderId="7" xfId="43" applyNumberFormat="1" applyFont="1" applyFill="1" applyBorder="1" applyAlignment="1">
      <alignment horizontal="distributed" vertical="center"/>
      <protection/>
    </xf>
    <xf numFmtId="0" fontId="1" fillId="0" borderId="1" xfId="43" applyFont="1" applyFill="1" applyBorder="1" applyAlignment="1">
      <alignment horizontal="distributed" vertical="center"/>
      <protection/>
    </xf>
    <xf numFmtId="0" fontId="1" fillId="0" borderId="7" xfId="43" applyFont="1" applyFill="1" applyBorder="1" applyAlignment="1">
      <alignment horizontal="distributed" vertical="center"/>
      <protection/>
    </xf>
    <xf numFmtId="41" fontId="1" fillId="0" borderId="7" xfId="18" applyNumberFormat="1" applyFont="1" applyFill="1" applyBorder="1" applyAlignment="1">
      <alignment horizontal="center" vertical="center"/>
    </xf>
    <xf numFmtId="210" fontId="1" fillId="0" borderId="18" xfId="18" applyNumberFormat="1" applyFont="1" applyFill="1" applyBorder="1" applyAlignment="1">
      <alignment horizontal="right" vertical="center"/>
    </xf>
    <xf numFmtId="210" fontId="1" fillId="0" borderId="4" xfId="18" applyNumberFormat="1" applyFont="1" applyFill="1" applyBorder="1" applyAlignment="1">
      <alignment horizontal="right" vertical="center"/>
    </xf>
    <xf numFmtId="49" fontId="1" fillId="0" borderId="4" xfId="18" applyNumberFormat="1" applyFont="1" applyFill="1" applyBorder="1" applyAlignment="1">
      <alignment horizontal="right" vertical="center"/>
    </xf>
    <xf numFmtId="210" fontId="1" fillId="0" borderId="8" xfId="18" applyNumberFormat="1" applyFont="1" applyFill="1" applyBorder="1" applyAlignment="1">
      <alignment horizontal="right" vertical="center"/>
    </xf>
    <xf numFmtId="0" fontId="1" fillId="0" borderId="0" xfId="44" applyFont="1" applyFill="1" applyAlignment="1">
      <alignment vertical="center"/>
      <protection/>
    </xf>
    <xf numFmtId="0" fontId="5" fillId="0" borderId="0" xfId="44" applyFont="1" applyFill="1" applyAlignment="1">
      <alignment vertical="center"/>
      <protection/>
    </xf>
    <xf numFmtId="0" fontId="1" fillId="0" borderId="2" xfId="44" applyFont="1" applyFill="1" applyBorder="1" applyAlignment="1">
      <alignment horizontal="distributed" vertical="center"/>
      <protection/>
    </xf>
    <xf numFmtId="0" fontId="1" fillId="0" borderId="0" xfId="44" applyFont="1" applyFill="1" applyBorder="1" applyAlignment="1">
      <alignment vertical="center"/>
      <protection/>
    </xf>
    <xf numFmtId="0" fontId="1" fillId="0" borderId="7" xfId="44" applyFont="1" applyFill="1" applyBorder="1" applyAlignment="1">
      <alignment horizontal="distributed" vertical="center"/>
      <protection/>
    </xf>
    <xf numFmtId="0" fontId="1" fillId="0" borderId="8" xfId="44" applyFont="1" applyFill="1" applyBorder="1" applyAlignment="1">
      <alignment horizontal="distributed" vertical="center"/>
      <protection/>
    </xf>
    <xf numFmtId="0" fontId="12" fillId="0" borderId="0" xfId="44" applyFont="1" applyFill="1" applyBorder="1" applyAlignment="1">
      <alignment vertical="center"/>
      <protection/>
    </xf>
    <xf numFmtId="0" fontId="12" fillId="0" borderId="1" xfId="44" applyFont="1" applyFill="1" applyBorder="1" applyAlignment="1">
      <alignment horizontal="distributed" vertical="center"/>
      <protection/>
    </xf>
    <xf numFmtId="0" fontId="12" fillId="0" borderId="7" xfId="44" applyFont="1" applyFill="1" applyBorder="1" applyAlignment="1">
      <alignment horizontal="distributed" vertical="center"/>
      <protection/>
    </xf>
    <xf numFmtId="41" fontId="12" fillId="0" borderId="15" xfId="44" applyNumberFormat="1" applyFont="1" applyFill="1" applyBorder="1" applyAlignment="1">
      <alignment horizontal="center" vertical="center"/>
      <protection/>
    </xf>
    <xf numFmtId="41" fontId="12" fillId="0" borderId="9" xfId="44" applyNumberFormat="1" applyFont="1" applyFill="1" applyBorder="1" applyAlignment="1">
      <alignment vertical="center"/>
      <protection/>
    </xf>
    <xf numFmtId="41" fontId="12" fillId="0" borderId="9" xfId="44" applyNumberFormat="1" applyFont="1" applyFill="1" applyBorder="1" applyAlignment="1">
      <alignment horizontal="right" vertical="center"/>
      <protection/>
    </xf>
    <xf numFmtId="41" fontId="12" fillId="0" borderId="11" xfId="44" applyNumberFormat="1" applyFont="1" applyFill="1" applyBorder="1" applyAlignment="1">
      <alignment horizontal="right" vertical="center"/>
      <protection/>
    </xf>
    <xf numFmtId="0" fontId="7" fillId="0" borderId="0" xfId="44" applyFont="1" applyFill="1" applyAlignment="1">
      <alignment vertical="center"/>
      <protection/>
    </xf>
    <xf numFmtId="0" fontId="7" fillId="0" borderId="1" xfId="44" applyFont="1" applyFill="1" applyBorder="1" applyAlignment="1">
      <alignment vertical="center"/>
      <protection/>
    </xf>
    <xf numFmtId="41" fontId="7" fillId="0" borderId="3" xfId="44" applyNumberFormat="1" applyFont="1" applyFill="1" applyBorder="1" applyAlignment="1">
      <alignment horizontal="center" vertical="center"/>
      <protection/>
    </xf>
    <xf numFmtId="41" fontId="1" fillId="0" borderId="0" xfId="44" applyNumberFormat="1" applyFont="1" applyFill="1" applyBorder="1" applyAlignment="1">
      <alignment vertical="center"/>
      <protection/>
    </xf>
    <xf numFmtId="41" fontId="1" fillId="0" borderId="7" xfId="44" applyNumberFormat="1" applyFont="1" applyFill="1" applyBorder="1" applyAlignment="1">
      <alignment vertical="center"/>
      <protection/>
    </xf>
    <xf numFmtId="0" fontId="1" fillId="0" borderId="1" xfId="44" applyFont="1" applyFill="1" applyBorder="1" applyAlignment="1">
      <alignment horizontal="distributed" vertical="center"/>
      <protection/>
    </xf>
    <xf numFmtId="0" fontId="1" fillId="0" borderId="7" xfId="44" applyFont="1" applyFill="1" applyBorder="1" applyAlignment="1">
      <alignment horizontal="distributed" vertical="center"/>
      <protection/>
    </xf>
    <xf numFmtId="41" fontId="1" fillId="0" borderId="3" xfId="44" applyNumberFormat="1" applyFont="1" applyFill="1" applyBorder="1" applyAlignment="1">
      <alignment horizontal="center" vertical="center"/>
      <protection/>
    </xf>
    <xf numFmtId="199" fontId="1" fillId="0" borderId="0" xfId="44" applyNumberFormat="1" applyFont="1" applyFill="1" applyBorder="1" applyAlignment="1">
      <alignment vertical="center"/>
      <protection/>
    </xf>
    <xf numFmtId="199" fontId="1" fillId="0" borderId="7" xfId="44" applyNumberFormat="1" applyFont="1" applyFill="1" applyBorder="1" applyAlignment="1">
      <alignment vertical="center"/>
      <protection/>
    </xf>
    <xf numFmtId="41" fontId="1" fillId="0" borderId="0" xfId="44" applyNumberFormat="1" applyFont="1" applyFill="1" applyBorder="1" applyAlignment="1">
      <alignment horizontal="right" vertical="center"/>
      <protection/>
    </xf>
    <xf numFmtId="41" fontId="7" fillId="0" borderId="0" xfId="44" applyNumberFormat="1" applyFont="1" applyFill="1" applyBorder="1" applyAlignment="1">
      <alignment horizontal="right" vertical="center"/>
      <protection/>
    </xf>
    <xf numFmtId="6" fontId="1" fillId="0" borderId="0" xfId="23" applyFont="1" applyFill="1" applyBorder="1" applyAlignment="1">
      <alignment vertical="center"/>
    </xf>
    <xf numFmtId="0" fontId="7" fillId="0" borderId="7" xfId="44" applyFont="1" applyFill="1" applyBorder="1" applyAlignment="1">
      <alignment horizontal="center" vertical="center"/>
      <protection/>
    </xf>
    <xf numFmtId="41" fontId="7" fillId="0" borderId="0" xfId="44" applyNumberFormat="1" applyFont="1" applyFill="1" applyBorder="1" applyAlignment="1">
      <alignment vertical="center"/>
      <protection/>
    </xf>
    <xf numFmtId="199" fontId="7" fillId="0" borderId="0" xfId="44" applyNumberFormat="1" applyFont="1" applyFill="1" applyBorder="1" applyAlignment="1">
      <alignment vertical="center"/>
      <protection/>
    </xf>
    <xf numFmtId="199" fontId="7" fillId="0" borderId="7" xfId="44" applyNumberFormat="1" applyFont="1" applyFill="1" applyBorder="1" applyAlignment="1">
      <alignment vertical="center"/>
      <protection/>
    </xf>
    <xf numFmtId="43" fontId="1" fillId="0" borderId="7" xfId="44" applyNumberFormat="1" applyFont="1" applyFill="1" applyBorder="1" applyAlignment="1">
      <alignment vertical="center"/>
      <protection/>
    </xf>
    <xf numFmtId="177" fontId="1" fillId="0" borderId="0" xfId="44" applyNumberFormat="1" applyFont="1" applyFill="1" applyBorder="1" applyAlignment="1">
      <alignment vertical="center"/>
      <protection/>
    </xf>
    <xf numFmtId="0" fontId="7" fillId="0" borderId="1" xfId="44" applyFont="1" applyFill="1" applyBorder="1" applyAlignment="1">
      <alignment horizontal="distributed" vertical="center"/>
      <protection/>
    </xf>
    <xf numFmtId="0" fontId="7" fillId="0" borderId="1" xfId="44" applyFont="1" applyFill="1" applyBorder="1" applyAlignment="1">
      <alignment/>
      <protection/>
    </xf>
    <xf numFmtId="186" fontId="7" fillId="0" borderId="0" xfId="44" applyNumberFormat="1" applyFont="1" applyFill="1" applyBorder="1" applyAlignment="1">
      <alignment vertical="center"/>
      <protection/>
    </xf>
    <xf numFmtId="177" fontId="1" fillId="0" borderId="7" xfId="44" applyNumberFormat="1" applyFont="1" applyFill="1" applyBorder="1" applyAlignment="1">
      <alignment vertical="center"/>
      <protection/>
    </xf>
    <xf numFmtId="0" fontId="7" fillId="0" borderId="1" xfId="44" applyFont="1" applyFill="1" applyBorder="1" applyAlignment="1">
      <alignment horizontal="left" vertical="distributed" textRotation="255"/>
      <protection/>
    </xf>
    <xf numFmtId="43" fontId="7" fillId="0" borderId="7" xfId="44" applyNumberFormat="1" applyFont="1" applyFill="1" applyBorder="1" applyAlignment="1">
      <alignment vertical="center"/>
      <protection/>
    </xf>
    <xf numFmtId="0" fontId="7" fillId="0" borderId="1" xfId="44" applyNumberFormat="1" applyFont="1" applyFill="1" applyBorder="1" applyAlignment="1">
      <alignment horizontal="left" vertical="distributed" textRotation="255"/>
      <protection/>
    </xf>
    <xf numFmtId="0" fontId="7" fillId="0" borderId="18" xfId="44" applyFont="1" applyFill="1" applyBorder="1" applyAlignment="1">
      <alignment horizontal="left" vertical="distributed" textRotation="255"/>
      <protection/>
    </xf>
    <xf numFmtId="0" fontId="7" fillId="0" borderId="8" xfId="44" applyFont="1" applyFill="1" applyBorder="1" applyAlignment="1">
      <alignment horizontal="center" vertical="center"/>
      <protection/>
    </xf>
    <xf numFmtId="41" fontId="7" fillId="0" borderId="5" xfId="44" applyNumberFormat="1" applyFont="1" applyFill="1" applyBorder="1" applyAlignment="1">
      <alignment horizontal="center" vertical="center"/>
      <protection/>
    </xf>
    <xf numFmtId="41" fontId="7" fillId="0" borderId="4" xfId="44" applyNumberFormat="1" applyFont="1" applyFill="1" applyBorder="1" applyAlignment="1">
      <alignment vertical="center"/>
      <protection/>
    </xf>
    <xf numFmtId="41" fontId="7" fillId="0" borderId="4" xfId="18" applyNumberFormat="1" applyFont="1" applyFill="1" applyBorder="1" applyAlignment="1">
      <alignment vertical="center"/>
    </xf>
    <xf numFmtId="199" fontId="7" fillId="0" borderId="4" xfId="44" applyNumberFormat="1" applyFont="1" applyFill="1" applyBorder="1" applyAlignment="1">
      <alignment vertical="center"/>
      <protection/>
    </xf>
    <xf numFmtId="199" fontId="7" fillId="0" borderId="8" xfId="44" applyNumberFormat="1" applyFont="1" applyFill="1" applyBorder="1" applyAlignment="1">
      <alignment vertical="center"/>
      <protection/>
    </xf>
    <xf numFmtId="186" fontId="1" fillId="0" borderId="0" xfId="44" applyNumberFormat="1" applyFont="1" applyFill="1" applyBorder="1" applyAlignment="1">
      <alignment vertical="center"/>
      <protection/>
    </xf>
    <xf numFmtId="186" fontId="1" fillId="0" borderId="0" xfId="44" applyNumberFormat="1" applyFont="1" applyFill="1" applyAlignment="1">
      <alignment vertical="center"/>
      <protection/>
    </xf>
    <xf numFmtId="0" fontId="1" fillId="0" borderId="0" xfId="45" applyFont="1" applyFill="1" applyBorder="1" applyAlignment="1">
      <alignment vertical="center"/>
      <protection/>
    </xf>
    <xf numFmtId="0" fontId="5" fillId="0" borderId="0" xfId="45" applyFont="1" applyFill="1" applyBorder="1" applyAlignment="1">
      <alignment vertical="center"/>
      <protection/>
    </xf>
    <xf numFmtId="0" fontId="1" fillId="0" borderId="0" xfId="45" applyFont="1" applyFill="1" applyBorder="1" applyAlignment="1">
      <alignment horizontal="right" vertical="center"/>
      <protection/>
    </xf>
    <xf numFmtId="0" fontId="1" fillId="0" borderId="14" xfId="45" applyFont="1" applyFill="1" applyBorder="1" applyAlignment="1">
      <alignment horizontal="distributed" vertical="center"/>
      <protection/>
    </xf>
    <xf numFmtId="0" fontId="1" fillId="0" borderId="14" xfId="45" applyFont="1" applyFill="1" applyBorder="1" applyAlignment="1">
      <alignment horizontal="distributed" vertical="center" wrapText="1"/>
      <protection/>
    </xf>
    <xf numFmtId="0" fontId="1" fillId="0" borderId="0" xfId="45" applyFont="1" applyFill="1" applyBorder="1" applyAlignment="1">
      <alignment horizontal="distributed" vertical="center"/>
      <protection/>
    </xf>
    <xf numFmtId="38" fontId="1" fillId="0" borderId="0" xfId="18" applyFont="1" applyFill="1" applyBorder="1" applyAlignment="1">
      <alignment horizontal="right"/>
    </xf>
    <xf numFmtId="38" fontId="1" fillId="0" borderId="0" xfId="18" applyFont="1" applyFill="1" applyBorder="1" applyAlignment="1">
      <alignment horizontal="right" vertical="center"/>
    </xf>
    <xf numFmtId="38" fontId="1" fillId="0" borderId="0" xfId="18" applyFont="1" applyFill="1" applyBorder="1" applyAlignment="1">
      <alignment horizontal="right" vertical="center" wrapText="1"/>
    </xf>
    <xf numFmtId="38" fontId="1" fillId="0" borderId="7" xfId="18" applyFont="1" applyFill="1" applyBorder="1" applyAlignment="1">
      <alignment horizontal="right" vertical="center" wrapText="1"/>
    </xf>
    <xf numFmtId="198" fontId="1" fillId="0" borderId="7" xfId="18" applyNumberFormat="1" applyFont="1" applyFill="1" applyBorder="1" applyAlignment="1">
      <alignment horizontal="right" vertical="center" wrapText="1"/>
    </xf>
    <xf numFmtId="194" fontId="1" fillId="0" borderId="1" xfId="45" applyNumberFormat="1" applyFont="1" applyFill="1" applyBorder="1" applyAlignment="1">
      <alignment horizontal="right" vertical="center"/>
      <protection/>
    </xf>
    <xf numFmtId="194" fontId="1" fillId="0" borderId="0" xfId="45" applyNumberFormat="1" applyFont="1" applyFill="1" applyBorder="1" applyAlignment="1">
      <alignment horizontal="right" vertical="center"/>
      <protection/>
    </xf>
    <xf numFmtId="194" fontId="1" fillId="0" borderId="7" xfId="45" applyNumberFormat="1" applyFont="1" applyFill="1" applyBorder="1" applyAlignment="1">
      <alignment horizontal="right" vertical="center"/>
      <protection/>
    </xf>
    <xf numFmtId="194" fontId="1" fillId="0" borderId="18" xfId="45" applyNumberFormat="1" applyFont="1" applyFill="1" applyBorder="1" applyAlignment="1">
      <alignment horizontal="right" vertical="center"/>
      <protection/>
    </xf>
    <xf numFmtId="194" fontId="1" fillId="0" borderId="4" xfId="45" applyNumberFormat="1" applyFont="1" applyFill="1" applyBorder="1" applyAlignment="1">
      <alignment horizontal="right" vertical="center"/>
      <protection/>
    </xf>
    <xf numFmtId="40" fontId="1" fillId="0" borderId="18" xfId="18" applyNumberFormat="1" applyFont="1" applyFill="1" applyBorder="1" applyAlignment="1">
      <alignment horizontal="right" vertical="center"/>
    </xf>
    <xf numFmtId="0" fontId="1" fillId="0" borderId="8" xfId="45" applyFont="1" applyFill="1" applyBorder="1" applyAlignment="1">
      <alignment horizontal="right" vertical="center"/>
      <protection/>
    </xf>
    <xf numFmtId="0" fontId="1" fillId="0" borderId="1" xfId="45" applyFont="1" applyFill="1" applyBorder="1" applyAlignment="1">
      <alignment horizontal="distributed" vertical="center" textRotation="255"/>
      <protection/>
    </xf>
    <xf numFmtId="194" fontId="1" fillId="0" borderId="7" xfId="45" applyNumberFormat="1" applyFont="1" applyFill="1" applyBorder="1" applyAlignment="1">
      <alignment horizontal="distributed" vertical="center"/>
      <protection/>
    </xf>
    <xf numFmtId="0" fontId="4" fillId="0" borderId="0" xfId="45" applyFont="1" applyFill="1" applyBorder="1" applyAlignment="1">
      <alignment horizontal="right" vertical="center"/>
      <protection/>
    </xf>
    <xf numFmtId="0" fontId="4" fillId="0" borderId="11" xfId="45" applyFont="1" applyFill="1" applyBorder="1" applyAlignment="1">
      <alignment horizontal="right" vertical="center"/>
      <protection/>
    </xf>
    <xf numFmtId="0" fontId="1" fillId="0" borderId="7" xfId="45" applyFont="1" applyFill="1" applyBorder="1" applyAlignment="1">
      <alignment vertical="center"/>
      <protection/>
    </xf>
    <xf numFmtId="176" fontId="1" fillId="0" borderId="0" xfId="45" applyNumberFormat="1" applyFont="1" applyFill="1" applyBorder="1" applyAlignment="1">
      <alignment horizontal="right" vertical="center"/>
      <protection/>
    </xf>
    <xf numFmtId="176" fontId="1" fillId="0" borderId="7" xfId="45" applyNumberFormat="1" applyFont="1" applyFill="1" applyBorder="1" applyAlignment="1">
      <alignment horizontal="right" vertical="center"/>
      <protection/>
    </xf>
    <xf numFmtId="0" fontId="7" fillId="0" borderId="0" xfId="45" applyFont="1" applyFill="1" applyBorder="1" applyAlignment="1">
      <alignment horizontal="distributed" vertical="center"/>
      <protection/>
    </xf>
    <xf numFmtId="176" fontId="7" fillId="0" borderId="0" xfId="45" applyNumberFormat="1" applyFont="1" applyFill="1" applyBorder="1" applyAlignment="1">
      <alignment horizontal="right" vertical="center"/>
      <protection/>
    </xf>
    <xf numFmtId="176" fontId="7" fillId="0" borderId="7" xfId="45" applyNumberFormat="1" applyFont="1" applyFill="1" applyBorder="1" applyAlignment="1">
      <alignment horizontal="right" vertical="center"/>
      <protection/>
    </xf>
    <xf numFmtId="0" fontId="10" fillId="0" borderId="0" xfId="45" applyFont="1" applyFill="1" applyBorder="1" applyAlignment="1">
      <alignment vertical="center"/>
      <protection/>
    </xf>
    <xf numFmtId="0" fontId="10" fillId="0" borderId="1" xfId="45" applyFont="1" applyFill="1" applyBorder="1" applyAlignment="1">
      <alignment horizontal="distributed" vertical="center" textRotation="255"/>
      <protection/>
    </xf>
    <xf numFmtId="0" fontId="10" fillId="0" borderId="0" xfId="45" applyFont="1" applyFill="1" applyBorder="1" applyAlignment="1">
      <alignment horizontal="distributed" vertical="center"/>
      <protection/>
    </xf>
    <xf numFmtId="0" fontId="10" fillId="0" borderId="26" xfId="45" applyFont="1" applyFill="1" applyBorder="1" applyAlignment="1">
      <alignment horizontal="distributed" vertical="center" textRotation="255"/>
      <protection/>
    </xf>
    <xf numFmtId="176" fontId="7" fillId="0" borderId="12" xfId="45" applyNumberFormat="1" applyFont="1" applyFill="1" applyBorder="1" applyAlignment="1">
      <alignment horizontal="right" vertical="center"/>
      <protection/>
    </xf>
    <xf numFmtId="176" fontId="7" fillId="0" borderId="27" xfId="45" applyNumberFormat="1" applyFont="1" applyFill="1" applyBorder="1" applyAlignment="1">
      <alignment horizontal="right" vertical="center"/>
      <protection/>
    </xf>
    <xf numFmtId="0" fontId="10" fillId="0" borderId="1" xfId="45" applyFont="1" applyFill="1" applyBorder="1" applyAlignment="1">
      <alignment vertical="center" textRotation="255"/>
      <protection/>
    </xf>
    <xf numFmtId="0" fontId="1" fillId="0" borderId="1" xfId="45" applyFont="1" applyFill="1" applyBorder="1" applyAlignment="1">
      <alignment vertical="center" textRotation="255"/>
      <protection/>
    </xf>
    <xf numFmtId="0" fontId="10" fillId="0" borderId="1" xfId="45" applyFont="1" applyFill="1" applyBorder="1" applyAlignment="1">
      <alignment vertical="distributed" textRotation="255"/>
      <protection/>
    </xf>
    <xf numFmtId="0" fontId="1" fillId="0" borderId="1" xfId="45" applyFont="1" applyFill="1" applyBorder="1" applyAlignment="1">
      <alignment vertical="distributed" textRotation="255"/>
      <protection/>
    </xf>
    <xf numFmtId="176" fontId="1" fillId="0" borderId="7" xfId="45" applyNumberFormat="1" applyFont="1" applyFill="1" applyBorder="1" applyAlignment="1">
      <alignment horizontal="right" vertical="center" wrapText="1"/>
      <protection/>
    </xf>
    <xf numFmtId="176" fontId="7" fillId="0" borderId="7" xfId="45" applyNumberFormat="1" applyFont="1" applyFill="1" applyBorder="1" applyAlignment="1">
      <alignment horizontal="right" vertical="center" wrapText="1"/>
      <protection/>
    </xf>
    <xf numFmtId="0" fontId="10" fillId="0" borderId="18" xfId="45" applyFont="1" applyFill="1" applyBorder="1" applyAlignment="1">
      <alignment vertical="distributed" textRotation="255"/>
      <protection/>
    </xf>
    <xf numFmtId="176" fontId="7" fillId="0" borderId="4" xfId="45" applyNumberFormat="1" applyFont="1" applyFill="1" applyBorder="1" applyAlignment="1">
      <alignment horizontal="right" vertical="center"/>
      <protection/>
    </xf>
    <xf numFmtId="176" fontId="7" fillId="0" borderId="8" xfId="45" applyNumberFormat="1" applyFont="1" applyFill="1" applyBorder="1" applyAlignment="1">
      <alignment horizontal="right" vertical="center" wrapText="1"/>
      <protection/>
    </xf>
    <xf numFmtId="0" fontId="1" fillId="0" borderId="0" xfId="45" applyFont="1" applyFill="1" applyBorder="1" applyAlignment="1">
      <alignment vertical="distributed" textRotation="255"/>
      <protection/>
    </xf>
    <xf numFmtId="188" fontId="1" fillId="0" borderId="0" xfId="45" applyNumberFormat="1" applyFont="1" applyFill="1" applyBorder="1" applyAlignment="1">
      <alignment vertical="center"/>
      <protection/>
    </xf>
    <xf numFmtId="180" fontId="1" fillId="0" borderId="0" xfId="45" applyNumberFormat="1" applyFont="1" applyFill="1" applyBorder="1" applyAlignment="1">
      <alignment horizontal="right" vertical="center"/>
      <protection/>
    </xf>
    <xf numFmtId="193" fontId="1" fillId="0" borderId="0" xfId="45" applyNumberFormat="1" applyFont="1" applyFill="1" applyBorder="1" applyAlignment="1">
      <alignment vertical="center"/>
      <protection/>
    </xf>
    <xf numFmtId="193" fontId="1" fillId="0" borderId="0" xfId="45" applyNumberFormat="1" applyFont="1" applyFill="1" applyBorder="1" applyAlignment="1">
      <alignment horizontal="right" vertical="center"/>
      <protection/>
    </xf>
    <xf numFmtId="180" fontId="10" fillId="0" borderId="0" xfId="45" applyNumberFormat="1" applyFont="1" applyFill="1" applyBorder="1" applyAlignment="1">
      <alignment horizontal="right" vertical="center"/>
      <protection/>
    </xf>
    <xf numFmtId="188" fontId="10" fillId="0" borderId="0" xfId="45" applyNumberFormat="1" applyFont="1" applyFill="1" applyBorder="1" applyAlignment="1">
      <alignment horizontal="right" vertical="center"/>
      <protection/>
    </xf>
    <xf numFmtId="0" fontId="1" fillId="0" borderId="0" xfId="46" applyFont="1" applyFill="1">
      <alignment/>
      <protection/>
    </xf>
    <xf numFmtId="0" fontId="5" fillId="0" borderId="0" xfId="46" applyFont="1" applyFill="1">
      <alignment/>
      <protection/>
    </xf>
    <xf numFmtId="0" fontId="1" fillId="0" borderId="0" xfId="46" applyFont="1" applyFill="1" applyAlignment="1">
      <alignment horizontal="right"/>
      <protection/>
    </xf>
    <xf numFmtId="0" fontId="1" fillId="0" borderId="0" xfId="46" applyFont="1" applyFill="1" applyAlignment="1">
      <alignment vertical="center"/>
      <protection/>
    </xf>
    <xf numFmtId="0" fontId="1" fillId="0" borderId="10" xfId="46" applyFont="1" applyFill="1" applyBorder="1" applyAlignment="1">
      <alignment horizontal="centerContinuous" vertical="center"/>
      <protection/>
    </xf>
    <xf numFmtId="0" fontId="1" fillId="0" borderId="22" xfId="46" applyFont="1" applyFill="1" applyBorder="1" applyAlignment="1">
      <alignment horizontal="centerContinuous" vertical="center"/>
      <protection/>
    </xf>
    <xf numFmtId="0" fontId="1" fillId="0" borderId="7" xfId="46" applyFont="1" applyFill="1" applyBorder="1" applyAlignment="1">
      <alignment horizontal="distributed" vertical="center"/>
      <protection/>
    </xf>
    <xf numFmtId="0" fontId="1" fillId="0" borderId="7" xfId="46" applyFont="1" applyFill="1" applyBorder="1" applyAlignment="1">
      <alignment horizontal="center" vertical="center"/>
      <protection/>
    </xf>
    <xf numFmtId="0" fontId="1" fillId="0" borderId="3" xfId="46" applyFont="1" applyFill="1" applyBorder="1" applyAlignment="1">
      <alignment horizontal="center" vertical="center"/>
      <protection/>
    </xf>
    <xf numFmtId="0" fontId="1" fillId="0" borderId="17" xfId="46" applyFont="1" applyFill="1" applyBorder="1" applyAlignment="1">
      <alignment horizontal="distributed" vertical="center"/>
      <protection/>
    </xf>
    <xf numFmtId="0" fontId="1" fillId="0" borderId="11" xfId="46" applyFont="1" applyFill="1" applyBorder="1" applyAlignment="1">
      <alignment horizontal="distributed" vertical="center"/>
      <protection/>
    </xf>
    <xf numFmtId="0" fontId="24" fillId="0" borderId="9" xfId="46" applyFont="1" applyFill="1" applyBorder="1" applyAlignment="1">
      <alignment horizontal="right" vertical="center"/>
      <protection/>
    </xf>
    <xf numFmtId="0" fontId="24" fillId="0" borderId="11" xfId="46" applyFont="1" applyFill="1" applyBorder="1" applyAlignment="1">
      <alignment horizontal="right" vertical="center"/>
      <protection/>
    </xf>
    <xf numFmtId="0" fontId="7" fillId="0" borderId="0" xfId="46" applyFont="1" applyFill="1" applyAlignment="1">
      <alignment vertical="center"/>
      <protection/>
    </xf>
    <xf numFmtId="3" fontId="7" fillId="0" borderId="0" xfId="46" applyNumberFormat="1" applyFont="1" applyFill="1" applyBorder="1" applyAlignment="1">
      <alignment vertical="center"/>
      <protection/>
    </xf>
    <xf numFmtId="236" fontId="7" fillId="0" borderId="0" xfId="46" applyNumberFormat="1" applyFont="1" applyFill="1" applyBorder="1" applyAlignment="1">
      <alignment vertical="center"/>
      <protection/>
    </xf>
    <xf numFmtId="0" fontId="7" fillId="0" borderId="7" xfId="46" applyFont="1" applyFill="1" applyBorder="1" applyAlignment="1">
      <alignment vertical="center"/>
      <protection/>
    </xf>
    <xf numFmtId="0" fontId="1" fillId="0" borderId="1" xfId="46" applyFont="1" applyFill="1" applyBorder="1">
      <alignment/>
      <protection/>
    </xf>
    <xf numFmtId="0" fontId="1" fillId="0" borderId="7" xfId="46" applyFont="1" applyFill="1" applyBorder="1">
      <alignment/>
      <protection/>
    </xf>
    <xf numFmtId="3" fontId="1" fillId="0" borderId="0" xfId="46" applyNumberFormat="1" applyFont="1" applyFill="1" applyBorder="1">
      <alignment/>
      <protection/>
    </xf>
    <xf numFmtId="214" fontId="1" fillId="0" borderId="0" xfId="46" applyNumberFormat="1" applyFont="1" applyFill="1" applyBorder="1">
      <alignment/>
      <protection/>
    </xf>
    <xf numFmtId="214" fontId="1" fillId="0" borderId="7" xfId="46" applyNumberFormat="1" applyFont="1" applyFill="1" applyBorder="1">
      <alignment/>
      <protection/>
    </xf>
    <xf numFmtId="0" fontId="1" fillId="0" borderId="1" xfId="46" applyFont="1" applyFill="1" applyBorder="1" applyAlignment="1">
      <alignment vertical="center"/>
      <protection/>
    </xf>
    <xf numFmtId="3" fontId="1" fillId="0" borderId="0" xfId="46" applyNumberFormat="1" applyFont="1" applyFill="1" applyBorder="1" applyAlignment="1">
      <alignment vertical="center"/>
      <protection/>
    </xf>
    <xf numFmtId="214" fontId="1" fillId="0" borderId="0" xfId="46" applyNumberFormat="1" applyFont="1" applyFill="1" applyBorder="1" applyAlignment="1">
      <alignment vertical="center"/>
      <protection/>
    </xf>
    <xf numFmtId="214" fontId="1" fillId="0" borderId="7" xfId="46" applyNumberFormat="1" applyFont="1" applyFill="1" applyBorder="1" applyAlignment="1">
      <alignment vertical="center"/>
      <protection/>
    </xf>
    <xf numFmtId="206" fontId="1" fillId="0" borderId="0" xfId="46" applyNumberFormat="1" applyFont="1" applyFill="1" applyAlignment="1">
      <alignment vertical="center"/>
      <protection/>
    </xf>
    <xf numFmtId="237" fontId="1" fillId="0" borderId="0" xfId="46" applyNumberFormat="1" applyFont="1" applyFill="1" applyAlignment="1">
      <alignment vertical="center"/>
      <protection/>
    </xf>
    <xf numFmtId="214" fontId="10" fillId="0" borderId="0" xfId="46" applyNumberFormat="1" applyFont="1" applyFill="1" applyBorder="1" applyAlignment="1">
      <alignment vertical="center"/>
      <protection/>
    </xf>
    <xf numFmtId="214" fontId="10" fillId="0" borderId="7" xfId="46" applyNumberFormat="1" applyFont="1" applyFill="1" applyBorder="1" applyAlignment="1">
      <alignment vertical="center"/>
      <protection/>
    </xf>
    <xf numFmtId="0" fontId="6" fillId="0" borderId="0" xfId="46" applyFont="1" applyFill="1">
      <alignment/>
      <protection/>
    </xf>
    <xf numFmtId="0" fontId="6" fillId="0" borderId="1" xfId="46" applyFont="1" applyFill="1" applyBorder="1">
      <alignment/>
      <protection/>
    </xf>
    <xf numFmtId="0" fontId="6" fillId="0" borderId="7" xfId="46" applyFont="1" applyFill="1" applyBorder="1">
      <alignment/>
      <protection/>
    </xf>
    <xf numFmtId="3" fontId="6" fillId="0" borderId="0" xfId="46" applyNumberFormat="1" applyFont="1" applyFill="1" applyBorder="1">
      <alignment/>
      <protection/>
    </xf>
    <xf numFmtId="214" fontId="6" fillId="0" borderId="0" xfId="46" applyNumberFormat="1" applyFont="1" applyFill="1" applyBorder="1">
      <alignment/>
      <protection/>
    </xf>
    <xf numFmtId="214" fontId="6" fillId="0" borderId="7" xfId="46" applyNumberFormat="1" applyFont="1" applyFill="1" applyBorder="1">
      <alignment/>
      <protection/>
    </xf>
    <xf numFmtId="3" fontId="1" fillId="0" borderId="0" xfId="46" applyNumberFormat="1" applyFont="1" applyFill="1" applyBorder="1" applyAlignment="1">
      <alignment horizontal="right" vertical="center"/>
      <protection/>
    </xf>
    <xf numFmtId="41" fontId="1" fillId="0" borderId="0" xfId="46" applyNumberFormat="1" applyFont="1" applyFill="1" applyBorder="1" applyAlignment="1">
      <alignment vertical="center"/>
      <protection/>
    </xf>
    <xf numFmtId="41" fontId="1" fillId="0" borderId="7" xfId="46" applyNumberFormat="1" applyFont="1" applyFill="1" applyBorder="1" applyAlignment="1">
      <alignment vertical="center"/>
      <protection/>
    </xf>
    <xf numFmtId="3" fontId="7" fillId="0" borderId="1" xfId="46" applyNumberFormat="1" applyFont="1" applyFill="1" applyBorder="1" applyAlignment="1">
      <alignment vertical="center"/>
      <protection/>
    </xf>
    <xf numFmtId="214" fontId="7" fillId="0" borderId="0" xfId="46" applyNumberFormat="1" applyFont="1" applyFill="1" applyBorder="1" applyAlignment="1">
      <alignment vertical="center"/>
      <protection/>
    </xf>
    <xf numFmtId="214" fontId="7" fillId="0" borderId="7" xfId="46" applyNumberFormat="1" applyFont="1" applyFill="1" applyBorder="1" applyAlignment="1">
      <alignment vertical="center"/>
      <protection/>
    </xf>
    <xf numFmtId="180" fontId="1" fillId="0" borderId="4" xfId="46" applyNumberFormat="1" applyFont="1" applyFill="1" applyBorder="1" applyAlignment="1">
      <alignment vertical="center"/>
      <protection/>
    </xf>
    <xf numFmtId="41" fontId="1" fillId="0" borderId="4" xfId="46" applyNumberFormat="1" applyFont="1" applyFill="1" applyBorder="1" applyAlignment="1">
      <alignment vertical="center"/>
      <protection/>
    </xf>
    <xf numFmtId="41" fontId="1" fillId="0" borderId="8" xfId="46" applyNumberFormat="1" applyFont="1" applyFill="1" applyBorder="1" applyAlignment="1">
      <alignment vertical="center"/>
      <protection/>
    </xf>
    <xf numFmtId="38" fontId="6" fillId="0" borderId="0" xfId="18" applyFont="1" applyFill="1" applyAlignment="1">
      <alignment/>
    </xf>
    <xf numFmtId="208" fontId="5" fillId="0" borderId="0" xfId="18" applyNumberFormat="1" applyFont="1" applyFill="1" applyAlignment="1">
      <alignment horizontal="left"/>
    </xf>
    <xf numFmtId="38" fontId="1" fillId="0" borderId="2" xfId="18" applyFont="1" applyFill="1" applyBorder="1" applyAlignment="1">
      <alignment horizontal="center"/>
    </xf>
    <xf numFmtId="38" fontId="1" fillId="0" borderId="29" xfId="18" applyFont="1" applyFill="1" applyBorder="1" applyAlignment="1">
      <alignment/>
    </xf>
    <xf numFmtId="38" fontId="1" fillId="0" borderId="2" xfId="18" applyFont="1" applyFill="1" applyBorder="1" applyAlignment="1">
      <alignment/>
    </xf>
    <xf numFmtId="38" fontId="1" fillId="0" borderId="29" xfId="18" applyFont="1" applyFill="1" applyBorder="1" applyAlignment="1" quotePrefix="1">
      <alignment horizontal="left"/>
    </xf>
    <xf numFmtId="38" fontId="1" fillId="0" borderId="2" xfId="18" applyFont="1" applyFill="1" applyBorder="1" applyAlignment="1" quotePrefix="1">
      <alignment horizontal="left"/>
    </xf>
    <xf numFmtId="38" fontId="1" fillId="0" borderId="29" xfId="18" applyFont="1" applyFill="1" applyBorder="1" applyAlignment="1" quotePrefix="1">
      <alignment horizontal="left" vertical="center"/>
    </xf>
    <xf numFmtId="38" fontId="1" fillId="0" borderId="3" xfId="18" applyFont="1" applyFill="1" applyBorder="1" applyAlignment="1">
      <alignment horizontal="center"/>
    </xf>
    <xf numFmtId="38" fontId="1" fillId="0" borderId="7" xfId="18" applyFont="1" applyFill="1" applyBorder="1" applyAlignment="1">
      <alignment horizontal="center"/>
    </xf>
    <xf numFmtId="38" fontId="1" fillId="0" borderId="3" xfId="18" applyFont="1" applyFill="1" applyBorder="1" applyAlignment="1">
      <alignment horizontal="distributed" vertical="center"/>
    </xf>
    <xf numFmtId="38" fontId="1" fillId="0" borderId="5" xfId="18" applyFont="1" applyFill="1" applyBorder="1" applyAlignment="1">
      <alignment horizontal="center"/>
    </xf>
    <xf numFmtId="38" fontId="1" fillId="0" borderId="5" xfId="18" applyFont="1" applyFill="1" applyBorder="1" applyAlignment="1">
      <alignment/>
    </xf>
    <xf numFmtId="181" fontId="1" fillId="0" borderId="5" xfId="18" applyNumberFormat="1" applyFont="1" applyFill="1" applyBorder="1" applyAlignment="1">
      <alignment horizontal="center"/>
    </xf>
    <xf numFmtId="0" fontId="1" fillId="0" borderId="18" xfId="47" applyFont="1" applyFill="1" applyBorder="1" applyAlignment="1">
      <alignment horizontal="distributed" vertical="center"/>
      <protection/>
    </xf>
    <xf numFmtId="0" fontId="1" fillId="0" borderId="5" xfId="47" applyFont="1" applyFill="1" applyBorder="1" applyAlignment="1">
      <alignment horizontal="distributed" vertical="center"/>
      <protection/>
    </xf>
    <xf numFmtId="0" fontId="1" fillId="0" borderId="8" xfId="47" applyFont="1" applyFill="1" applyBorder="1" applyAlignment="1">
      <alignment horizontal="distributed" vertical="center"/>
      <protection/>
    </xf>
    <xf numFmtId="41" fontId="1" fillId="0" borderId="17" xfId="18" applyNumberFormat="1" applyFont="1" applyFill="1" applyBorder="1" applyAlignment="1">
      <alignment horizontal="right" shrinkToFit="1"/>
    </xf>
    <xf numFmtId="41" fontId="1" fillId="0" borderId="9" xfId="18" applyNumberFormat="1" applyFont="1" applyFill="1" applyBorder="1" applyAlignment="1">
      <alignment horizontal="right" shrinkToFit="1"/>
    </xf>
    <xf numFmtId="180" fontId="10" fillId="0" borderId="9" xfId="18" applyNumberFormat="1" applyFont="1" applyFill="1" applyBorder="1" applyAlignment="1">
      <alignment horizontal="right" shrinkToFit="1"/>
    </xf>
    <xf numFmtId="41" fontId="1" fillId="0" borderId="9" xfId="18" applyNumberFormat="1" applyFont="1" applyFill="1" applyBorder="1" applyAlignment="1">
      <alignment/>
    </xf>
    <xf numFmtId="41" fontId="1" fillId="0" borderId="11" xfId="18" applyNumberFormat="1" applyFont="1" applyFill="1" applyBorder="1" applyAlignment="1">
      <alignment horizontal="right" shrinkToFit="1"/>
    </xf>
    <xf numFmtId="41" fontId="1" fillId="0" borderId="1" xfId="18" applyNumberFormat="1" applyFont="1" applyFill="1" applyBorder="1" applyAlignment="1">
      <alignment horizontal="right" shrinkToFit="1"/>
    </xf>
    <xf numFmtId="41" fontId="1" fillId="0" borderId="0" xfId="18" applyNumberFormat="1" applyFont="1" applyFill="1" applyBorder="1" applyAlignment="1">
      <alignment horizontal="right" shrinkToFit="1"/>
    </xf>
    <xf numFmtId="180" fontId="1" fillId="0" borderId="0" xfId="18" applyNumberFormat="1" applyFont="1" applyFill="1" applyBorder="1" applyAlignment="1">
      <alignment horizontal="right" shrinkToFit="1"/>
    </xf>
    <xf numFmtId="38" fontId="1" fillId="0" borderId="0" xfId="18" applyFont="1" applyFill="1" applyBorder="1" applyAlignment="1">
      <alignment horizontal="right" shrinkToFit="1"/>
    </xf>
    <xf numFmtId="41" fontId="1" fillId="0" borderId="7" xfId="18" applyNumberFormat="1" applyFont="1" applyFill="1" applyBorder="1" applyAlignment="1">
      <alignment horizontal="right" shrinkToFit="1"/>
    </xf>
    <xf numFmtId="41" fontId="1" fillId="0" borderId="0" xfId="18" applyNumberFormat="1" applyFont="1" applyFill="1" applyBorder="1" applyAlignment="1">
      <alignment/>
    </xf>
    <xf numFmtId="38" fontId="7" fillId="0" borderId="0" xfId="18" applyFont="1" applyFill="1" applyAlignment="1">
      <alignment/>
    </xf>
    <xf numFmtId="41" fontId="7" fillId="0" borderId="1" xfId="18" applyNumberFormat="1" applyFont="1" applyFill="1" applyBorder="1" applyAlignment="1">
      <alignment horizontal="right" shrinkToFit="1"/>
    </xf>
    <xf numFmtId="41" fontId="7" fillId="0" borderId="0" xfId="18" applyNumberFormat="1" applyFont="1" applyFill="1" applyBorder="1" applyAlignment="1">
      <alignment horizontal="right" shrinkToFit="1"/>
    </xf>
    <xf numFmtId="41" fontId="7" fillId="0" borderId="7" xfId="18" applyNumberFormat="1" applyFont="1" applyFill="1" applyBorder="1" applyAlignment="1">
      <alignment horizontal="right" shrinkToFit="1"/>
    </xf>
    <xf numFmtId="38" fontId="10" fillId="0" borderId="0" xfId="18" applyFont="1" applyFill="1" applyAlignment="1">
      <alignment/>
    </xf>
    <xf numFmtId="38" fontId="10" fillId="0" borderId="3" xfId="18" applyFont="1" applyFill="1" applyBorder="1" applyAlignment="1">
      <alignment horizontal="distributed" vertical="center"/>
    </xf>
    <xf numFmtId="41" fontId="10" fillId="0" borderId="1" xfId="18" applyNumberFormat="1" applyFont="1" applyFill="1" applyBorder="1" applyAlignment="1">
      <alignment horizontal="right" shrinkToFit="1"/>
    </xf>
    <xf numFmtId="41" fontId="10" fillId="0" borderId="0" xfId="18" applyNumberFormat="1" applyFont="1" applyFill="1" applyBorder="1" applyAlignment="1">
      <alignment horizontal="right" shrinkToFit="1"/>
    </xf>
    <xf numFmtId="41" fontId="10" fillId="0" borderId="7" xfId="18" applyNumberFormat="1" applyFont="1" applyFill="1" applyBorder="1" applyAlignment="1">
      <alignment horizontal="right" shrinkToFit="1"/>
    </xf>
    <xf numFmtId="180" fontId="7" fillId="0" borderId="0" xfId="18" applyNumberFormat="1" applyFont="1" applyFill="1" applyBorder="1" applyAlignment="1">
      <alignment horizontal="right" shrinkToFit="1"/>
    </xf>
    <xf numFmtId="38" fontId="7" fillId="0" borderId="0" xfId="18" applyFont="1" applyFill="1" applyBorder="1" applyAlignment="1">
      <alignment horizontal="right" shrinkToFit="1"/>
    </xf>
    <xf numFmtId="41" fontId="1" fillId="0" borderId="18" xfId="18" applyNumberFormat="1" applyFont="1" applyFill="1" applyBorder="1" applyAlignment="1">
      <alignment horizontal="right" shrinkToFit="1"/>
    </xf>
    <xf numFmtId="41" fontId="1" fillId="0" borderId="4" xfId="18" applyNumberFormat="1" applyFont="1" applyFill="1" applyBorder="1" applyAlignment="1">
      <alignment horizontal="right" shrinkToFit="1"/>
    </xf>
    <xf numFmtId="180" fontId="1" fillId="0" borderId="4" xfId="18" applyNumberFormat="1" applyFont="1" applyFill="1" applyBorder="1" applyAlignment="1">
      <alignment horizontal="right" shrinkToFit="1"/>
    </xf>
    <xf numFmtId="41" fontId="1" fillId="0" borderId="8" xfId="18" applyNumberFormat="1" applyFont="1" applyFill="1" applyBorder="1" applyAlignment="1">
      <alignment horizontal="right" shrinkToFit="1"/>
    </xf>
    <xf numFmtId="0" fontId="11" fillId="0" borderId="0" xfId="48" applyFont="1" applyFill="1">
      <alignment/>
      <protection/>
    </xf>
    <xf numFmtId="0" fontId="5" fillId="0" borderId="0" xfId="48" applyFont="1" applyFill="1">
      <alignment/>
      <protection/>
    </xf>
    <xf numFmtId="181" fontId="5" fillId="0" borderId="0" xfId="48" applyNumberFormat="1" applyFont="1" applyFill="1">
      <alignment/>
      <protection/>
    </xf>
    <xf numFmtId="181" fontId="11" fillId="0" borderId="0" xfId="48" applyNumberFormat="1" applyFont="1" applyFill="1">
      <alignment/>
      <protection/>
    </xf>
    <xf numFmtId="0" fontId="1" fillId="0" borderId="0" xfId="48" applyFont="1" applyFill="1">
      <alignment/>
      <protection/>
    </xf>
    <xf numFmtId="181" fontId="1" fillId="0" borderId="0" xfId="48" applyNumberFormat="1" applyFont="1" applyFill="1">
      <alignment/>
      <protection/>
    </xf>
    <xf numFmtId="0" fontId="1" fillId="0" borderId="25" xfId="48" applyFont="1" applyFill="1" applyBorder="1" applyAlignment="1">
      <alignment horizontal="center" vertical="center"/>
      <protection/>
    </xf>
    <xf numFmtId="0" fontId="1" fillId="0" borderId="20" xfId="48" applyFont="1" applyFill="1" applyBorder="1" applyAlignment="1">
      <alignment horizontal="center" vertical="center"/>
      <protection/>
    </xf>
    <xf numFmtId="0" fontId="1" fillId="0" borderId="6" xfId="48" applyFont="1" applyFill="1" applyBorder="1" applyAlignment="1">
      <alignment horizontal="center" vertical="center"/>
      <protection/>
    </xf>
    <xf numFmtId="41" fontId="1" fillId="0" borderId="0" xfId="48" applyNumberFormat="1" applyFont="1" applyFill="1" applyBorder="1">
      <alignment/>
      <protection/>
    </xf>
    <xf numFmtId="209" fontId="1" fillId="0" borderId="0" xfId="48" applyNumberFormat="1" applyFont="1" applyFill="1" applyBorder="1">
      <alignment/>
      <protection/>
    </xf>
    <xf numFmtId="181" fontId="1" fillId="0" borderId="0" xfId="48" applyNumberFormat="1" applyFont="1" applyFill="1" applyBorder="1">
      <alignment/>
      <protection/>
    </xf>
    <xf numFmtId="41" fontId="1" fillId="0" borderId="7" xfId="48" applyNumberFormat="1" applyFont="1" applyFill="1" applyBorder="1">
      <alignment/>
      <protection/>
    </xf>
    <xf numFmtId="0" fontId="7" fillId="0" borderId="0" xfId="48" applyFont="1" applyFill="1">
      <alignment/>
      <protection/>
    </xf>
    <xf numFmtId="41" fontId="7" fillId="0" borderId="0" xfId="48" applyNumberFormat="1" applyFont="1" applyFill="1" applyBorder="1">
      <alignment/>
      <protection/>
    </xf>
    <xf numFmtId="209" fontId="7" fillId="0" borderId="0" xfId="48" applyNumberFormat="1" applyFont="1" applyFill="1" applyBorder="1">
      <alignment/>
      <protection/>
    </xf>
    <xf numFmtId="181" fontId="7" fillId="0" borderId="0" xfId="48" applyNumberFormat="1" applyFont="1" applyFill="1" applyBorder="1">
      <alignment/>
      <protection/>
    </xf>
    <xf numFmtId="41" fontId="7" fillId="0" borderId="7" xfId="48" applyNumberFormat="1" applyFont="1" applyFill="1" applyBorder="1">
      <alignment/>
      <protection/>
    </xf>
    <xf numFmtId="0" fontId="1" fillId="0" borderId="1" xfId="48" applyFont="1" applyFill="1" applyBorder="1">
      <alignment/>
      <protection/>
    </xf>
    <xf numFmtId="0" fontId="1" fillId="0" borderId="7" xfId="48" applyFont="1" applyFill="1" applyBorder="1">
      <alignment/>
      <protection/>
    </xf>
    <xf numFmtId="0" fontId="1" fillId="0" borderId="7" xfId="48" applyFont="1" applyFill="1" applyBorder="1" applyAlignment="1">
      <alignment horizontal="distributed"/>
      <protection/>
    </xf>
    <xf numFmtId="177" fontId="1" fillId="0" borderId="0" xfId="48" applyNumberFormat="1" applyFont="1" applyFill="1" applyBorder="1">
      <alignment/>
      <protection/>
    </xf>
    <xf numFmtId="0" fontId="1" fillId="0" borderId="7" xfId="48" applyFont="1" applyFill="1" applyBorder="1" applyAlignment="1">
      <alignment horizontal="distributed" vertical="center"/>
      <protection/>
    </xf>
    <xf numFmtId="0" fontId="1" fillId="0" borderId="18" xfId="48" applyFont="1" applyFill="1" applyBorder="1">
      <alignment/>
      <protection/>
    </xf>
    <xf numFmtId="0" fontId="1" fillId="0" borderId="8" xfId="48" applyFont="1" applyFill="1" applyBorder="1">
      <alignment/>
      <protection/>
    </xf>
    <xf numFmtId="41" fontId="1" fillId="0" borderId="4" xfId="48" applyNumberFormat="1" applyFont="1" applyFill="1" applyBorder="1">
      <alignment/>
      <protection/>
    </xf>
    <xf numFmtId="181" fontId="1" fillId="0" borderId="4" xfId="48" applyNumberFormat="1" applyFont="1" applyFill="1" applyBorder="1">
      <alignment/>
      <protection/>
    </xf>
    <xf numFmtId="41" fontId="1" fillId="0" borderId="8" xfId="48" applyNumberFormat="1" applyFont="1" applyFill="1" applyBorder="1">
      <alignment/>
      <protection/>
    </xf>
    <xf numFmtId="0" fontId="5" fillId="0" borderId="0" xfId="49" applyFont="1" applyFill="1" applyAlignment="1">
      <alignment vertical="center"/>
      <protection/>
    </xf>
    <xf numFmtId="181" fontId="1" fillId="0" borderId="0" xfId="18" applyNumberFormat="1" applyFont="1" applyFill="1" applyBorder="1" applyAlignment="1">
      <alignment vertical="center"/>
    </xf>
    <xf numFmtId="38" fontId="1" fillId="0" borderId="6" xfId="18" applyFont="1" applyFill="1" applyBorder="1" applyAlignment="1">
      <alignment horizontal="center" vertical="center"/>
    </xf>
    <xf numFmtId="0" fontId="1" fillId="0" borderId="6" xfId="49" applyFont="1" applyFill="1" applyBorder="1" applyAlignment="1">
      <alignment horizontal="distributed" vertical="center"/>
      <protection/>
    </xf>
    <xf numFmtId="38" fontId="1" fillId="0" borderId="15" xfId="18" applyFont="1" applyFill="1" applyBorder="1" applyAlignment="1">
      <alignment horizontal="distributed" vertical="center"/>
    </xf>
    <xf numFmtId="41" fontId="1" fillId="0" borderId="17" xfId="18" applyNumberFormat="1" applyFont="1" applyFill="1" applyBorder="1" applyAlignment="1">
      <alignment horizontal="right" vertical="center"/>
    </xf>
    <xf numFmtId="41" fontId="1" fillId="0" borderId="9" xfId="18" applyNumberFormat="1" applyFont="1" applyFill="1" applyBorder="1" applyAlignment="1">
      <alignment horizontal="right" vertical="center"/>
    </xf>
    <xf numFmtId="41" fontId="7" fillId="0" borderId="1" xfId="18" applyNumberFormat="1" applyFont="1" applyFill="1" applyBorder="1" applyAlignment="1">
      <alignment horizontal="right" vertical="center"/>
    </xf>
    <xf numFmtId="41" fontId="7" fillId="0" borderId="7" xfId="18" applyNumberFormat="1" applyFont="1" applyFill="1" applyBorder="1" applyAlignment="1">
      <alignment horizontal="right" vertical="center"/>
    </xf>
    <xf numFmtId="41" fontId="1" fillId="0" borderId="1" xfId="18" applyNumberFormat="1" applyFont="1" applyFill="1" applyBorder="1" applyAlignment="1">
      <alignment horizontal="right" vertical="center"/>
    </xf>
    <xf numFmtId="41" fontId="1" fillId="0" borderId="0" xfId="49" applyNumberFormat="1" applyFont="1" applyFill="1" applyBorder="1" applyAlignment="1">
      <alignment vertical="center"/>
      <protection/>
    </xf>
    <xf numFmtId="38" fontId="1" fillId="0" borderId="5" xfId="18" applyFont="1" applyFill="1" applyBorder="1" applyAlignment="1">
      <alignment vertical="center"/>
    </xf>
    <xf numFmtId="0" fontId="5" fillId="0" borderId="0" xfId="50" applyFont="1" applyFill="1" applyAlignment="1">
      <alignment vertical="center"/>
      <protection/>
    </xf>
    <xf numFmtId="0" fontId="1" fillId="0" borderId="6" xfId="50" applyFont="1" applyFill="1" applyBorder="1" applyAlignment="1">
      <alignment horizontal="distributed" vertical="center"/>
      <protection/>
    </xf>
    <xf numFmtId="41" fontId="1" fillId="0" borderId="0" xfId="50" applyNumberFormat="1" applyFont="1" applyFill="1" applyBorder="1" applyAlignment="1">
      <alignment vertical="center"/>
      <protection/>
    </xf>
    <xf numFmtId="0" fontId="1" fillId="0" borderId="0" xfId="51" applyFont="1" applyFill="1">
      <alignment/>
      <protection/>
    </xf>
    <xf numFmtId="0" fontId="5" fillId="0" borderId="0" xfId="51" applyFont="1" applyFill="1">
      <alignment/>
      <protection/>
    </xf>
    <xf numFmtId="0" fontId="1" fillId="0" borderId="0" xfId="51" applyFont="1" applyFill="1" applyAlignment="1">
      <alignment horizontal="right"/>
      <protection/>
    </xf>
    <xf numFmtId="41" fontId="1" fillId="0" borderId="1" xfId="51" applyNumberFormat="1" applyFont="1" applyFill="1" applyBorder="1" applyAlignment="1">
      <alignment horizontal="distributed"/>
      <protection/>
    </xf>
    <xf numFmtId="41" fontId="1" fillId="0" borderId="0" xfId="51" applyNumberFormat="1" applyFont="1" applyFill="1" applyBorder="1" applyAlignment="1">
      <alignment horizontal="distributed"/>
      <protection/>
    </xf>
    <xf numFmtId="41" fontId="1" fillId="0" borderId="0" xfId="51" applyNumberFormat="1" applyFont="1" applyFill="1" applyBorder="1">
      <alignment/>
      <protection/>
    </xf>
    <xf numFmtId="0" fontId="1" fillId="0" borderId="0" xfId="51" applyFont="1" applyFill="1" applyBorder="1" applyAlignment="1">
      <alignment horizontal="center"/>
      <protection/>
    </xf>
    <xf numFmtId="0" fontId="1" fillId="0" borderId="0" xfId="51" applyFont="1" applyFill="1" applyBorder="1">
      <alignment/>
      <protection/>
    </xf>
    <xf numFmtId="0" fontId="1" fillId="0" borderId="3" xfId="51" applyFont="1" applyFill="1" applyBorder="1" applyAlignment="1">
      <alignment horizontal="distributed"/>
      <protection/>
    </xf>
    <xf numFmtId="0" fontId="1" fillId="0" borderId="0" xfId="51" applyFont="1" applyFill="1" applyBorder="1" applyAlignment="1">
      <alignment horizontal="right"/>
      <protection/>
    </xf>
    <xf numFmtId="0" fontId="1" fillId="0" borderId="7" xfId="51" applyFont="1" applyFill="1" applyBorder="1" applyAlignment="1">
      <alignment horizontal="center"/>
      <protection/>
    </xf>
    <xf numFmtId="0" fontId="7" fillId="0" borderId="0" xfId="51" applyFont="1" applyFill="1">
      <alignment/>
      <protection/>
    </xf>
    <xf numFmtId="0" fontId="7" fillId="0" borderId="3" xfId="51" applyFont="1" applyFill="1" applyBorder="1" applyAlignment="1">
      <alignment horizontal="distributed"/>
      <protection/>
    </xf>
    <xf numFmtId="41" fontId="7" fillId="0" borderId="0" xfId="51" applyNumberFormat="1" applyFont="1" applyFill="1" applyBorder="1">
      <alignment/>
      <protection/>
    </xf>
    <xf numFmtId="41" fontId="7" fillId="0" borderId="7" xfId="51" applyNumberFormat="1" applyFont="1" applyFill="1" applyBorder="1">
      <alignment/>
      <protection/>
    </xf>
    <xf numFmtId="41" fontId="1" fillId="0" borderId="7" xfId="51" applyNumberFormat="1" applyFont="1" applyFill="1" applyBorder="1">
      <alignment/>
      <protection/>
    </xf>
    <xf numFmtId="41" fontId="1" fillId="0" borderId="0" xfId="51" applyNumberFormat="1" applyFont="1" applyFill="1" applyBorder="1" applyAlignment="1">
      <alignment horizontal="right"/>
      <protection/>
    </xf>
    <xf numFmtId="0" fontId="1" fillId="0" borderId="5" xfId="51" applyFont="1" applyFill="1" applyBorder="1" applyAlignment="1">
      <alignment horizontal="distributed"/>
      <protection/>
    </xf>
    <xf numFmtId="41" fontId="1" fillId="0" borderId="4" xfId="51" applyNumberFormat="1" applyFont="1" applyFill="1" applyBorder="1">
      <alignment/>
      <protection/>
    </xf>
    <xf numFmtId="41" fontId="1" fillId="0" borderId="8" xfId="51" applyNumberFormat="1" applyFont="1" applyFill="1" applyBorder="1">
      <alignment/>
      <protection/>
    </xf>
    <xf numFmtId="38" fontId="1" fillId="0" borderId="0" xfId="18" applyFont="1" applyFill="1" applyBorder="1" applyAlignment="1">
      <alignment horizontal="center" vertical="center" wrapText="1"/>
    </xf>
    <xf numFmtId="41" fontId="1" fillId="0" borderId="17" xfId="18" applyNumberFormat="1" applyFont="1" applyFill="1" applyBorder="1" applyAlignment="1">
      <alignment vertical="center"/>
    </xf>
    <xf numFmtId="41" fontId="7" fillId="0" borderId="18" xfId="18" applyNumberFormat="1" applyFont="1" applyFill="1" applyBorder="1" applyAlignment="1">
      <alignment vertical="center"/>
    </xf>
    <xf numFmtId="0" fontId="1" fillId="0" borderId="2" xfId="53" applyFont="1" applyFill="1" applyBorder="1" applyAlignment="1">
      <alignment vertical="center"/>
      <protection/>
    </xf>
    <xf numFmtId="0" fontId="1" fillId="0" borderId="5" xfId="53" applyFont="1" applyFill="1" applyBorder="1" applyAlignment="1">
      <alignment vertical="center"/>
      <protection/>
    </xf>
    <xf numFmtId="38" fontId="7" fillId="0" borderId="6" xfId="18" applyFont="1" applyFill="1" applyBorder="1" applyAlignment="1">
      <alignment horizontal="center" vertical="center"/>
    </xf>
    <xf numFmtId="41" fontId="7" fillId="0" borderId="20" xfId="18" applyNumberFormat="1" applyFont="1" applyFill="1" applyBorder="1" applyAlignment="1">
      <alignment horizontal="right" vertical="center"/>
    </xf>
    <xf numFmtId="41" fontId="7" fillId="0" borderId="30" xfId="18" applyNumberFormat="1" applyFont="1" applyFill="1" applyBorder="1" applyAlignment="1">
      <alignment horizontal="right" vertical="center"/>
    </xf>
    <xf numFmtId="41" fontId="7" fillId="0" borderId="30" xfId="18" applyNumberFormat="1" applyFont="1" applyFill="1" applyBorder="1" applyAlignment="1">
      <alignment vertical="center"/>
    </xf>
    <xf numFmtId="41" fontId="7" fillId="0" borderId="25" xfId="18" applyNumberFormat="1" applyFont="1" applyFill="1" applyBorder="1" applyAlignment="1">
      <alignment vertical="center"/>
    </xf>
    <xf numFmtId="38" fontId="1" fillId="0" borderId="0" xfId="18" applyFont="1" applyFill="1" applyAlignment="1">
      <alignment horizontal="right" vertical="center"/>
    </xf>
    <xf numFmtId="38" fontId="1" fillId="0" borderId="0" xfId="18" applyFont="1" applyFill="1" applyAlignment="1">
      <alignment horizontal="left" vertical="center"/>
    </xf>
    <xf numFmtId="38" fontId="1" fillId="0" borderId="6" xfId="18" applyFont="1" applyFill="1" applyBorder="1" applyAlignment="1">
      <alignment horizontal="center" vertical="center" wrapText="1"/>
    </xf>
    <xf numFmtId="38" fontId="1" fillId="0" borderId="20" xfId="18" applyFont="1" applyFill="1" applyBorder="1" applyAlignment="1">
      <alignment horizontal="center" vertical="center"/>
    </xf>
    <xf numFmtId="38" fontId="1" fillId="0" borderId="1" xfId="18" applyFont="1" applyFill="1" applyBorder="1" applyAlignment="1">
      <alignment horizontal="center" vertical="center" wrapText="1"/>
    </xf>
    <xf numFmtId="0" fontId="1" fillId="0" borderId="0" xfId="54" applyFont="1" applyFill="1" applyBorder="1" applyAlignment="1">
      <alignment horizontal="center" vertical="center"/>
      <protection/>
    </xf>
    <xf numFmtId="0" fontId="1" fillId="0" borderId="0" xfId="54" applyFont="1" applyFill="1" applyBorder="1" applyAlignment="1">
      <alignment horizontal="left" vertical="center"/>
      <protection/>
    </xf>
    <xf numFmtId="0" fontId="1" fillId="0" borderId="7" xfId="54" applyFont="1" applyFill="1" applyBorder="1" applyAlignment="1">
      <alignment horizontal="center" vertical="center"/>
      <protection/>
    </xf>
    <xf numFmtId="41" fontId="1" fillId="0" borderId="1" xfId="18" applyNumberFormat="1" applyFont="1" applyFill="1" applyBorder="1" applyAlignment="1">
      <alignment horizontal="right" vertical="center" shrinkToFit="1"/>
    </xf>
    <xf numFmtId="38" fontId="7" fillId="0" borderId="5" xfId="18" applyFont="1" applyFill="1" applyBorder="1" applyAlignment="1">
      <alignment horizontal="center" vertical="center" wrapText="1"/>
    </xf>
    <xf numFmtId="38" fontId="1" fillId="0" borderId="18" xfId="18" applyFont="1" applyFill="1" applyBorder="1" applyAlignment="1">
      <alignment horizontal="center" vertical="center" wrapText="1"/>
    </xf>
    <xf numFmtId="38" fontId="1" fillId="0" borderId="5" xfId="18" applyFont="1" applyFill="1" applyBorder="1" applyAlignment="1">
      <alignment horizontal="center" vertical="center" wrapText="1"/>
    </xf>
    <xf numFmtId="41" fontId="7" fillId="0" borderId="9" xfId="18" applyNumberFormat="1" applyFont="1" applyFill="1" applyBorder="1" applyAlignment="1">
      <alignment vertical="center"/>
    </xf>
    <xf numFmtId="41" fontId="1" fillId="0" borderId="0" xfId="18" applyNumberFormat="1" applyFont="1" applyFill="1" applyBorder="1" applyAlignment="1">
      <alignment horizontal="right" vertical="center" shrinkToFit="1"/>
    </xf>
    <xf numFmtId="0" fontId="5" fillId="0" borderId="0" xfId="55" applyFont="1" applyFill="1">
      <alignment/>
      <protection/>
    </xf>
    <xf numFmtId="0" fontId="1" fillId="0" borderId="0" xfId="55" applyFont="1" applyFill="1">
      <alignment/>
      <protection/>
    </xf>
    <xf numFmtId="0" fontId="1" fillId="0" borderId="0" xfId="55" applyFont="1" applyFill="1" applyBorder="1">
      <alignment/>
      <protection/>
    </xf>
    <xf numFmtId="49" fontId="1" fillId="0" borderId="12" xfId="55" applyNumberFormat="1" applyFont="1" applyFill="1" applyBorder="1">
      <alignment/>
      <protection/>
    </xf>
    <xf numFmtId="0" fontId="1" fillId="0" borderId="12" xfId="55" applyFont="1" applyFill="1" applyBorder="1">
      <alignment/>
      <protection/>
    </xf>
    <xf numFmtId="0" fontId="1" fillId="0" borderId="3" xfId="55" applyFont="1" applyFill="1" applyBorder="1" applyAlignment="1">
      <alignment horizontal="center" vertical="center"/>
      <protection/>
    </xf>
    <xf numFmtId="0" fontId="1" fillId="0" borderId="6" xfId="55" applyFont="1" applyFill="1" applyBorder="1" applyAlignment="1">
      <alignment horizontal="center" vertical="distributed" wrapText="1"/>
      <protection/>
    </xf>
    <xf numFmtId="0" fontId="1" fillId="0" borderId="6" xfId="55" applyFont="1" applyFill="1" applyBorder="1" applyAlignment="1">
      <alignment horizontal="center" vertical="center"/>
      <protection/>
    </xf>
    <xf numFmtId="0" fontId="1" fillId="0" borderId="20" xfId="55" applyFont="1" applyFill="1" applyBorder="1" applyAlignment="1">
      <alignment horizontal="center" vertical="center" wrapText="1"/>
      <protection/>
    </xf>
    <xf numFmtId="0" fontId="1" fillId="0" borderId="25" xfId="55" applyFont="1" applyFill="1" applyBorder="1" applyAlignment="1">
      <alignment horizontal="center" vertical="center"/>
      <protection/>
    </xf>
    <xf numFmtId="0" fontId="1" fillId="0" borderId="20" xfId="55" applyFont="1" applyFill="1" applyBorder="1" applyAlignment="1">
      <alignment horizontal="center" vertical="center"/>
      <protection/>
    </xf>
    <xf numFmtId="0" fontId="1" fillId="0" borderId="6" xfId="55" applyFont="1" applyFill="1" applyBorder="1" applyAlignment="1">
      <alignment horizontal="center" vertical="center" wrapText="1"/>
      <protection/>
    </xf>
    <xf numFmtId="0" fontId="1" fillId="0" borderId="17" xfId="55" applyFont="1" applyFill="1" applyBorder="1" applyAlignment="1">
      <alignment horizontal="center" vertical="distributed" wrapText="1"/>
      <protection/>
    </xf>
    <xf numFmtId="0" fontId="1" fillId="0" borderId="0" xfId="55" applyFont="1" applyFill="1" applyBorder="1" applyAlignment="1">
      <alignment horizontal="center" vertical="distributed" wrapText="1"/>
      <protection/>
    </xf>
    <xf numFmtId="0" fontId="1" fillId="0" borderId="0" xfId="55" applyFont="1" applyFill="1" applyBorder="1" applyAlignment="1">
      <alignment horizontal="center" vertical="center"/>
      <protection/>
    </xf>
    <xf numFmtId="0" fontId="9" fillId="0" borderId="0" xfId="55" applyFont="1" applyFill="1" applyBorder="1" applyAlignment="1">
      <alignment horizontal="right" vertical="center"/>
      <protection/>
    </xf>
    <xf numFmtId="0" fontId="1" fillId="0" borderId="0" xfId="55" applyFont="1" applyFill="1" applyBorder="1" applyAlignment="1">
      <alignment horizontal="right" vertical="center"/>
      <protection/>
    </xf>
    <xf numFmtId="0" fontId="1" fillId="0" borderId="7" xfId="55" applyFont="1" applyFill="1" applyBorder="1" applyAlignment="1">
      <alignment horizontal="center" vertical="center"/>
      <protection/>
    </xf>
    <xf numFmtId="0" fontId="1" fillId="0" borderId="3" xfId="55" applyFont="1" applyFill="1" applyBorder="1" applyAlignment="1">
      <alignment horizontal="right" vertical="center"/>
      <protection/>
    </xf>
    <xf numFmtId="41" fontId="1" fillId="0" borderId="1" xfId="55" applyNumberFormat="1" applyFont="1" applyFill="1" applyBorder="1">
      <alignment/>
      <protection/>
    </xf>
    <xf numFmtId="41" fontId="1" fillId="0" borderId="0" xfId="55" applyNumberFormat="1" applyFont="1" applyFill="1">
      <alignment/>
      <protection/>
    </xf>
    <xf numFmtId="41" fontId="1" fillId="0" borderId="0" xfId="55" applyNumberFormat="1" applyFont="1" applyFill="1" applyBorder="1">
      <alignment/>
      <protection/>
    </xf>
    <xf numFmtId="41" fontId="1" fillId="0" borderId="7" xfId="55" applyNumberFormat="1" applyFont="1" applyFill="1" applyBorder="1">
      <alignment/>
      <protection/>
    </xf>
    <xf numFmtId="199" fontId="1" fillId="0" borderId="0" xfId="55" applyNumberFormat="1" applyFont="1" applyFill="1">
      <alignment/>
      <protection/>
    </xf>
    <xf numFmtId="0" fontId="7" fillId="0" borderId="3" xfId="55" applyFont="1" applyFill="1" applyBorder="1" applyAlignment="1">
      <alignment horizontal="right" vertical="center"/>
      <protection/>
    </xf>
    <xf numFmtId="41" fontId="7" fillId="0" borderId="1" xfId="55" applyNumberFormat="1" applyFont="1" applyFill="1" applyBorder="1">
      <alignment/>
      <protection/>
    </xf>
    <xf numFmtId="41" fontId="7" fillId="0" borderId="0" xfId="55" applyNumberFormat="1" applyFont="1" applyFill="1">
      <alignment/>
      <protection/>
    </xf>
    <xf numFmtId="199" fontId="7" fillId="0" borderId="0" xfId="55" applyNumberFormat="1" applyFont="1" applyFill="1">
      <alignment/>
      <protection/>
    </xf>
    <xf numFmtId="41" fontId="7" fillId="0" borderId="0" xfId="55" applyNumberFormat="1" applyFont="1" applyFill="1" applyBorder="1">
      <alignment/>
      <protection/>
    </xf>
    <xf numFmtId="41" fontId="7" fillId="0" borderId="7" xfId="55" applyNumberFormat="1" applyFont="1" applyFill="1" applyBorder="1">
      <alignment/>
      <protection/>
    </xf>
    <xf numFmtId="0" fontId="7" fillId="0" borderId="0" xfId="55" applyFont="1" applyFill="1" applyBorder="1">
      <alignment/>
      <protection/>
    </xf>
    <xf numFmtId="0" fontId="10" fillId="0" borderId="3" xfId="55" applyFont="1" applyFill="1" applyBorder="1" applyAlignment="1">
      <alignment horizontal="right" vertical="center"/>
      <protection/>
    </xf>
    <xf numFmtId="41" fontId="10" fillId="0" borderId="1" xfId="55" applyNumberFormat="1" applyFont="1" applyFill="1" applyBorder="1">
      <alignment/>
      <protection/>
    </xf>
    <xf numFmtId="41" fontId="10" fillId="0" borderId="0" xfId="55" applyNumberFormat="1" applyFont="1" applyFill="1">
      <alignment/>
      <protection/>
    </xf>
    <xf numFmtId="41" fontId="1" fillId="0" borderId="0" xfId="55" applyNumberFormat="1" applyFont="1" applyFill="1" applyAlignment="1">
      <alignment/>
      <protection/>
    </xf>
    <xf numFmtId="199" fontId="10" fillId="0" borderId="0" xfId="55" applyNumberFormat="1" applyFont="1" applyFill="1">
      <alignment/>
      <protection/>
    </xf>
    <xf numFmtId="41" fontId="10" fillId="0" borderId="0" xfId="55" applyNumberFormat="1" applyFont="1" applyFill="1" applyBorder="1">
      <alignment/>
      <protection/>
    </xf>
    <xf numFmtId="41" fontId="10" fillId="0" borderId="7" xfId="55" applyNumberFormat="1" applyFont="1" applyFill="1" applyBorder="1">
      <alignment/>
      <protection/>
    </xf>
    <xf numFmtId="0" fontId="10" fillId="0" borderId="0" xfId="55" applyFont="1" applyFill="1" applyBorder="1">
      <alignment/>
      <protection/>
    </xf>
    <xf numFmtId="41" fontId="1" fillId="0" borderId="0" xfId="55" applyNumberFormat="1" applyFont="1" applyFill="1" applyBorder="1" applyAlignment="1">
      <alignment horizontal="right" vertical="center"/>
      <protection/>
    </xf>
    <xf numFmtId="199" fontId="1" fillId="0" borderId="0" xfId="55" applyNumberFormat="1" applyFont="1" applyFill="1" applyBorder="1" applyAlignment="1">
      <alignment horizontal="right" vertical="center"/>
      <protection/>
    </xf>
    <xf numFmtId="41" fontId="1" fillId="0" borderId="7" xfId="55" applyNumberFormat="1" applyFont="1" applyFill="1" applyBorder="1" applyAlignment="1">
      <alignment horizontal="right" vertical="center"/>
      <protection/>
    </xf>
    <xf numFmtId="0" fontId="1" fillId="0" borderId="0" xfId="55" applyFont="1" applyFill="1" applyBorder="1" applyAlignment="1">
      <alignment/>
      <protection/>
    </xf>
    <xf numFmtId="199" fontId="1" fillId="0" borderId="0" xfId="55" applyNumberFormat="1" applyFont="1" applyFill="1" applyBorder="1">
      <alignment/>
      <protection/>
    </xf>
    <xf numFmtId="0" fontId="1" fillId="0" borderId="3" xfId="55" applyNumberFormat="1" applyFont="1" applyFill="1" applyBorder="1" applyAlignment="1">
      <alignment horizontal="right" vertical="center"/>
      <protection/>
    </xf>
    <xf numFmtId="0" fontId="1" fillId="0" borderId="5" xfId="55" applyFont="1" applyFill="1" applyBorder="1">
      <alignment/>
      <protection/>
    </xf>
    <xf numFmtId="0" fontId="1" fillId="0" borderId="18" xfId="55" applyFont="1" applyFill="1" applyBorder="1">
      <alignment/>
      <protection/>
    </xf>
    <xf numFmtId="0" fontId="1" fillId="0" borderId="4" xfId="55" applyFont="1" applyFill="1" applyBorder="1">
      <alignment/>
      <protection/>
    </xf>
    <xf numFmtId="0" fontId="1" fillId="0" borderId="8" xfId="55" applyFont="1" applyFill="1" applyBorder="1">
      <alignment/>
      <protection/>
    </xf>
    <xf numFmtId="0" fontId="11" fillId="0" borderId="0" xfId="56" applyFont="1" applyFill="1">
      <alignment/>
      <protection/>
    </xf>
    <xf numFmtId="0" fontId="5" fillId="0" borderId="0" xfId="56" applyFont="1" applyFill="1">
      <alignment/>
      <protection/>
    </xf>
    <xf numFmtId="0" fontId="1" fillId="0" borderId="0" xfId="56" applyFont="1" applyFill="1">
      <alignment/>
      <protection/>
    </xf>
    <xf numFmtId="0" fontId="1" fillId="0" borderId="0" xfId="56" applyFont="1" applyFill="1" applyBorder="1">
      <alignment/>
      <protection/>
    </xf>
    <xf numFmtId="0" fontId="1" fillId="0" borderId="12" xfId="56" applyFont="1" applyFill="1" applyBorder="1">
      <alignment/>
      <protection/>
    </xf>
    <xf numFmtId="0" fontId="1" fillId="0" borderId="7" xfId="56" applyFont="1" applyFill="1" applyBorder="1">
      <alignment/>
      <protection/>
    </xf>
    <xf numFmtId="0" fontId="1" fillId="0" borderId="1" xfId="56" applyFont="1" applyFill="1" applyBorder="1">
      <alignment/>
      <protection/>
    </xf>
    <xf numFmtId="0" fontId="1" fillId="0" borderId="0" xfId="56" applyFont="1" applyFill="1" applyBorder="1" applyAlignment="1">
      <alignment horizontal="center" vertical="center"/>
      <protection/>
    </xf>
    <xf numFmtId="0" fontId="1" fillId="0" borderId="4" xfId="56" applyFont="1" applyFill="1" applyBorder="1">
      <alignment/>
      <protection/>
    </xf>
    <xf numFmtId="0" fontId="7" fillId="0" borderId="1" xfId="56" applyFont="1" applyFill="1" applyBorder="1" applyAlignment="1">
      <alignment horizontal="center" vertical="distributed" wrapText="1"/>
      <protection/>
    </xf>
    <xf numFmtId="0" fontId="1" fillId="0" borderId="0" xfId="56" applyFont="1" applyFill="1" applyBorder="1" applyAlignment="1">
      <alignment horizontal="center" vertical="center" textRotation="255" wrapText="1"/>
      <protection/>
    </xf>
    <xf numFmtId="0" fontId="1" fillId="0" borderId="0" xfId="56" applyFont="1" applyFill="1" applyBorder="1" applyAlignment="1">
      <alignment horizontal="center" vertical="center" textRotation="255"/>
      <protection/>
    </xf>
    <xf numFmtId="0" fontId="1" fillId="0" borderId="0" xfId="56" applyFont="1" applyFill="1" applyBorder="1" applyAlignment="1">
      <alignment vertical="center" wrapText="1"/>
      <protection/>
    </xf>
    <xf numFmtId="0" fontId="1" fillId="0" borderId="7" xfId="56" applyFont="1" applyFill="1" applyBorder="1" applyAlignment="1">
      <alignment horizontal="right" vertical="distributed" wrapText="1"/>
      <protection/>
    </xf>
    <xf numFmtId="0" fontId="1" fillId="0" borderId="0" xfId="56" applyFont="1" applyFill="1" applyBorder="1" applyAlignment="1">
      <alignment horizontal="left" vertical="center" wrapText="1"/>
      <protection/>
    </xf>
    <xf numFmtId="0" fontId="1" fillId="0" borderId="0" xfId="56" applyFont="1" applyFill="1" applyBorder="1" applyAlignment="1">
      <alignment horizontal="right" vertical="distributed"/>
      <protection/>
    </xf>
    <xf numFmtId="41" fontId="7" fillId="0" borderId="1" xfId="56" applyNumberFormat="1" applyFont="1" applyFill="1" applyBorder="1" applyAlignment="1">
      <alignment horizontal="center" vertical="distributed" wrapText="1"/>
      <protection/>
    </xf>
    <xf numFmtId="41" fontId="1" fillId="0" borderId="0" xfId="56" applyNumberFormat="1" applyFont="1" applyFill="1" applyBorder="1" applyAlignment="1">
      <alignment horizontal="center" vertical="distributed" wrapText="1"/>
      <protection/>
    </xf>
    <xf numFmtId="41" fontId="1" fillId="0" borderId="0" xfId="56" applyNumberFormat="1" applyFont="1" applyFill="1" applyAlignment="1">
      <alignment horizontal="center"/>
      <protection/>
    </xf>
    <xf numFmtId="0" fontId="1" fillId="0" borderId="1" xfId="56" applyFont="1" applyFill="1" applyBorder="1" applyAlignment="1">
      <alignment horizontal="right" vertical="distributed" wrapText="1"/>
      <protection/>
    </xf>
    <xf numFmtId="0" fontId="1" fillId="0" borderId="0" xfId="56" applyFont="1" applyFill="1" applyBorder="1" applyAlignment="1">
      <alignment horizontal="right" vertical="distributed" wrapText="1"/>
      <protection/>
    </xf>
    <xf numFmtId="0" fontId="1" fillId="0" borderId="0" xfId="56" applyFont="1" applyFill="1" applyAlignment="1">
      <alignment horizontal="center" wrapText="1"/>
      <protection/>
    </xf>
    <xf numFmtId="0" fontId="1" fillId="0" borderId="8" xfId="56" applyFont="1" applyFill="1" applyBorder="1" applyAlignment="1">
      <alignment horizontal="distributed"/>
      <protection/>
    </xf>
    <xf numFmtId="176" fontId="1" fillId="0" borderId="18" xfId="56" applyNumberFormat="1" applyFont="1" applyFill="1" applyBorder="1">
      <alignment/>
      <protection/>
    </xf>
    <xf numFmtId="176" fontId="1" fillId="0" borderId="4" xfId="56" applyNumberFormat="1" applyFont="1" applyFill="1" applyBorder="1">
      <alignment/>
      <protection/>
    </xf>
    <xf numFmtId="204" fontId="1" fillId="0" borderId="4" xfId="56" applyNumberFormat="1" applyFont="1" applyFill="1" applyBorder="1">
      <alignment/>
      <protection/>
    </xf>
    <xf numFmtId="0" fontId="1" fillId="0" borderId="0" xfId="56" applyFont="1" applyFill="1" applyBorder="1" applyAlignment="1">
      <alignment/>
      <protection/>
    </xf>
    <xf numFmtId="0" fontId="1" fillId="0" borderId="0" xfId="56" applyFont="1" applyFill="1" applyBorder="1" applyAlignment="1">
      <alignment horizontal="distributed"/>
      <protection/>
    </xf>
    <xf numFmtId="38" fontId="5" fillId="0" borderId="0" xfId="18" applyFont="1" applyFill="1" applyAlignment="1">
      <alignment/>
    </xf>
    <xf numFmtId="38" fontId="1" fillId="0" borderId="0" xfId="18" applyFont="1" applyFill="1" applyAlignment="1">
      <alignment/>
    </xf>
    <xf numFmtId="38" fontId="1" fillId="0" borderId="0" xfId="18" applyFont="1" applyFill="1" applyAlignment="1">
      <alignment horizontal="right"/>
    </xf>
    <xf numFmtId="38" fontId="1" fillId="0" borderId="25" xfId="18" applyFont="1" applyFill="1" applyBorder="1" applyAlignment="1">
      <alignment horizontal="distributed" vertical="center"/>
    </xf>
    <xf numFmtId="38" fontId="1" fillId="0" borderId="11" xfId="18" applyFont="1" applyFill="1" applyBorder="1" applyAlignment="1">
      <alignment horizontal="distributed" vertical="center"/>
    </xf>
    <xf numFmtId="38" fontId="1" fillId="0" borderId="17" xfId="18" applyFont="1" applyFill="1" applyBorder="1" applyAlignment="1">
      <alignment/>
    </xf>
    <xf numFmtId="38" fontId="1" fillId="0" borderId="11" xfId="18" applyFont="1" applyFill="1" applyBorder="1" applyAlignment="1">
      <alignment horizontal="left" vertical="center"/>
    </xf>
    <xf numFmtId="41" fontId="1" fillId="0" borderId="11" xfId="18" applyNumberFormat="1" applyFont="1" applyFill="1" applyBorder="1" applyAlignment="1">
      <alignment horizontal="center" vertical="center"/>
    </xf>
    <xf numFmtId="41" fontId="1" fillId="0" borderId="0" xfId="18" applyNumberFormat="1" applyFont="1" applyFill="1" applyBorder="1" applyAlignment="1">
      <alignment horizontal="center"/>
    </xf>
    <xf numFmtId="41" fontId="1" fillId="0" borderId="0" xfId="18" applyNumberFormat="1" applyFont="1" applyFill="1" applyBorder="1" applyAlignment="1">
      <alignment horizontal="distributed" vertical="center"/>
    </xf>
    <xf numFmtId="41" fontId="1" fillId="0" borderId="7" xfId="18" applyNumberFormat="1" applyFont="1" applyFill="1" applyBorder="1" applyAlignment="1">
      <alignment horizontal="distributed" vertical="center"/>
    </xf>
    <xf numFmtId="38" fontId="1" fillId="0" borderId="7" xfId="18" applyFont="1" applyFill="1" applyBorder="1" applyAlignment="1">
      <alignment horizontal="distributed" vertical="center" wrapText="1"/>
    </xf>
    <xf numFmtId="38" fontId="1" fillId="0" borderId="18" xfId="18" applyFont="1" applyFill="1" applyBorder="1" applyAlignment="1">
      <alignment horizontal="center" vertical="center" textRotation="255"/>
    </xf>
    <xf numFmtId="41" fontId="1" fillId="0" borderId="8" xfId="18" applyNumberFormat="1" applyFont="1" applyFill="1" applyBorder="1" applyAlignment="1">
      <alignment/>
    </xf>
    <xf numFmtId="0" fontId="0" fillId="0" borderId="22" xfId="30" applyFill="1" applyBorder="1" applyAlignment="1">
      <alignment horizontal="distributed" vertical="center"/>
      <protection/>
    </xf>
    <xf numFmtId="49" fontId="1" fillId="0" borderId="31" xfId="30" applyNumberFormat="1" applyFont="1" applyFill="1" applyBorder="1" applyAlignment="1">
      <alignment horizontal="distributed" vertical="center" wrapText="1"/>
      <protection/>
    </xf>
    <xf numFmtId="0" fontId="0" fillId="0" borderId="29" xfId="30" applyFill="1" applyBorder="1" applyAlignment="1">
      <alignment horizontal="distributed" vertical="center"/>
      <protection/>
    </xf>
    <xf numFmtId="0" fontId="1" fillId="0" borderId="8" xfId="30" applyFont="1" applyFill="1" applyBorder="1" applyAlignment="1">
      <alignment horizontal="distributed" vertical="center" wrapText="1"/>
      <protection/>
    </xf>
    <xf numFmtId="0" fontId="1" fillId="0" borderId="2" xfId="30" applyFont="1" applyFill="1" applyBorder="1" applyAlignment="1">
      <alignment horizontal="distributed" vertical="center"/>
      <protection/>
    </xf>
    <xf numFmtId="0" fontId="9" fillId="0" borderId="5" xfId="30" applyFont="1" applyFill="1" applyBorder="1" applyAlignment="1">
      <alignment horizontal="distributed" vertical="center"/>
      <protection/>
    </xf>
    <xf numFmtId="0" fontId="1" fillId="0" borderId="5" xfId="30" applyFont="1" applyFill="1" applyBorder="1" applyAlignment="1">
      <alignment horizontal="distributed" vertical="center"/>
      <protection/>
    </xf>
    <xf numFmtId="0" fontId="1" fillId="0" borderId="2" xfId="30" applyFont="1" applyFill="1" applyBorder="1" applyAlignment="1">
      <alignment horizontal="distributed" vertical="center" wrapText="1"/>
      <protection/>
    </xf>
    <xf numFmtId="0" fontId="1" fillId="0" borderId="5" xfId="30" applyFont="1" applyFill="1" applyBorder="1" applyAlignment="1">
      <alignment horizontal="distributed" vertical="center" wrapText="1"/>
      <protection/>
    </xf>
    <xf numFmtId="0" fontId="1" fillId="0" borderId="21" xfId="30" applyFont="1" applyFill="1" applyBorder="1" applyAlignment="1">
      <alignment horizontal="distributed" vertical="center"/>
      <protection/>
    </xf>
    <xf numFmtId="0" fontId="0" fillId="0" borderId="10" xfId="30" applyFill="1" applyBorder="1" applyAlignment="1">
      <alignment horizontal="distributed" vertical="center"/>
      <protection/>
    </xf>
    <xf numFmtId="49" fontId="7" fillId="0" borderId="1" xfId="22" applyFill="1" applyBorder="1" applyAlignment="1">
      <alignment horizontal="distributed" vertical="center"/>
      <protection/>
    </xf>
    <xf numFmtId="0" fontId="0" fillId="0" borderId="0" xfId="30" applyFill="1" applyAlignment="1">
      <alignment/>
      <protection/>
    </xf>
    <xf numFmtId="0" fontId="1" fillId="0" borderId="29" xfId="30" applyFont="1" applyFill="1" applyBorder="1" applyAlignment="1">
      <alignment horizontal="distributed" vertical="center" wrapText="1"/>
      <protection/>
    </xf>
    <xf numFmtId="0" fontId="0" fillId="0" borderId="1" xfId="29" applyFill="1" applyBorder="1" applyAlignment="1">
      <alignment horizontal="center" vertical="distributed" textRotation="255"/>
      <protection/>
    </xf>
    <xf numFmtId="38" fontId="7" fillId="0" borderId="0" xfId="18" applyFont="1" applyFill="1" applyBorder="1" applyAlignment="1">
      <alignment horizontal="distributed" vertical="center"/>
    </xf>
    <xf numFmtId="0" fontId="8" fillId="0" borderId="7" xfId="29" applyFont="1" applyFill="1" applyBorder="1" applyAlignment="1">
      <alignment horizontal="distributed" vertical="center"/>
      <protection/>
    </xf>
    <xf numFmtId="38" fontId="1" fillId="0" borderId="1" xfId="18" applyFont="1" applyFill="1" applyBorder="1" applyAlignment="1">
      <alignment horizontal="center" vertical="distributed" textRotation="255"/>
    </xf>
    <xf numFmtId="38" fontId="1" fillId="0" borderId="1" xfId="18" applyFont="1" applyFill="1" applyBorder="1" applyAlignment="1">
      <alignment horizontal="center" vertical="center" textRotation="255"/>
    </xf>
    <xf numFmtId="38" fontId="1" fillId="0" borderId="1" xfId="18" applyFont="1" applyFill="1" applyBorder="1" applyAlignment="1">
      <alignment horizontal="center" vertical="distributed" textRotation="255"/>
    </xf>
    <xf numFmtId="38" fontId="1" fillId="0" borderId="1"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0" xfId="18" applyFont="1" applyFill="1" applyBorder="1" applyAlignment="1">
      <alignment horizontal="distributed" vertical="center"/>
    </xf>
    <xf numFmtId="0" fontId="0" fillId="0" borderId="7" xfId="29" applyFill="1" applyBorder="1" applyAlignment="1">
      <alignment horizontal="distributed" vertical="center"/>
      <protection/>
    </xf>
    <xf numFmtId="0" fontId="0" fillId="0" borderId="0" xfId="29" applyFill="1" applyAlignment="1">
      <alignment horizontal="distributed" vertical="center"/>
      <protection/>
    </xf>
    <xf numFmtId="38" fontId="6" fillId="0" borderId="5" xfId="18" applyFont="1" applyFill="1" applyBorder="1" applyAlignment="1">
      <alignment horizontal="distributed" vertical="center" wrapText="1"/>
    </xf>
    <xf numFmtId="38" fontId="1" fillId="0" borderId="21" xfId="18" applyFont="1" applyFill="1" applyBorder="1" applyAlignment="1">
      <alignment horizontal="center" vertical="center"/>
    </xf>
    <xf numFmtId="38" fontId="1" fillId="0" borderId="10" xfId="18" applyFont="1" applyFill="1" applyBorder="1" applyAlignment="1">
      <alignment horizontal="center" vertical="center"/>
    </xf>
    <xf numFmtId="38" fontId="1" fillId="0" borderId="22" xfId="18" applyFont="1" applyFill="1" applyBorder="1" applyAlignment="1">
      <alignment horizontal="center" vertical="center"/>
    </xf>
    <xf numFmtId="38" fontId="1" fillId="0" borderId="7" xfId="18" applyFont="1" applyFill="1" applyBorder="1" applyAlignment="1">
      <alignment horizontal="center" vertical="center"/>
    </xf>
    <xf numFmtId="38" fontId="1" fillId="0" borderId="18"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8" xfId="18" applyFont="1" applyFill="1" applyBorder="1" applyAlignment="1">
      <alignment horizontal="center" vertical="center"/>
    </xf>
    <xf numFmtId="38" fontId="6" fillId="0" borderId="2" xfId="18" applyFont="1" applyFill="1" applyBorder="1" applyAlignment="1">
      <alignment horizontal="distributed" vertical="center" wrapText="1"/>
    </xf>
    <xf numFmtId="38" fontId="6" fillId="0" borderId="3" xfId="18" applyFont="1" applyFill="1" applyBorder="1" applyAlignment="1">
      <alignment horizontal="distributed" vertical="center" wrapText="1"/>
    </xf>
    <xf numFmtId="38" fontId="1" fillId="0" borderId="0" xfId="18" applyFont="1" applyFill="1" applyBorder="1" applyAlignment="1">
      <alignment horizontal="center" vertical="center"/>
    </xf>
    <xf numFmtId="188" fontId="1" fillId="0" borderId="22" xfId="18" applyNumberFormat="1" applyFont="1" applyFill="1" applyBorder="1" applyAlignment="1">
      <alignment horizontal="center" vertical="center"/>
    </xf>
    <xf numFmtId="38" fontId="1" fillId="0" borderId="31" xfId="18" applyFont="1" applyFill="1" applyBorder="1" applyAlignment="1">
      <alignment horizontal="center" vertical="center"/>
    </xf>
    <xf numFmtId="38" fontId="1" fillId="0" borderId="23" xfId="18" applyFont="1" applyFill="1" applyBorder="1" applyAlignment="1">
      <alignment horizontal="center" vertical="center"/>
    </xf>
    <xf numFmtId="38" fontId="1" fillId="0" borderId="29" xfId="18" applyFont="1" applyFill="1" applyBorder="1" applyAlignment="1">
      <alignment horizontal="center" vertical="center"/>
    </xf>
    <xf numFmtId="38" fontId="1" fillId="0" borderId="1" xfId="18" applyFont="1" applyFill="1" applyBorder="1" applyAlignment="1">
      <alignment horizontal="center" vertical="center"/>
    </xf>
    <xf numFmtId="38" fontId="7" fillId="0" borderId="7" xfId="18" applyFont="1" applyFill="1" applyBorder="1" applyAlignment="1">
      <alignment horizontal="distributed" vertical="center"/>
    </xf>
    <xf numFmtId="188" fontId="1" fillId="0" borderId="14" xfId="18" applyNumberFormat="1" applyFont="1" applyFill="1" applyBorder="1" applyAlignment="1">
      <alignment horizontal="center" vertical="center"/>
    </xf>
    <xf numFmtId="188" fontId="1" fillId="0" borderId="21" xfId="18" applyNumberFormat="1" applyFont="1" applyFill="1" applyBorder="1" applyAlignment="1">
      <alignment horizontal="center" vertical="center"/>
    </xf>
    <xf numFmtId="188" fontId="1" fillId="0" borderId="10" xfId="18" applyNumberFormat="1" applyFont="1" applyFill="1" applyBorder="1" applyAlignment="1">
      <alignment horizontal="center" vertical="center"/>
    </xf>
    <xf numFmtId="38" fontId="1" fillId="0" borderId="1" xfId="18" applyFont="1" applyFill="1" applyBorder="1" applyAlignment="1">
      <alignment horizontal="distributed" vertical="center"/>
    </xf>
    <xf numFmtId="38" fontId="1" fillId="0" borderId="7" xfId="18" applyFont="1" applyFill="1" applyBorder="1" applyAlignment="1">
      <alignment horizontal="distributed" vertical="center"/>
    </xf>
    <xf numFmtId="38" fontId="1" fillId="0" borderId="20" xfId="18" applyFont="1" applyFill="1" applyBorder="1" applyAlignment="1">
      <alignment horizontal="distributed" vertical="center" wrapText="1"/>
    </xf>
    <xf numFmtId="38" fontId="1" fillId="0" borderId="25" xfId="18" applyFont="1" applyFill="1" applyBorder="1" applyAlignment="1">
      <alignment horizontal="distributed" vertical="center" wrapText="1"/>
    </xf>
    <xf numFmtId="38" fontId="1" fillId="0" borderId="14" xfId="18" applyFont="1" applyFill="1" applyBorder="1" applyAlignment="1">
      <alignment horizontal="center" vertical="center"/>
    </xf>
    <xf numFmtId="38" fontId="1" fillId="0" borderId="14" xfId="18" applyFont="1" applyFill="1" applyBorder="1" applyAlignment="1">
      <alignment horizontal="center" vertical="center"/>
    </xf>
    <xf numFmtId="38" fontId="1" fillId="0" borderId="6" xfId="18" applyFont="1" applyFill="1" applyBorder="1" applyAlignment="1">
      <alignment horizontal="center" vertical="center"/>
    </xf>
    <xf numFmtId="38" fontId="7" fillId="0" borderId="1" xfId="18" applyFont="1" applyFill="1" applyBorder="1" applyAlignment="1">
      <alignment horizontal="distributed" vertical="center"/>
    </xf>
    <xf numFmtId="58" fontId="1" fillId="0" borderId="21" xfId="26" applyNumberFormat="1" applyFont="1" applyFill="1" applyBorder="1" applyAlignment="1">
      <alignment horizontal="distributed" vertical="center"/>
      <protection/>
    </xf>
    <xf numFmtId="0" fontId="0" fillId="0" borderId="10" xfId="26" applyFill="1" applyBorder="1" applyAlignment="1">
      <alignment horizontal="distributed" vertical="center"/>
      <protection/>
    </xf>
    <xf numFmtId="38" fontId="1" fillId="0" borderId="10" xfId="18" applyFont="1" applyFill="1" applyBorder="1" applyAlignment="1">
      <alignment horizontal="distributed" vertical="center"/>
    </xf>
    <xf numFmtId="0" fontId="0" fillId="0" borderId="22" xfId="26" applyFill="1" applyBorder="1" applyAlignment="1">
      <alignment horizontal="distributed" vertical="center"/>
      <protection/>
    </xf>
    <xf numFmtId="0" fontId="9" fillId="0" borderId="7" xfId="26" applyFont="1" applyFill="1" applyBorder="1" applyAlignment="1">
      <alignment horizontal="distributed" vertical="center"/>
      <protection/>
    </xf>
    <xf numFmtId="0" fontId="1" fillId="0" borderId="31" xfId="26" applyFont="1" applyFill="1" applyBorder="1" applyAlignment="1">
      <alignment horizontal="distributed" vertical="center"/>
      <protection/>
    </xf>
    <xf numFmtId="0" fontId="0" fillId="0" borderId="29" xfId="26" applyFill="1" applyBorder="1" applyAlignment="1">
      <alignment horizontal="distributed" vertical="center"/>
      <protection/>
    </xf>
    <xf numFmtId="0" fontId="0" fillId="0" borderId="18" xfId="26" applyFill="1" applyBorder="1" applyAlignment="1">
      <alignment horizontal="distributed" vertical="center"/>
      <protection/>
    </xf>
    <xf numFmtId="0" fontId="0" fillId="0" borderId="8" xfId="26" applyFill="1" applyBorder="1" applyAlignment="1">
      <alignment horizontal="distributed" vertical="center"/>
      <protection/>
    </xf>
    <xf numFmtId="0" fontId="0" fillId="0" borderId="7" xfId="26" applyFill="1" applyBorder="1" applyAlignment="1">
      <alignment horizontal="distributed" vertical="center"/>
      <protection/>
    </xf>
    <xf numFmtId="0" fontId="1" fillId="0" borderId="7" xfId="25" applyFont="1" applyFill="1" applyBorder="1" applyAlignment="1">
      <alignment horizontal="distributed" vertical="center"/>
      <protection/>
    </xf>
    <xf numFmtId="0" fontId="1" fillId="0" borderId="18" xfId="25" applyFont="1" applyFill="1" applyBorder="1" applyAlignment="1">
      <alignment horizontal="distributed" vertical="center"/>
      <protection/>
    </xf>
    <xf numFmtId="0" fontId="1" fillId="0" borderId="8" xfId="25" applyFont="1" applyFill="1" applyBorder="1" applyAlignment="1">
      <alignment horizontal="distributed" vertical="center"/>
      <protection/>
    </xf>
    <xf numFmtId="0" fontId="7" fillId="0" borderId="1" xfId="18" applyNumberFormat="1" applyFont="1" applyFill="1" applyBorder="1" applyAlignment="1">
      <alignment horizontal="distributed" vertical="center"/>
    </xf>
    <xf numFmtId="0" fontId="7" fillId="0" borderId="7" xfId="18" applyNumberFormat="1" applyFont="1" applyFill="1" applyBorder="1" applyAlignment="1">
      <alignment horizontal="distributed" vertical="center"/>
    </xf>
    <xf numFmtId="0" fontId="8" fillId="0" borderId="7" xfId="25" applyFont="1" applyFill="1" applyBorder="1" applyAlignment="1">
      <alignment horizontal="distributed" vertical="center"/>
      <protection/>
    </xf>
    <xf numFmtId="0" fontId="1" fillId="0" borderId="29" xfId="25" applyFont="1" applyFill="1" applyBorder="1" applyAlignment="1">
      <alignment horizontal="distributed" vertical="center"/>
      <protection/>
    </xf>
    <xf numFmtId="0" fontId="1" fillId="0" borderId="1" xfId="25" applyFont="1" applyFill="1" applyBorder="1" applyAlignment="1">
      <alignment horizontal="distributed" vertical="center"/>
      <protection/>
    </xf>
    <xf numFmtId="0" fontId="1" fillId="0" borderId="1" xfId="18" applyNumberFormat="1" applyFont="1" applyFill="1" applyBorder="1" applyAlignment="1">
      <alignment horizontal="distributed" vertical="center"/>
    </xf>
    <xf numFmtId="0" fontId="9" fillId="0" borderId="7" xfId="25" applyFont="1" applyFill="1" applyBorder="1" applyAlignment="1">
      <alignment horizontal="distributed" vertical="center"/>
      <protection/>
    </xf>
    <xf numFmtId="0" fontId="1" fillId="0" borderId="2" xfId="25" applyFont="1" applyFill="1" applyBorder="1" applyAlignment="1">
      <alignment horizontal="center" vertical="center"/>
      <protection/>
    </xf>
    <xf numFmtId="0" fontId="0" fillId="0" borderId="3" xfId="25" applyFill="1" applyBorder="1" applyAlignment="1">
      <alignment horizontal="center" vertical="center"/>
      <protection/>
    </xf>
    <xf numFmtId="0" fontId="1" fillId="0" borderId="31" xfId="25" applyFont="1" applyFill="1" applyBorder="1" applyAlignment="1">
      <alignment horizontal="distributed" vertical="center"/>
      <protection/>
    </xf>
    <xf numFmtId="58" fontId="1" fillId="0" borderId="31" xfId="25" applyNumberFormat="1" applyFont="1" applyFill="1" applyBorder="1" applyAlignment="1">
      <alignment horizontal="distributed" vertical="center"/>
      <protection/>
    </xf>
    <xf numFmtId="0" fontId="0" fillId="0" borderId="29" xfId="25" applyFill="1" applyBorder="1" applyAlignment="1">
      <alignment horizontal="distributed" vertical="center"/>
      <protection/>
    </xf>
    <xf numFmtId="0" fontId="0" fillId="0" borderId="18" xfId="25" applyFill="1" applyBorder="1" applyAlignment="1">
      <alignment horizontal="distributed" vertical="center"/>
      <protection/>
    </xf>
    <xf numFmtId="0" fontId="0" fillId="0" borderId="8" xfId="25" applyFill="1" applyBorder="1" applyAlignment="1">
      <alignment horizontal="distributed" vertical="center"/>
      <protection/>
    </xf>
    <xf numFmtId="0" fontId="0" fillId="0" borderId="18" xfId="30" applyFill="1" applyBorder="1" applyAlignment="1">
      <alignment horizontal="distributed" vertical="center"/>
      <protection/>
    </xf>
    <xf numFmtId="0" fontId="0" fillId="0" borderId="8" xfId="30" applyFill="1" applyBorder="1" applyAlignment="1">
      <alignment horizontal="distributed" vertical="center"/>
      <protection/>
    </xf>
    <xf numFmtId="49" fontId="7" fillId="0" borderId="1" xfId="22" applyFont="1" applyFill="1" applyBorder="1" applyAlignment="1">
      <alignment horizontal="distributed" vertical="center"/>
      <protection/>
    </xf>
    <xf numFmtId="0" fontId="1" fillId="0" borderId="1" xfId="30" applyFont="1" applyFill="1" applyBorder="1" applyAlignment="1">
      <alignment vertical="center"/>
      <protection/>
    </xf>
    <xf numFmtId="49" fontId="1" fillId="0" borderId="1" xfId="30" applyNumberFormat="1" applyFont="1" applyFill="1" applyBorder="1" applyAlignment="1">
      <alignment horizontal="distributed" vertical="center"/>
      <protection/>
    </xf>
    <xf numFmtId="0" fontId="0" fillId="0" borderId="0" xfId="30" applyFill="1" applyBorder="1" applyAlignment="1">
      <alignment horizontal="distributed"/>
      <protection/>
    </xf>
    <xf numFmtId="49" fontId="7" fillId="0" borderId="1" xfId="30" applyNumberFormat="1" applyFont="1" applyFill="1" applyBorder="1" applyAlignment="1">
      <alignment horizontal="distributed" vertical="center"/>
      <protection/>
    </xf>
    <xf numFmtId="0" fontId="17" fillId="0" borderId="0" xfId="30" applyFont="1" applyFill="1" applyAlignment="1">
      <alignment horizontal="distributed"/>
      <protection/>
    </xf>
    <xf numFmtId="0" fontId="1" fillId="0" borderId="2" xfId="31" applyFont="1" applyFill="1" applyBorder="1" applyAlignment="1">
      <alignment horizontal="distributed" vertical="center" wrapText="1"/>
      <protection/>
    </xf>
    <xf numFmtId="0" fontId="0" fillId="0" borderId="5" xfId="31" applyFill="1" applyBorder="1" applyAlignment="1">
      <alignment horizontal="distributed" vertical="center"/>
      <protection/>
    </xf>
    <xf numFmtId="0" fontId="1" fillId="0" borderId="29" xfId="31" applyFont="1" applyFill="1" applyBorder="1" applyAlignment="1">
      <alignment horizontal="distributed" vertical="center"/>
      <protection/>
    </xf>
    <xf numFmtId="0" fontId="1" fillId="0" borderId="8" xfId="31" applyFont="1" applyFill="1" applyBorder="1" applyAlignment="1">
      <alignment horizontal="distributed" vertical="center"/>
      <protection/>
    </xf>
    <xf numFmtId="49" fontId="1" fillId="0" borderId="31" xfId="31" applyNumberFormat="1" applyFont="1" applyFill="1" applyBorder="1" applyAlignment="1">
      <alignment horizontal="distributed" vertical="center" wrapText="1"/>
      <protection/>
    </xf>
    <xf numFmtId="49" fontId="1" fillId="0" borderId="29" xfId="31" applyNumberFormat="1" applyFont="1" applyFill="1" applyBorder="1" applyAlignment="1">
      <alignment horizontal="distributed" vertical="center" wrapText="1"/>
      <protection/>
    </xf>
    <xf numFmtId="49" fontId="1" fillId="0" borderId="18" xfId="31" applyNumberFormat="1" applyFont="1" applyFill="1" applyBorder="1" applyAlignment="1">
      <alignment horizontal="distributed" vertical="center" wrapText="1"/>
      <protection/>
    </xf>
    <xf numFmtId="49" fontId="1" fillId="0" borderId="8" xfId="31" applyNumberFormat="1" applyFont="1" applyFill="1" applyBorder="1" applyAlignment="1">
      <alignment horizontal="distributed" vertical="center" wrapText="1"/>
      <protection/>
    </xf>
    <xf numFmtId="0" fontId="1" fillId="0" borderId="5" xfId="31" applyFont="1" applyFill="1" applyBorder="1" applyAlignment="1">
      <alignment horizontal="distributed" vertical="center"/>
      <protection/>
    </xf>
    <xf numFmtId="0" fontId="1" fillId="0" borderId="1" xfId="31" applyFont="1" applyFill="1" applyBorder="1" applyAlignment="1">
      <alignment vertical="center"/>
      <protection/>
    </xf>
    <xf numFmtId="49" fontId="7" fillId="0" borderId="1" xfId="31" applyNumberFormat="1" applyFont="1" applyFill="1" applyBorder="1" applyAlignment="1">
      <alignment horizontal="distributed" vertical="center"/>
      <protection/>
    </xf>
    <xf numFmtId="49" fontId="7" fillId="0" borderId="7" xfId="31" applyNumberFormat="1" applyFont="1" applyFill="1" applyBorder="1" applyAlignment="1">
      <alignment horizontal="distributed" vertical="center"/>
      <protection/>
    </xf>
    <xf numFmtId="49" fontId="1" fillId="0" borderId="1" xfId="31" applyNumberFormat="1" applyFont="1" applyFill="1" applyBorder="1" applyAlignment="1">
      <alignment horizontal="distributed" vertical="center"/>
      <protection/>
    </xf>
    <xf numFmtId="49" fontId="1" fillId="0" borderId="7" xfId="31" applyNumberFormat="1" applyFont="1" applyFill="1" applyBorder="1" applyAlignment="1">
      <alignment horizontal="distributed" vertical="center"/>
      <protection/>
    </xf>
    <xf numFmtId="49" fontId="7" fillId="0" borderId="7" xfId="22" applyFont="1" applyFill="1" applyBorder="1" applyAlignment="1">
      <alignment horizontal="distributed" vertical="center"/>
      <protection/>
    </xf>
    <xf numFmtId="49" fontId="1" fillId="0" borderId="31" xfId="32" applyNumberFormat="1" applyFont="1" applyFill="1" applyBorder="1" applyAlignment="1">
      <alignment horizontal="center" vertical="center" wrapText="1"/>
      <protection/>
    </xf>
    <xf numFmtId="49" fontId="1" fillId="0" borderId="29" xfId="32" applyNumberFormat="1" applyFont="1" applyFill="1" applyBorder="1" applyAlignment="1">
      <alignment horizontal="center" vertical="center" wrapText="1"/>
      <protection/>
    </xf>
    <xf numFmtId="49" fontId="1" fillId="0" borderId="18" xfId="32" applyNumberFormat="1" applyFont="1" applyFill="1" applyBorder="1" applyAlignment="1">
      <alignment horizontal="center" vertical="center" wrapText="1"/>
      <protection/>
    </xf>
    <xf numFmtId="49" fontId="1" fillId="0" borderId="8" xfId="32" applyNumberFormat="1" applyFont="1" applyFill="1" applyBorder="1" applyAlignment="1">
      <alignment horizontal="center" vertical="center" wrapText="1"/>
      <protection/>
    </xf>
    <xf numFmtId="0" fontId="1" fillId="0" borderId="2" xfId="32" applyFont="1" applyFill="1" applyBorder="1" applyAlignment="1">
      <alignment horizontal="distributed" vertical="center"/>
      <protection/>
    </xf>
    <xf numFmtId="0" fontId="1" fillId="0" borderId="5" xfId="32" applyFont="1" applyFill="1" applyBorder="1" applyAlignment="1">
      <alignment horizontal="distributed" vertical="center"/>
      <protection/>
    </xf>
    <xf numFmtId="0" fontId="1" fillId="0" borderId="2" xfId="32" applyFont="1" applyFill="1" applyBorder="1" applyAlignment="1">
      <alignment horizontal="center" vertical="center"/>
      <protection/>
    </xf>
    <xf numFmtId="0" fontId="1" fillId="0" borderId="5" xfId="32" applyFont="1" applyFill="1" applyBorder="1" applyAlignment="1">
      <alignment horizontal="center" vertical="center"/>
      <protection/>
    </xf>
    <xf numFmtId="0" fontId="9" fillId="0" borderId="5" xfId="32" applyFont="1" applyFill="1" applyBorder="1" applyAlignment="1">
      <alignment horizontal="distributed" vertical="center"/>
      <protection/>
    </xf>
    <xf numFmtId="0" fontId="1" fillId="0" borderId="2" xfId="32" applyFont="1" applyFill="1" applyBorder="1" applyAlignment="1">
      <alignment horizontal="center" vertical="center" wrapText="1"/>
      <protection/>
    </xf>
    <xf numFmtId="49" fontId="10" fillId="0" borderId="1" xfId="32" applyNumberFormat="1" applyFont="1" applyFill="1" applyBorder="1" applyAlignment="1">
      <alignment horizontal="distributed" vertical="center"/>
      <protection/>
    </xf>
    <xf numFmtId="49" fontId="10" fillId="0" borderId="0" xfId="32" applyNumberFormat="1" applyFont="1" applyFill="1" applyBorder="1" applyAlignment="1">
      <alignment horizontal="distributed" vertical="center"/>
      <protection/>
    </xf>
    <xf numFmtId="49" fontId="7" fillId="0" borderId="0" xfId="22" applyFont="1" applyFill="1" applyBorder="1" applyAlignment="1">
      <alignment horizontal="distributed" vertical="center"/>
      <protection/>
    </xf>
    <xf numFmtId="49" fontId="7" fillId="0" borderId="1" xfId="33" applyNumberFormat="1" applyFont="1" applyFill="1" applyBorder="1" applyAlignment="1">
      <alignment horizontal="distributed" vertical="center"/>
      <protection/>
    </xf>
    <xf numFmtId="49" fontId="7" fillId="0" borderId="0" xfId="33" applyNumberFormat="1" applyFont="1" applyFill="1" applyBorder="1" applyAlignment="1">
      <alignment horizontal="distributed" vertical="center"/>
      <protection/>
    </xf>
    <xf numFmtId="49" fontId="1" fillId="0" borderId="31" xfId="33" applyNumberFormat="1" applyFont="1" applyFill="1" applyBorder="1" applyAlignment="1">
      <alignment horizontal="distributed" vertical="center" wrapText="1"/>
      <protection/>
    </xf>
    <xf numFmtId="49" fontId="1" fillId="0" borderId="29" xfId="33" applyNumberFormat="1" applyFont="1" applyFill="1" applyBorder="1" applyAlignment="1">
      <alignment horizontal="distributed" vertical="center" wrapText="1"/>
      <protection/>
    </xf>
    <xf numFmtId="49" fontId="1" fillId="0" borderId="1" xfId="33" applyNumberFormat="1" applyFont="1" applyFill="1" applyBorder="1" applyAlignment="1">
      <alignment horizontal="distributed" vertical="center" wrapText="1"/>
      <protection/>
    </xf>
    <xf numFmtId="49" fontId="1" fillId="0" borderId="7" xfId="33" applyNumberFormat="1" applyFont="1" applyFill="1" applyBorder="1" applyAlignment="1">
      <alignment horizontal="distributed" vertical="center" wrapText="1"/>
      <protection/>
    </xf>
    <xf numFmtId="49" fontId="1" fillId="0" borderId="1" xfId="33" applyNumberFormat="1" applyFont="1" applyFill="1" applyBorder="1" applyAlignment="1">
      <alignment horizontal="distributed" vertical="center"/>
      <protection/>
    </xf>
    <xf numFmtId="49" fontId="1" fillId="0" borderId="0" xfId="33" applyNumberFormat="1" applyFont="1" applyFill="1" applyBorder="1" applyAlignment="1">
      <alignment horizontal="distributed" vertical="center"/>
      <protection/>
    </xf>
    <xf numFmtId="0" fontId="1" fillId="0" borderId="14" xfId="33" applyFont="1" applyFill="1" applyBorder="1" applyAlignment="1">
      <alignment horizontal="distributed" vertical="center"/>
      <protection/>
    </xf>
    <xf numFmtId="0" fontId="11" fillId="0" borderId="14" xfId="33" applyFont="1" applyFill="1" applyBorder="1" applyAlignment="1">
      <alignment horizontal="distributed" vertical="center"/>
      <protection/>
    </xf>
    <xf numFmtId="38" fontId="1" fillId="0" borderId="15" xfId="18" applyFont="1" applyFill="1" applyBorder="1" applyAlignment="1">
      <alignment vertical="center" wrapText="1"/>
    </xf>
    <xf numFmtId="0" fontId="0" fillId="0" borderId="3" xfId="34" applyFill="1" applyBorder="1" applyAlignment="1">
      <alignment vertical="center" wrapText="1"/>
      <protection/>
    </xf>
    <xf numFmtId="0" fontId="0" fillId="0" borderId="5" xfId="34" applyFill="1" applyBorder="1" applyAlignment="1">
      <alignment vertical="center" wrapText="1"/>
      <protection/>
    </xf>
    <xf numFmtId="38" fontId="1" fillId="0" borderId="3" xfId="18" applyFont="1" applyFill="1" applyBorder="1" applyAlignment="1">
      <alignment horizontal="distributed" vertical="center" wrapText="1"/>
    </xf>
    <xf numFmtId="0" fontId="0" fillId="0" borderId="5" xfId="34" applyFill="1" applyBorder="1" applyAlignment="1">
      <alignment horizontal="distributed" vertical="center" wrapText="1"/>
      <protection/>
    </xf>
    <xf numFmtId="38" fontId="1" fillId="0" borderId="6" xfId="18" applyFont="1" applyFill="1" applyBorder="1" applyAlignment="1">
      <alignment horizontal="distributed" vertical="center"/>
    </xf>
    <xf numFmtId="38" fontId="1" fillId="0" borderId="14" xfId="18" applyFont="1" applyFill="1" applyBorder="1" applyAlignment="1">
      <alignment horizontal="distributed" vertical="center"/>
    </xf>
    <xf numFmtId="38" fontId="1" fillId="0" borderId="21" xfId="18" applyFont="1" applyFill="1" applyBorder="1" applyAlignment="1">
      <alignment horizontal="distributed" vertical="center"/>
    </xf>
    <xf numFmtId="0" fontId="0" fillId="0" borderId="10" xfId="34" applyFill="1" applyBorder="1" applyAlignment="1">
      <alignment horizontal="distributed" vertical="center"/>
      <protection/>
    </xf>
    <xf numFmtId="0" fontId="0" fillId="0" borderId="22" xfId="34" applyFill="1" applyBorder="1" applyAlignment="1">
      <alignment horizontal="distributed" vertical="center"/>
      <protection/>
    </xf>
    <xf numFmtId="38" fontId="1" fillId="0" borderId="15" xfId="18" applyFont="1" applyFill="1" applyBorder="1" applyAlignment="1">
      <alignment horizontal="center" vertical="center" wrapText="1"/>
    </xf>
    <xf numFmtId="0" fontId="0" fillId="0" borderId="3" xfId="34" applyFill="1" applyBorder="1" applyAlignment="1">
      <alignment horizontal="center" vertical="center" wrapText="1"/>
      <protection/>
    </xf>
    <xf numFmtId="0" fontId="0" fillId="0" borderId="5" xfId="34" applyFill="1" applyBorder="1" applyAlignment="1">
      <alignment horizontal="center" vertical="center" wrapText="1"/>
      <protection/>
    </xf>
    <xf numFmtId="38" fontId="1" fillId="0" borderId="3" xfId="18" applyFont="1" applyFill="1" applyBorder="1" applyAlignment="1">
      <alignment horizontal="center" vertical="center" wrapText="1"/>
    </xf>
    <xf numFmtId="38" fontId="1" fillId="0" borderId="5" xfId="18" applyFont="1" applyFill="1" applyBorder="1" applyAlignment="1">
      <alignment horizontal="center" vertical="center" wrapText="1"/>
    </xf>
    <xf numFmtId="38" fontId="1" fillId="0" borderId="15" xfId="18" applyFont="1" applyFill="1" applyBorder="1" applyAlignment="1">
      <alignment horizontal="distributed" vertical="center" wrapText="1"/>
    </xf>
    <xf numFmtId="38" fontId="1" fillId="0" borderId="5" xfId="18" applyFont="1" applyFill="1" applyBorder="1" applyAlignment="1">
      <alignment horizontal="distributed" vertical="center" wrapText="1"/>
    </xf>
    <xf numFmtId="38" fontId="1" fillId="0" borderId="15" xfId="18" applyFont="1" applyFill="1" applyBorder="1" applyAlignment="1">
      <alignment horizontal="distributed" vertical="center" wrapText="1"/>
    </xf>
    <xf numFmtId="0" fontId="0" fillId="0" borderId="3" xfId="34" applyFill="1" applyBorder="1" applyAlignment="1">
      <alignment horizontal="distributed" vertical="center"/>
      <protection/>
    </xf>
    <xf numFmtId="0" fontId="0" fillId="0" borderId="5" xfId="34" applyFill="1" applyBorder="1" applyAlignment="1">
      <alignment horizontal="distributed" vertical="center"/>
      <protection/>
    </xf>
    <xf numFmtId="38" fontId="1" fillId="0" borderId="3" xfId="18" applyFont="1" applyFill="1" applyBorder="1" applyAlignment="1">
      <alignment horizontal="distributed" vertical="center"/>
    </xf>
    <xf numFmtId="38" fontId="1" fillId="0" borderId="5" xfId="18" applyFont="1" applyFill="1" applyBorder="1" applyAlignment="1">
      <alignment horizontal="distributed" vertical="center"/>
    </xf>
    <xf numFmtId="38" fontId="1" fillId="0" borderId="18" xfId="18" applyFont="1" applyFill="1" applyBorder="1" applyAlignment="1">
      <alignment horizontal="distributed" vertical="center"/>
    </xf>
    <xf numFmtId="0" fontId="0" fillId="0" borderId="4" xfId="34" applyFill="1" applyBorder="1" applyAlignment="1">
      <alignment horizontal="distributed" vertical="center"/>
      <protection/>
    </xf>
    <xf numFmtId="0" fontId="0" fillId="0" borderId="8" xfId="34" applyFill="1" applyBorder="1" applyAlignment="1">
      <alignment horizontal="distributed" vertical="center"/>
      <protection/>
    </xf>
    <xf numFmtId="0" fontId="1" fillId="0" borderId="2" xfId="34" applyFont="1" applyFill="1" applyBorder="1" applyAlignment="1">
      <alignment horizontal="distributed" vertical="center"/>
      <protection/>
    </xf>
    <xf numFmtId="0" fontId="1" fillId="0" borderId="3" xfId="34" applyFont="1" applyFill="1" applyBorder="1" applyAlignment="1">
      <alignment horizontal="distributed" vertical="center"/>
      <protection/>
    </xf>
    <xf numFmtId="0" fontId="1" fillId="0" borderId="5" xfId="34" applyFont="1" applyFill="1" applyBorder="1" applyAlignment="1">
      <alignment horizontal="distributed" vertical="center"/>
      <protection/>
    </xf>
    <xf numFmtId="38" fontId="1" fillId="0" borderId="20" xfId="18" applyFont="1" applyFill="1" applyBorder="1" applyAlignment="1">
      <alignment horizontal="distributed" vertical="center"/>
    </xf>
    <xf numFmtId="0" fontId="0" fillId="0" borderId="30" xfId="34" applyFill="1" applyBorder="1" applyAlignment="1">
      <alignment horizontal="distributed" vertical="center"/>
      <protection/>
    </xf>
    <xf numFmtId="0" fontId="0" fillId="0" borderId="25" xfId="34" applyFill="1" applyBorder="1" applyAlignment="1">
      <alignment horizontal="distributed" vertical="center"/>
      <protection/>
    </xf>
    <xf numFmtId="38" fontId="1" fillId="0" borderId="30" xfId="18" applyFont="1" applyFill="1" applyBorder="1" applyAlignment="1">
      <alignment horizontal="distributed" vertical="center" wrapText="1"/>
    </xf>
    <xf numFmtId="0" fontId="1" fillId="0" borderId="0" xfId="35" applyFont="1" applyFill="1" applyBorder="1" applyAlignment="1">
      <alignment horizontal="distributed" vertical="center" wrapText="1"/>
      <protection/>
    </xf>
    <xf numFmtId="0" fontId="1" fillId="0" borderId="1" xfId="35" applyFont="1" applyFill="1" applyBorder="1" applyAlignment="1">
      <alignment horizontal="center" vertical="distributed" textRotation="255" wrapText="1"/>
      <protection/>
    </xf>
    <xf numFmtId="0" fontId="1" fillId="0" borderId="21" xfId="35" applyFont="1" applyFill="1" applyBorder="1" applyAlignment="1">
      <alignment horizontal="distributed" vertical="center"/>
      <protection/>
    </xf>
    <xf numFmtId="0" fontId="1" fillId="0" borderId="10" xfId="35" applyFont="1" applyFill="1" applyBorder="1" applyAlignment="1">
      <alignment horizontal="distributed" vertical="center"/>
      <protection/>
    </xf>
    <xf numFmtId="0" fontId="1" fillId="0" borderId="22" xfId="35" applyFont="1" applyFill="1" applyBorder="1" applyAlignment="1">
      <alignment horizontal="distributed" vertical="center"/>
      <protection/>
    </xf>
    <xf numFmtId="0" fontId="7" fillId="0" borderId="1" xfId="35" applyFont="1" applyFill="1" applyBorder="1" applyAlignment="1">
      <alignment horizontal="distributed" vertical="center"/>
      <protection/>
    </xf>
    <xf numFmtId="0" fontId="7" fillId="0" borderId="0" xfId="35" applyFont="1" applyFill="1" applyBorder="1" applyAlignment="1">
      <alignment horizontal="distributed" vertical="center"/>
      <protection/>
    </xf>
    <xf numFmtId="0" fontId="7" fillId="0" borderId="7" xfId="35" applyFont="1" applyFill="1" applyBorder="1" applyAlignment="1">
      <alignment horizontal="distributed" vertical="center"/>
      <protection/>
    </xf>
    <xf numFmtId="0" fontId="1" fillId="0" borderId="0" xfId="35" applyFont="1" applyFill="1" applyBorder="1" applyAlignment="1">
      <alignment horizontal="distributed" vertical="center"/>
      <protection/>
    </xf>
    <xf numFmtId="0" fontId="7" fillId="0" borderId="0" xfId="35" applyFont="1" applyFill="1" applyAlignment="1">
      <alignment horizontal="distributed" vertical="center"/>
      <protection/>
    </xf>
    <xf numFmtId="49" fontId="1" fillId="0" borderId="0" xfId="35" applyNumberFormat="1" applyFont="1" applyFill="1" applyBorder="1" applyAlignment="1">
      <alignment horizontal="distributed" vertical="center"/>
      <protection/>
    </xf>
    <xf numFmtId="0" fontId="1" fillId="0" borderId="1" xfId="35" applyFont="1" applyFill="1" applyBorder="1" applyAlignment="1">
      <alignment horizontal="center" vertical="distributed" textRotation="255"/>
      <protection/>
    </xf>
    <xf numFmtId="49" fontId="1" fillId="0" borderId="0" xfId="35" applyNumberFormat="1" applyFont="1" applyFill="1" applyBorder="1" applyAlignment="1">
      <alignment horizontal="distributed" vertical="center" wrapText="1"/>
      <protection/>
    </xf>
    <xf numFmtId="0" fontId="7" fillId="0" borderId="0" xfId="35" applyFont="1" applyFill="1" applyBorder="1" applyAlignment="1">
      <alignment horizontal="distributed" vertical="center" wrapText="1"/>
      <protection/>
    </xf>
    <xf numFmtId="0" fontId="1" fillId="0" borderId="0" xfId="35" applyFont="1" applyFill="1" applyAlignment="1">
      <alignment horizontal="distributed" vertical="center"/>
      <protection/>
    </xf>
    <xf numFmtId="0" fontId="1" fillId="0" borderId="18" xfId="35" applyFont="1" applyFill="1" applyBorder="1" applyAlignment="1">
      <alignment horizontal="center" vertical="distributed" textRotation="255" wrapText="1"/>
      <protection/>
    </xf>
    <xf numFmtId="0" fontId="7" fillId="0" borderId="4" xfId="35" applyFont="1" applyFill="1" applyBorder="1" applyAlignment="1">
      <alignment horizontal="distributed" vertical="center" wrapText="1"/>
      <protection/>
    </xf>
    <xf numFmtId="0" fontId="0" fillId="0" borderId="7" xfId="36" applyFill="1" applyBorder="1" applyAlignment="1">
      <alignment horizontal="distributed"/>
      <protection/>
    </xf>
    <xf numFmtId="0" fontId="1" fillId="0" borderId="31" xfId="36" applyFont="1" applyFill="1" applyBorder="1" applyAlignment="1">
      <alignment horizontal="center" vertical="center" wrapText="1"/>
      <protection/>
    </xf>
    <xf numFmtId="0" fontId="1" fillId="0" borderId="29" xfId="36" applyFont="1" applyFill="1" applyBorder="1" applyAlignment="1">
      <alignment horizontal="center" vertical="center" wrapText="1"/>
      <protection/>
    </xf>
    <xf numFmtId="0" fontId="1" fillId="0" borderId="18" xfId="36" applyFont="1" applyFill="1" applyBorder="1" applyAlignment="1">
      <alignment horizontal="center" vertical="center" wrapText="1"/>
      <protection/>
    </xf>
    <xf numFmtId="0" fontId="1" fillId="0" borderId="8" xfId="36" applyFont="1" applyFill="1" applyBorder="1" applyAlignment="1">
      <alignment horizontal="center" vertical="center" wrapText="1"/>
      <protection/>
    </xf>
    <xf numFmtId="0" fontId="7" fillId="0" borderId="1" xfId="36" applyFont="1" applyFill="1" applyBorder="1" applyAlignment="1">
      <alignment horizontal="distributed" vertical="center"/>
      <protection/>
    </xf>
    <xf numFmtId="0" fontId="1" fillId="0" borderId="21" xfId="36" applyFont="1" applyFill="1" applyBorder="1" applyAlignment="1">
      <alignment horizontal="center" vertical="center"/>
      <protection/>
    </xf>
    <xf numFmtId="0" fontId="1" fillId="0" borderId="10" xfId="36" applyFont="1" applyFill="1" applyBorder="1" applyAlignment="1">
      <alignment horizontal="center" vertical="center"/>
      <protection/>
    </xf>
    <xf numFmtId="0" fontId="1" fillId="0" borderId="22" xfId="36" applyFont="1" applyFill="1" applyBorder="1" applyAlignment="1">
      <alignment horizontal="center" vertical="center"/>
      <protection/>
    </xf>
    <xf numFmtId="0" fontId="1" fillId="0" borderId="2" xfId="36" applyFont="1" applyFill="1" applyBorder="1" applyAlignment="1">
      <alignment horizontal="center" vertical="center"/>
      <protection/>
    </xf>
    <xf numFmtId="0" fontId="1" fillId="0" borderId="5" xfId="36" applyFont="1" applyFill="1" applyBorder="1" applyAlignment="1">
      <alignment horizontal="center" vertical="center"/>
      <protection/>
    </xf>
    <xf numFmtId="0" fontId="1" fillId="0" borderId="2" xfId="36" applyFont="1" applyFill="1" applyBorder="1" applyAlignment="1">
      <alignment horizontal="center" vertical="center" wrapText="1"/>
      <protection/>
    </xf>
    <xf numFmtId="0" fontId="1" fillId="0" borderId="5" xfId="36" applyFont="1" applyFill="1" applyBorder="1" applyAlignment="1">
      <alignment horizontal="center" vertical="center" wrapText="1"/>
      <protection/>
    </xf>
    <xf numFmtId="0" fontId="1" fillId="0" borderId="6" xfId="37" applyNumberFormat="1" applyFont="1" applyFill="1" applyBorder="1" applyAlignment="1">
      <alignment horizontal="distributed" vertical="center"/>
      <protection/>
    </xf>
    <xf numFmtId="0" fontId="7" fillId="0" borderId="1" xfId="37" applyFont="1" applyFill="1" applyBorder="1" applyAlignment="1">
      <alignment horizontal="center" vertical="center" textRotation="255"/>
      <protection/>
    </xf>
    <xf numFmtId="0" fontId="1" fillId="0" borderId="31" xfId="37" applyFont="1" applyFill="1" applyBorder="1" applyAlignment="1">
      <alignment horizontal="center" vertical="center" wrapText="1"/>
      <protection/>
    </xf>
    <xf numFmtId="0" fontId="1" fillId="0" borderId="23" xfId="37" applyFont="1" applyFill="1" applyBorder="1" applyAlignment="1">
      <alignment horizontal="center" vertical="center" wrapText="1"/>
      <protection/>
    </xf>
    <xf numFmtId="0" fontId="1" fillId="0" borderId="1" xfId="37" applyFont="1" applyFill="1" applyBorder="1" applyAlignment="1">
      <alignment horizontal="center" vertical="center" wrapText="1"/>
      <protection/>
    </xf>
    <xf numFmtId="0" fontId="1" fillId="0" borderId="0" xfId="37" applyFont="1" applyFill="1" applyBorder="1" applyAlignment="1">
      <alignment horizontal="center" vertical="center" wrapText="1"/>
      <protection/>
    </xf>
    <xf numFmtId="0" fontId="1" fillId="0" borderId="18" xfId="37" applyFont="1" applyFill="1" applyBorder="1" applyAlignment="1">
      <alignment horizontal="center" vertical="center" wrapText="1"/>
      <protection/>
    </xf>
    <xf numFmtId="0" fontId="1" fillId="0" borderId="4" xfId="37" applyFont="1" applyFill="1" applyBorder="1" applyAlignment="1">
      <alignment horizontal="center" vertical="center" wrapText="1"/>
      <protection/>
    </xf>
    <xf numFmtId="0" fontId="1" fillId="0" borderId="29" xfId="37" applyFont="1" applyFill="1" applyBorder="1" applyAlignment="1">
      <alignment horizontal="center" vertical="center" wrapText="1"/>
      <protection/>
    </xf>
    <xf numFmtId="0" fontId="1" fillId="0" borderId="7" xfId="37" applyFont="1" applyFill="1" applyBorder="1" applyAlignment="1">
      <alignment horizontal="center" vertical="center" wrapText="1"/>
      <protection/>
    </xf>
    <xf numFmtId="0" fontId="1" fillId="0" borderId="8" xfId="37" applyFont="1" applyFill="1" applyBorder="1" applyAlignment="1">
      <alignment horizontal="center" vertical="center" wrapText="1"/>
      <protection/>
    </xf>
    <xf numFmtId="0" fontId="1" fillId="0" borderId="21" xfId="37" applyFont="1" applyFill="1" applyBorder="1" applyAlignment="1">
      <alignment horizontal="distributed" vertical="center"/>
      <protection/>
    </xf>
    <xf numFmtId="0" fontId="1" fillId="0" borderId="10" xfId="37" applyFont="1" applyFill="1" applyBorder="1" applyAlignment="1">
      <alignment horizontal="distributed" vertical="center"/>
      <protection/>
    </xf>
    <xf numFmtId="0" fontId="1" fillId="0" borderId="14" xfId="37" applyFont="1" applyFill="1" applyBorder="1" applyAlignment="1">
      <alignment horizontal="center" vertical="center"/>
      <protection/>
    </xf>
    <xf numFmtId="0" fontId="1" fillId="0" borderId="6" xfId="37" applyNumberFormat="1" applyFont="1" applyFill="1" applyBorder="1" applyAlignment="1">
      <alignment horizontal="center" vertical="center"/>
      <protection/>
    </xf>
    <xf numFmtId="0" fontId="1" fillId="0" borderId="17" xfId="37" applyNumberFormat="1" applyFont="1" applyFill="1" applyBorder="1" applyAlignment="1">
      <alignment horizontal="distributed" vertical="center"/>
      <protection/>
    </xf>
    <xf numFmtId="0" fontId="1" fillId="0" borderId="11" xfId="37" applyNumberFormat="1" applyFont="1" applyFill="1" applyBorder="1" applyAlignment="1">
      <alignment horizontal="distributed" vertical="center"/>
      <protection/>
    </xf>
    <xf numFmtId="0" fontId="1" fillId="0" borderId="18" xfId="37" applyNumberFormat="1" applyFont="1" applyFill="1" applyBorder="1" applyAlignment="1">
      <alignment horizontal="distributed" vertical="center"/>
      <protection/>
    </xf>
    <xf numFmtId="0" fontId="1" fillId="0" borderId="8" xfId="37" applyNumberFormat="1" applyFont="1" applyFill="1" applyBorder="1" applyAlignment="1">
      <alignment horizontal="distributed" vertical="center"/>
      <protection/>
    </xf>
    <xf numFmtId="0" fontId="1" fillId="0" borderId="15" xfId="37" applyNumberFormat="1" applyFont="1" applyFill="1" applyBorder="1" applyAlignment="1">
      <alignment horizontal="distributed" vertical="center"/>
      <protection/>
    </xf>
    <xf numFmtId="0" fontId="1" fillId="0" borderId="3" xfId="37" applyNumberFormat="1" applyFont="1" applyFill="1" applyBorder="1" applyAlignment="1">
      <alignment horizontal="distributed" vertical="center"/>
      <protection/>
    </xf>
    <xf numFmtId="0" fontId="1" fillId="0" borderId="5" xfId="37" applyNumberFormat="1" applyFont="1" applyFill="1" applyBorder="1" applyAlignment="1">
      <alignment horizontal="distributed" vertical="center"/>
      <protection/>
    </xf>
    <xf numFmtId="0" fontId="1" fillId="0" borderId="22" xfId="37" applyFont="1" applyFill="1" applyBorder="1" applyAlignment="1">
      <alignment horizontal="distributed" vertical="center"/>
      <protection/>
    </xf>
    <xf numFmtId="0" fontId="1" fillId="0" borderId="15" xfId="37" applyNumberFormat="1" applyFont="1" applyFill="1" applyBorder="1" applyAlignment="1">
      <alignment horizontal="center" vertical="center" wrapText="1"/>
      <protection/>
    </xf>
    <xf numFmtId="0" fontId="1" fillId="0" borderId="3" xfId="37" applyNumberFormat="1" applyFont="1" applyFill="1" applyBorder="1" applyAlignment="1">
      <alignment horizontal="center" vertical="center" wrapText="1"/>
      <protection/>
    </xf>
    <xf numFmtId="0" fontId="1" fillId="0" borderId="5" xfId="37" applyNumberFormat="1" applyFont="1" applyFill="1" applyBorder="1" applyAlignment="1">
      <alignment horizontal="center" vertical="center" wrapText="1"/>
      <protection/>
    </xf>
    <xf numFmtId="0" fontId="1" fillId="0" borderId="17" xfId="37" applyNumberFormat="1" applyFont="1" applyFill="1" applyBorder="1" applyAlignment="1">
      <alignment horizontal="center" vertical="center" wrapText="1"/>
      <protection/>
    </xf>
    <xf numFmtId="0" fontId="1" fillId="0" borderId="11" xfId="37" applyNumberFormat="1" applyFont="1" applyFill="1" applyBorder="1" applyAlignment="1">
      <alignment horizontal="center" vertical="center" wrapText="1"/>
      <protection/>
    </xf>
    <xf numFmtId="0" fontId="1" fillId="0" borderId="1" xfId="37" applyNumberFormat="1" applyFont="1" applyFill="1" applyBorder="1" applyAlignment="1">
      <alignment horizontal="center" vertical="center" wrapText="1"/>
      <protection/>
    </xf>
    <xf numFmtId="0" fontId="1" fillId="0" borderId="7" xfId="37" applyNumberFormat="1" applyFont="1" applyFill="1" applyBorder="1" applyAlignment="1">
      <alignment horizontal="center" vertical="center" wrapText="1"/>
      <protection/>
    </xf>
    <xf numFmtId="0" fontId="1" fillId="0" borderId="18" xfId="37" applyNumberFormat="1" applyFont="1" applyFill="1" applyBorder="1" applyAlignment="1">
      <alignment horizontal="center" vertical="center" wrapText="1"/>
      <protection/>
    </xf>
    <xf numFmtId="0" fontId="1" fillId="0" borderId="8" xfId="37" applyNumberFormat="1" applyFont="1" applyFill="1" applyBorder="1" applyAlignment="1">
      <alignment horizontal="center" vertical="center" wrapText="1"/>
      <protection/>
    </xf>
    <xf numFmtId="0" fontId="7" fillId="0" borderId="1" xfId="37" applyFont="1" applyFill="1" applyBorder="1" applyAlignment="1">
      <alignment horizontal="center" vertical="distributed" textRotation="255"/>
      <protection/>
    </xf>
    <xf numFmtId="0" fontId="1" fillId="0" borderId="31" xfId="37" applyFont="1" applyFill="1" applyBorder="1" applyAlignment="1">
      <alignment horizontal="center" vertical="center"/>
      <protection/>
    </xf>
    <xf numFmtId="0" fontId="1" fillId="0" borderId="23" xfId="37" applyFont="1" applyFill="1" applyBorder="1" applyAlignment="1">
      <alignment horizontal="center" vertical="center"/>
      <protection/>
    </xf>
    <xf numFmtId="0" fontId="1" fillId="0" borderId="29" xfId="37" applyFont="1" applyFill="1" applyBorder="1" applyAlignment="1">
      <alignment horizontal="center" vertical="center"/>
      <protection/>
    </xf>
    <xf numFmtId="0" fontId="1" fillId="0" borderId="1" xfId="37" applyFont="1" applyFill="1" applyBorder="1" applyAlignment="1">
      <alignment horizontal="center" vertical="center"/>
      <protection/>
    </xf>
    <xf numFmtId="0" fontId="1" fillId="0" borderId="0" xfId="37" applyFont="1" applyFill="1" applyBorder="1" applyAlignment="1">
      <alignment horizontal="center" vertical="center"/>
      <protection/>
    </xf>
    <xf numFmtId="0" fontId="1" fillId="0" borderId="7" xfId="37" applyFont="1" applyFill="1" applyBorder="1" applyAlignment="1">
      <alignment horizontal="center" vertical="center"/>
      <protection/>
    </xf>
    <xf numFmtId="0" fontId="1" fillId="0" borderId="18" xfId="37" applyFont="1" applyFill="1" applyBorder="1" applyAlignment="1">
      <alignment horizontal="center" vertical="center"/>
      <protection/>
    </xf>
    <xf numFmtId="0" fontId="1" fillId="0" borderId="4" xfId="37" applyFont="1" applyFill="1" applyBorder="1" applyAlignment="1">
      <alignment horizontal="center" vertical="center"/>
      <protection/>
    </xf>
    <xf numFmtId="0" fontId="1" fillId="0" borderId="8" xfId="37" applyFont="1" applyFill="1" applyBorder="1" applyAlignment="1">
      <alignment horizontal="center" vertical="center"/>
      <protection/>
    </xf>
    <xf numFmtId="0" fontId="1" fillId="0" borderId="31" xfId="37" applyFont="1" applyFill="1" applyBorder="1" applyAlignment="1">
      <alignment horizontal="distributed" vertical="center" wrapText="1"/>
      <protection/>
    </xf>
    <xf numFmtId="0" fontId="1" fillId="0" borderId="23" xfId="37" applyFont="1" applyFill="1" applyBorder="1" applyAlignment="1">
      <alignment horizontal="distributed" vertical="center"/>
      <protection/>
    </xf>
    <xf numFmtId="0" fontId="1" fillId="0" borderId="1" xfId="37" applyFont="1" applyFill="1" applyBorder="1" applyAlignment="1">
      <alignment horizontal="distributed" vertical="center"/>
      <protection/>
    </xf>
    <xf numFmtId="0" fontId="1" fillId="0" borderId="0" xfId="37" applyFont="1" applyFill="1" applyBorder="1" applyAlignment="1">
      <alignment horizontal="distributed" vertical="center"/>
      <protection/>
    </xf>
    <xf numFmtId="0" fontId="1" fillId="0" borderId="18" xfId="37" applyFont="1" applyFill="1" applyBorder="1" applyAlignment="1">
      <alignment horizontal="distributed" vertical="center"/>
      <protection/>
    </xf>
    <xf numFmtId="0" fontId="1" fillId="0" borderId="4" xfId="37" applyFont="1" applyFill="1" applyBorder="1" applyAlignment="1">
      <alignment horizontal="distributed" vertical="center"/>
      <protection/>
    </xf>
    <xf numFmtId="0" fontId="1" fillId="0" borderId="29" xfId="37" applyFont="1" applyFill="1" applyBorder="1" applyAlignment="1">
      <alignment horizontal="distributed" vertical="center" wrapText="1"/>
      <protection/>
    </xf>
    <xf numFmtId="0" fontId="1" fillId="0" borderId="1" xfId="37" applyFont="1" applyFill="1" applyBorder="1" applyAlignment="1">
      <alignment horizontal="distributed" vertical="center" wrapText="1"/>
      <protection/>
    </xf>
    <xf numFmtId="0" fontId="1" fillId="0" borderId="7" xfId="37" applyFont="1" applyFill="1" applyBorder="1" applyAlignment="1">
      <alignment horizontal="distributed" vertical="center" wrapText="1"/>
      <protection/>
    </xf>
    <xf numFmtId="0" fontId="1" fillId="0" borderId="18" xfId="37" applyFont="1" applyFill="1" applyBorder="1" applyAlignment="1">
      <alignment horizontal="distributed" vertical="center" wrapText="1"/>
      <protection/>
    </xf>
    <xf numFmtId="0" fontId="1" fillId="0" borderId="8" xfId="37" applyFont="1" applyFill="1" applyBorder="1" applyAlignment="1">
      <alignment horizontal="distributed" vertical="center" wrapText="1"/>
      <protection/>
    </xf>
    <xf numFmtId="0" fontId="1" fillId="0" borderId="7" xfId="37" applyFont="1" applyFill="1" applyBorder="1" applyAlignment="1">
      <alignment horizontal="distributed" vertical="center"/>
      <protection/>
    </xf>
    <xf numFmtId="0" fontId="1" fillId="0" borderId="8" xfId="37" applyFont="1" applyFill="1" applyBorder="1" applyAlignment="1">
      <alignment horizontal="distributed" vertical="center"/>
      <protection/>
    </xf>
    <xf numFmtId="38" fontId="1" fillId="0" borderId="2" xfId="18" applyFont="1" applyFill="1" applyBorder="1" applyAlignment="1">
      <alignment horizontal="center" vertical="center"/>
    </xf>
    <xf numFmtId="38" fontId="1" fillId="0" borderId="5" xfId="18" applyFont="1" applyFill="1" applyBorder="1" applyAlignment="1">
      <alignment horizontal="center" vertical="center"/>
    </xf>
    <xf numFmtId="38" fontId="1" fillId="0" borderId="21" xfId="18" applyFont="1" applyFill="1" applyBorder="1" applyAlignment="1">
      <alignment horizontal="distributed"/>
    </xf>
    <xf numFmtId="38" fontId="1" fillId="0" borderId="10" xfId="18" applyFont="1" applyFill="1" applyBorder="1" applyAlignment="1">
      <alignment horizontal="distributed"/>
    </xf>
    <xf numFmtId="38" fontId="1" fillId="0" borderId="22" xfId="18" applyFont="1" applyFill="1" applyBorder="1" applyAlignment="1">
      <alignment horizontal="distributed"/>
    </xf>
    <xf numFmtId="38" fontId="1" fillId="0" borderId="31" xfId="18" applyFont="1" applyFill="1" applyBorder="1" applyAlignment="1">
      <alignment horizontal="distributed" vertical="center"/>
    </xf>
    <xf numFmtId="38" fontId="1" fillId="0" borderId="29" xfId="18" applyFont="1" applyFill="1" applyBorder="1" applyAlignment="1">
      <alignment horizontal="distributed" vertical="center"/>
    </xf>
    <xf numFmtId="38" fontId="1" fillId="0" borderId="8" xfId="18" applyFont="1" applyFill="1" applyBorder="1" applyAlignment="1">
      <alignment horizontal="distributed" vertical="center"/>
    </xf>
    <xf numFmtId="0" fontId="1" fillId="0" borderId="31" xfId="38" applyFont="1" applyFill="1" applyBorder="1" applyAlignment="1">
      <alignment horizontal="distributed" vertical="center"/>
      <protection/>
    </xf>
    <xf numFmtId="0" fontId="1" fillId="0" borderId="23" xfId="38" applyFont="1" applyFill="1" applyBorder="1" applyAlignment="1">
      <alignment horizontal="distributed" vertical="center"/>
      <protection/>
    </xf>
    <xf numFmtId="0" fontId="1" fillId="0" borderId="29" xfId="38" applyFont="1" applyFill="1" applyBorder="1" applyAlignment="1">
      <alignment horizontal="distributed" vertical="center"/>
      <protection/>
    </xf>
    <xf numFmtId="0" fontId="1" fillId="0" borderId="18" xfId="38" applyFont="1" applyFill="1" applyBorder="1" applyAlignment="1">
      <alignment horizontal="distributed" vertical="center"/>
      <protection/>
    </xf>
    <xf numFmtId="0" fontId="1" fillId="0" borderId="4" xfId="38" applyFont="1" applyFill="1" applyBorder="1" applyAlignment="1">
      <alignment horizontal="distributed" vertical="center"/>
      <protection/>
    </xf>
    <xf numFmtId="0" fontId="1" fillId="0" borderId="8" xfId="38" applyFont="1" applyFill="1" applyBorder="1" applyAlignment="1">
      <alignment horizontal="distributed" vertical="center"/>
      <protection/>
    </xf>
    <xf numFmtId="38" fontId="1" fillId="0" borderId="29" xfId="18" applyFont="1" applyFill="1" applyBorder="1" applyAlignment="1">
      <alignment horizontal="center" vertical="center" wrapText="1"/>
    </xf>
    <xf numFmtId="0" fontId="1" fillId="0" borderId="7" xfId="38" applyFont="1" applyFill="1" applyBorder="1" applyAlignment="1">
      <alignment horizontal="center" vertical="center" wrapText="1"/>
      <protection/>
    </xf>
    <xf numFmtId="38" fontId="1" fillId="0" borderId="2" xfId="18" applyFont="1" applyFill="1" applyBorder="1" applyAlignment="1">
      <alignment horizontal="center" vertical="center" wrapText="1"/>
    </xf>
    <xf numFmtId="0" fontId="1" fillId="0" borderId="3" xfId="38" applyFont="1" applyFill="1" applyBorder="1" applyAlignment="1">
      <alignment horizontal="center" vertical="center" wrapText="1"/>
      <protection/>
    </xf>
    <xf numFmtId="38" fontId="1" fillId="0" borderId="1" xfId="18" applyFont="1" applyFill="1" applyBorder="1" applyAlignment="1">
      <alignment horizontal="distributed" vertical="center"/>
    </xf>
    <xf numFmtId="38" fontId="1" fillId="0" borderId="7" xfId="18" applyFont="1" applyFill="1" applyBorder="1" applyAlignment="1">
      <alignment horizontal="distributed" vertical="center"/>
    </xf>
    <xf numFmtId="0" fontId="1" fillId="0" borderId="31" xfId="38" applyFont="1" applyFill="1" applyBorder="1" applyAlignment="1">
      <alignment horizontal="center" vertical="center"/>
      <protection/>
    </xf>
    <xf numFmtId="0" fontId="0" fillId="0" borderId="23" xfId="38" applyFill="1" applyBorder="1" applyAlignment="1">
      <alignment horizontal="center" vertical="center"/>
      <protection/>
    </xf>
    <xf numFmtId="0" fontId="0" fillId="0" borderId="29" xfId="38" applyFill="1" applyBorder="1" applyAlignment="1">
      <alignment horizontal="center" vertical="center"/>
      <protection/>
    </xf>
    <xf numFmtId="0" fontId="0" fillId="0" borderId="18" xfId="38" applyFill="1" applyBorder="1" applyAlignment="1">
      <alignment horizontal="center" vertical="center"/>
      <protection/>
    </xf>
    <xf numFmtId="0" fontId="0" fillId="0" borderId="4" xfId="38" applyFill="1" applyBorder="1" applyAlignment="1">
      <alignment horizontal="center" vertical="center"/>
      <protection/>
    </xf>
    <xf numFmtId="0" fontId="0" fillId="0" borderId="8" xfId="38" applyFill="1" applyBorder="1" applyAlignment="1">
      <alignment horizontal="center" vertical="center"/>
      <protection/>
    </xf>
    <xf numFmtId="38" fontId="1" fillId="0" borderId="31" xfId="18" applyFont="1" applyFill="1" applyBorder="1" applyAlignment="1">
      <alignment horizontal="distributed" vertical="center" wrapText="1"/>
    </xf>
    <xf numFmtId="38" fontId="1" fillId="0" borderId="29" xfId="18" applyFont="1" applyFill="1" applyBorder="1" applyAlignment="1">
      <alignment horizontal="distributed" vertical="center" wrapText="1"/>
    </xf>
    <xf numFmtId="38" fontId="1" fillId="0" borderId="1" xfId="18" applyFont="1" applyFill="1" applyBorder="1" applyAlignment="1">
      <alignment horizontal="distributed" vertical="center" wrapText="1"/>
    </xf>
    <xf numFmtId="38" fontId="1" fillId="0" borderId="7" xfId="18" applyFont="1" applyFill="1" applyBorder="1" applyAlignment="1">
      <alignment horizontal="distributed" vertical="center" wrapText="1"/>
    </xf>
    <xf numFmtId="38" fontId="1" fillId="0" borderId="18" xfId="18" applyFont="1" applyFill="1" applyBorder="1" applyAlignment="1">
      <alignment horizontal="distributed" vertical="center" wrapText="1"/>
    </xf>
    <xf numFmtId="38" fontId="1" fillId="0" borderId="8" xfId="18" applyFont="1" applyFill="1" applyBorder="1" applyAlignment="1">
      <alignment horizontal="distributed" vertical="center" wrapText="1"/>
    </xf>
    <xf numFmtId="38" fontId="1" fillId="0" borderId="3" xfId="18" applyFont="1" applyFill="1" applyBorder="1" applyAlignment="1">
      <alignment horizontal="center" vertical="center" wrapText="1"/>
    </xf>
    <xf numFmtId="38" fontId="1" fillId="0" borderId="31" xfId="18" applyFont="1" applyFill="1" applyBorder="1" applyAlignment="1">
      <alignment horizontal="center" vertical="center" wrapText="1"/>
    </xf>
    <xf numFmtId="0" fontId="1" fillId="0" borderId="1" xfId="38" applyFont="1" applyFill="1" applyBorder="1" applyAlignment="1">
      <alignment vertical="center" wrapText="1"/>
      <protection/>
    </xf>
    <xf numFmtId="38" fontId="1" fillId="0" borderId="32" xfId="18" applyFont="1" applyFill="1" applyBorder="1" applyAlignment="1">
      <alignment horizontal="center" vertical="center" wrapText="1"/>
    </xf>
    <xf numFmtId="0" fontId="1" fillId="0" borderId="33" xfId="38" applyFont="1" applyFill="1" applyBorder="1" applyAlignment="1">
      <alignment vertical="center" wrapText="1"/>
      <protection/>
    </xf>
    <xf numFmtId="0" fontId="1" fillId="0" borderId="20" xfId="38" applyFont="1" applyFill="1" applyBorder="1" applyAlignment="1">
      <alignment horizontal="center" vertical="center"/>
      <protection/>
    </xf>
    <xf numFmtId="0" fontId="1" fillId="0" borderId="25" xfId="38" applyFont="1" applyFill="1" applyBorder="1" applyAlignment="1">
      <alignment horizontal="center" vertical="center"/>
      <protection/>
    </xf>
    <xf numFmtId="0" fontId="7" fillId="0" borderId="1" xfId="38" applyFont="1" applyFill="1" applyBorder="1" applyAlignment="1">
      <alignment horizontal="distributed"/>
      <protection/>
    </xf>
    <xf numFmtId="0" fontId="7" fillId="0" borderId="7" xfId="38" applyFont="1" applyFill="1" applyBorder="1" applyAlignment="1">
      <alignment horizontal="distributed"/>
      <protection/>
    </xf>
    <xf numFmtId="0" fontId="1" fillId="0" borderId="1" xfId="38" applyFont="1" applyFill="1" applyBorder="1" applyAlignment="1">
      <alignment horizontal="distributed" vertical="center"/>
      <protection/>
    </xf>
    <xf numFmtId="0" fontId="1" fillId="0" borderId="7" xfId="38" applyFont="1" applyFill="1" applyBorder="1" applyAlignment="1">
      <alignment horizontal="distributed" vertical="center"/>
      <protection/>
    </xf>
    <xf numFmtId="0" fontId="1" fillId="0" borderId="21" xfId="39" applyFont="1" applyFill="1" applyBorder="1" applyAlignment="1">
      <alignment horizontal="center" vertical="center" wrapText="1"/>
      <protection/>
    </xf>
    <xf numFmtId="0" fontId="1" fillId="0" borderId="22" xfId="39" applyFont="1" applyFill="1" applyBorder="1" applyAlignment="1">
      <alignment horizontal="center" vertical="center" wrapText="1"/>
      <protection/>
    </xf>
    <xf numFmtId="0" fontId="1" fillId="0" borderId="2" xfId="39" applyNumberFormat="1" applyFont="1" applyFill="1" applyBorder="1" applyAlignment="1">
      <alignment horizontal="center" vertical="center" wrapText="1"/>
      <protection/>
    </xf>
    <xf numFmtId="0" fontId="1" fillId="0" borderId="5" xfId="39" applyNumberFormat="1" applyFont="1" applyFill="1" applyBorder="1" applyAlignment="1">
      <alignment horizontal="center" vertical="center" wrapText="1"/>
      <protection/>
    </xf>
    <xf numFmtId="0" fontId="1" fillId="0" borderId="2" xfId="39" applyFont="1" applyFill="1" applyBorder="1" applyAlignment="1">
      <alignment horizontal="center" vertical="center" wrapText="1"/>
      <protection/>
    </xf>
    <xf numFmtId="0" fontId="1" fillId="0" borderId="5" xfId="39" applyFont="1" applyFill="1" applyBorder="1" applyAlignment="1">
      <alignment horizontal="center" vertical="center" wrapText="1"/>
      <protection/>
    </xf>
    <xf numFmtId="0" fontId="1" fillId="0" borderId="2" xfId="39" applyFont="1" applyFill="1" applyBorder="1" applyAlignment="1">
      <alignment horizontal="center" vertical="center"/>
      <protection/>
    </xf>
    <xf numFmtId="0" fontId="1" fillId="0" borderId="5" xfId="39" applyFont="1" applyFill="1" applyBorder="1" applyAlignment="1">
      <alignment horizontal="center" vertical="center"/>
      <protection/>
    </xf>
    <xf numFmtId="0" fontId="1" fillId="0" borderId="2" xfId="39" applyFont="1" applyFill="1" applyBorder="1" applyAlignment="1">
      <alignment horizontal="center" vertical="center" wrapText="1"/>
      <protection/>
    </xf>
    <xf numFmtId="0" fontId="1" fillId="0" borderId="5" xfId="39" applyFont="1" applyFill="1" applyBorder="1" applyAlignment="1">
      <alignment horizontal="center" vertical="center" wrapText="1"/>
      <protection/>
    </xf>
    <xf numFmtId="0" fontId="1" fillId="0" borderId="21" xfId="39" applyFont="1" applyFill="1" applyBorder="1" applyAlignment="1">
      <alignment horizontal="center" vertical="center" wrapText="1"/>
      <protection/>
    </xf>
    <xf numFmtId="0" fontId="1" fillId="0" borderId="22" xfId="39" applyFont="1" applyFill="1" applyBorder="1" applyAlignment="1">
      <alignment horizontal="center" vertical="center" wrapText="1"/>
      <protection/>
    </xf>
    <xf numFmtId="0" fontId="1" fillId="0" borderId="21" xfId="39" applyFont="1" applyFill="1" applyBorder="1" applyAlignment="1">
      <alignment horizontal="center" vertical="center"/>
      <protection/>
    </xf>
    <xf numFmtId="0" fontId="1" fillId="0" borderId="22" xfId="39" applyFont="1" applyFill="1" applyBorder="1" applyAlignment="1">
      <alignment horizontal="center" vertical="center"/>
      <protection/>
    </xf>
    <xf numFmtId="0" fontId="1" fillId="0" borderId="2" xfId="40" applyFont="1" applyFill="1" applyBorder="1" applyAlignment="1">
      <alignment horizontal="center" vertical="center" wrapText="1"/>
      <protection/>
    </xf>
    <xf numFmtId="0" fontId="1" fillId="0" borderId="3" xfId="40" applyFont="1" applyFill="1" applyBorder="1" applyAlignment="1">
      <alignment horizontal="center" vertical="center" wrapText="1"/>
      <protection/>
    </xf>
    <xf numFmtId="0" fontId="1" fillId="0" borderId="5" xfId="40" applyFont="1" applyFill="1" applyBorder="1" applyAlignment="1">
      <alignment horizontal="center" vertical="center" wrapText="1"/>
      <protection/>
    </xf>
    <xf numFmtId="0" fontId="1" fillId="0" borderId="29" xfId="40" applyFont="1" applyFill="1" applyBorder="1" applyAlignment="1">
      <alignment horizontal="distributed" vertical="center" wrapText="1"/>
      <protection/>
    </xf>
    <xf numFmtId="0" fontId="1" fillId="0" borderId="7" xfId="40" applyFont="1" applyFill="1" applyBorder="1" applyAlignment="1">
      <alignment horizontal="distributed" vertical="center" wrapText="1"/>
      <protection/>
    </xf>
    <xf numFmtId="0" fontId="1" fillId="0" borderId="8" xfId="40" applyFont="1" applyFill="1" applyBorder="1" applyAlignment="1">
      <alignment horizontal="distributed" vertical="center" wrapText="1"/>
      <protection/>
    </xf>
    <xf numFmtId="177" fontId="1" fillId="0" borderId="0" xfId="40" applyNumberFormat="1" applyFont="1" applyFill="1" applyBorder="1" applyAlignment="1">
      <alignment horizontal="center" vertical="center"/>
      <protection/>
    </xf>
    <xf numFmtId="177" fontId="1" fillId="0" borderId="9" xfId="40" applyNumberFormat="1" applyFont="1" applyFill="1" applyBorder="1" applyAlignment="1">
      <alignment horizontal="center" vertical="center"/>
      <protection/>
    </xf>
    <xf numFmtId="0" fontId="1" fillId="0" borderId="6" xfId="40"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22" xfId="40" applyFont="1" applyFill="1" applyBorder="1" applyAlignment="1">
      <alignment horizontal="center" vertical="center" wrapText="1"/>
      <protection/>
    </xf>
    <xf numFmtId="0" fontId="1" fillId="0" borderId="30" xfId="40" applyFont="1" applyFill="1" applyBorder="1" applyAlignment="1">
      <alignment horizontal="center" vertical="center" wrapText="1"/>
      <protection/>
    </xf>
    <xf numFmtId="0" fontId="1" fillId="0" borderId="25" xfId="40" applyFont="1" applyFill="1" applyBorder="1" applyAlignment="1">
      <alignment horizontal="center" vertical="center" wrapText="1"/>
      <protection/>
    </xf>
    <xf numFmtId="0" fontId="1" fillId="0" borderId="30" xfId="40" applyFont="1" applyFill="1" applyBorder="1" applyAlignment="1">
      <alignment horizontal="center" vertical="center"/>
      <protection/>
    </xf>
    <xf numFmtId="0" fontId="1" fillId="0" borderId="25" xfId="40" applyFont="1" applyFill="1" applyBorder="1" applyAlignment="1">
      <alignment horizontal="center" vertical="center"/>
      <protection/>
    </xf>
    <xf numFmtId="0" fontId="1" fillId="0" borderId="15" xfId="40" applyFont="1" applyFill="1" applyBorder="1" applyAlignment="1">
      <alignment horizontal="center" vertical="center" wrapText="1"/>
      <protection/>
    </xf>
    <xf numFmtId="0" fontId="1" fillId="0" borderId="21" xfId="40" applyFont="1" applyFill="1" applyBorder="1" applyAlignment="1">
      <alignment horizontal="center" vertical="center" wrapText="1"/>
      <protection/>
    </xf>
    <xf numFmtId="0" fontId="1" fillId="0" borderId="20" xfId="40" applyFont="1" applyFill="1" applyBorder="1" applyAlignment="1">
      <alignment horizontal="center" vertical="center" wrapText="1"/>
      <protection/>
    </xf>
    <xf numFmtId="0" fontId="1" fillId="0" borderId="6" xfId="40" applyFont="1" applyFill="1" applyBorder="1" applyAlignment="1">
      <alignment horizontal="left" vertical="center" wrapText="1"/>
      <protection/>
    </xf>
    <xf numFmtId="0" fontId="0" fillId="0" borderId="10" xfId="40" applyFill="1" applyBorder="1">
      <alignment/>
      <protection/>
    </xf>
    <xf numFmtId="0" fontId="0" fillId="0" borderId="22" xfId="40" applyFill="1" applyBorder="1">
      <alignment/>
      <protection/>
    </xf>
    <xf numFmtId="0" fontId="1" fillId="0" borderId="31" xfId="40" applyFont="1" applyFill="1" applyBorder="1" applyAlignment="1">
      <alignment horizontal="center" vertical="center"/>
      <protection/>
    </xf>
    <xf numFmtId="0" fontId="1" fillId="0" borderId="29" xfId="40" applyFont="1" applyFill="1" applyBorder="1" applyAlignment="1">
      <alignment horizontal="center" vertical="center"/>
      <protection/>
    </xf>
    <xf numFmtId="0" fontId="1" fillId="0" borderId="1" xfId="40" applyFont="1" applyFill="1" applyBorder="1" applyAlignment="1">
      <alignment horizontal="center" vertical="center"/>
      <protection/>
    </xf>
    <xf numFmtId="0" fontId="1" fillId="0" borderId="7" xfId="40" applyFont="1" applyFill="1" applyBorder="1" applyAlignment="1">
      <alignment horizontal="center" vertical="center"/>
      <protection/>
    </xf>
    <xf numFmtId="0" fontId="1" fillId="0" borderId="18" xfId="40" applyFont="1" applyFill="1" applyBorder="1" applyAlignment="1">
      <alignment horizontal="center" vertical="center"/>
      <protection/>
    </xf>
    <xf numFmtId="0" fontId="1" fillId="0" borderId="8" xfId="40" applyFont="1" applyFill="1" applyBorder="1" applyAlignment="1">
      <alignment horizontal="center" vertical="center"/>
      <protection/>
    </xf>
    <xf numFmtId="0" fontId="1" fillId="0" borderId="21" xfId="40" applyFont="1" applyFill="1" applyBorder="1" applyAlignment="1">
      <alignment horizontal="center" vertical="center"/>
      <protection/>
    </xf>
    <xf numFmtId="0" fontId="1" fillId="0" borderId="10" xfId="40" applyFont="1" applyFill="1" applyBorder="1" applyAlignment="1">
      <alignment horizontal="center" vertical="center"/>
      <protection/>
    </xf>
    <xf numFmtId="0" fontId="1" fillId="0" borderId="22" xfId="40" applyFont="1" applyFill="1" applyBorder="1" applyAlignment="1">
      <alignment horizontal="center" vertical="center"/>
      <protection/>
    </xf>
    <xf numFmtId="0" fontId="1" fillId="0" borderId="6" xfId="40" applyFont="1" applyFill="1" applyBorder="1" applyAlignment="1">
      <alignment horizontal="center" vertical="center"/>
      <protection/>
    </xf>
    <xf numFmtId="0" fontId="1" fillId="0" borderId="31" xfId="41" applyFont="1" applyFill="1" applyBorder="1" applyAlignment="1">
      <alignment horizontal="distributed" vertical="center"/>
      <protection/>
    </xf>
    <xf numFmtId="0" fontId="1" fillId="0" borderId="18" xfId="41" applyFont="1" applyFill="1" applyBorder="1" applyAlignment="1">
      <alignment horizontal="distributed" vertical="center"/>
      <protection/>
    </xf>
    <xf numFmtId="0" fontId="1" fillId="0" borderId="14" xfId="41" applyFont="1" applyFill="1" applyBorder="1" applyAlignment="1">
      <alignment horizontal="center" vertical="center"/>
      <protection/>
    </xf>
    <xf numFmtId="0" fontId="1" fillId="0" borderId="6" xfId="41" applyFont="1" applyFill="1" applyBorder="1" applyAlignment="1">
      <alignment horizontal="center" vertical="center"/>
      <protection/>
    </xf>
    <xf numFmtId="0" fontId="1" fillId="0" borderId="29" xfId="41" applyFont="1" applyFill="1" applyBorder="1" applyAlignment="1">
      <alignment horizontal="center" vertical="center" wrapText="1"/>
      <protection/>
    </xf>
    <xf numFmtId="0" fontId="1" fillId="0" borderId="8" xfId="41" applyFont="1" applyFill="1" applyBorder="1" applyAlignment="1">
      <alignment horizontal="center" vertical="center"/>
      <protection/>
    </xf>
    <xf numFmtId="0" fontId="1" fillId="0" borderId="34" xfId="41" applyFont="1" applyFill="1" applyBorder="1" applyAlignment="1">
      <alignment horizontal="center" vertical="center" wrapText="1"/>
      <protection/>
    </xf>
    <xf numFmtId="0" fontId="1" fillId="0" borderId="19" xfId="41" applyFont="1" applyFill="1" applyBorder="1" applyAlignment="1">
      <alignment horizontal="center" vertical="center"/>
      <protection/>
    </xf>
    <xf numFmtId="38" fontId="1" fillId="0" borderId="22" xfId="18" applyFont="1" applyFill="1" applyBorder="1" applyAlignment="1">
      <alignment horizontal="distributed" vertical="center"/>
    </xf>
    <xf numFmtId="38" fontId="7" fillId="0" borderId="17" xfId="18" applyFont="1" applyFill="1" applyBorder="1" applyAlignment="1">
      <alignment horizontal="distributed" vertical="center"/>
    </xf>
    <xf numFmtId="38" fontId="7" fillId="0" borderId="11" xfId="18" applyFont="1" applyFill="1" applyBorder="1" applyAlignment="1">
      <alignment horizontal="distributed" vertical="center"/>
    </xf>
    <xf numFmtId="38" fontId="1" fillId="0" borderId="18" xfId="18" applyFont="1" applyFill="1" applyBorder="1" applyAlignment="1">
      <alignment horizontal="distributed" vertical="center"/>
    </xf>
    <xf numFmtId="38" fontId="1" fillId="0" borderId="8" xfId="18" applyFont="1" applyFill="1" applyBorder="1" applyAlignment="1">
      <alignment horizontal="distributed" vertical="center"/>
    </xf>
    <xf numFmtId="38" fontId="1" fillId="0" borderId="0" xfId="18" applyFont="1" applyFill="1" applyBorder="1" applyAlignment="1">
      <alignment vertical="center" wrapText="1"/>
    </xf>
    <xf numFmtId="38" fontId="1" fillId="0" borderId="35" xfId="18" applyFont="1" applyFill="1" applyBorder="1" applyAlignment="1">
      <alignment horizontal="distributed" vertical="center"/>
    </xf>
    <xf numFmtId="0" fontId="1" fillId="0" borderId="1" xfId="43" applyFont="1" applyFill="1" applyBorder="1" applyAlignment="1">
      <alignment horizontal="distributed" vertical="center"/>
      <protection/>
    </xf>
    <xf numFmtId="0" fontId="1" fillId="0" borderId="7" xfId="43" applyFont="1" applyFill="1" applyBorder="1" applyAlignment="1">
      <alignment horizontal="distributed" vertical="center"/>
      <protection/>
    </xf>
    <xf numFmtId="0" fontId="7" fillId="0" borderId="1" xfId="43" applyFont="1" applyFill="1" applyBorder="1" applyAlignment="1">
      <alignment horizontal="distributed" vertical="center"/>
      <protection/>
    </xf>
    <xf numFmtId="0" fontId="7" fillId="0" borderId="7" xfId="43" applyFont="1" applyFill="1" applyBorder="1" applyAlignment="1">
      <alignment horizontal="distributed" vertical="center"/>
      <protection/>
    </xf>
    <xf numFmtId="0" fontId="1" fillId="0" borderId="18" xfId="43" applyFont="1" applyFill="1" applyBorder="1" applyAlignment="1">
      <alignment horizontal="distributed" vertical="center"/>
      <protection/>
    </xf>
    <xf numFmtId="0" fontId="1" fillId="0" borderId="8" xfId="43" applyFont="1" applyFill="1" applyBorder="1" applyAlignment="1">
      <alignment horizontal="distributed" vertical="center"/>
      <protection/>
    </xf>
    <xf numFmtId="0" fontId="1" fillId="0" borderId="15" xfId="43" applyFont="1" applyFill="1" applyBorder="1" applyAlignment="1">
      <alignment horizontal="center" vertical="center" wrapText="1"/>
      <protection/>
    </xf>
    <xf numFmtId="0" fontId="1" fillId="0" borderId="5" xfId="43" applyFont="1" applyFill="1" applyBorder="1" applyAlignment="1">
      <alignment horizontal="center" vertical="center"/>
      <protection/>
    </xf>
    <xf numFmtId="0" fontId="7" fillId="0" borderId="1" xfId="43" applyNumberFormat="1" applyFont="1" applyFill="1" applyBorder="1" applyAlignment="1">
      <alignment horizontal="distributed" vertical="center"/>
      <protection/>
    </xf>
    <xf numFmtId="0" fontId="7" fillId="0" borderId="7" xfId="43" applyNumberFormat="1" applyFont="1" applyFill="1" applyBorder="1" applyAlignment="1">
      <alignment horizontal="distributed" vertical="center"/>
      <protection/>
    </xf>
    <xf numFmtId="0" fontId="1" fillId="0" borderId="15" xfId="43" applyFont="1" applyFill="1" applyBorder="1" applyAlignment="1">
      <alignment horizontal="center" vertical="center"/>
      <protection/>
    </xf>
    <xf numFmtId="0" fontId="1" fillId="0" borderId="5" xfId="43" applyFont="1" applyFill="1" applyBorder="1" applyAlignment="1">
      <alignment horizontal="center" vertical="center"/>
      <protection/>
    </xf>
    <xf numFmtId="0" fontId="1" fillId="0" borderId="15" xfId="43" applyFont="1" applyFill="1" applyBorder="1" applyAlignment="1">
      <alignment horizontal="center" vertical="center" wrapText="1"/>
      <protection/>
    </xf>
    <xf numFmtId="0" fontId="1" fillId="0" borderId="21" xfId="43" applyFont="1" applyFill="1" applyBorder="1" applyAlignment="1">
      <alignment horizontal="center" vertical="center"/>
      <protection/>
    </xf>
    <xf numFmtId="0" fontId="1" fillId="0" borderId="10" xfId="43" applyFont="1" applyFill="1" applyBorder="1" applyAlignment="1">
      <alignment horizontal="center" vertical="center"/>
      <protection/>
    </xf>
    <xf numFmtId="0" fontId="1" fillId="0" borderId="22" xfId="43" applyFont="1" applyFill="1" applyBorder="1" applyAlignment="1">
      <alignment horizontal="center" vertical="center"/>
      <protection/>
    </xf>
    <xf numFmtId="0" fontId="1" fillId="0" borderId="17" xfId="43" applyFont="1" applyFill="1" applyBorder="1" applyAlignment="1">
      <alignment horizontal="center" vertical="center"/>
      <protection/>
    </xf>
    <xf numFmtId="0" fontId="1" fillId="0" borderId="11" xfId="43" applyFont="1" applyFill="1" applyBorder="1" applyAlignment="1">
      <alignment horizontal="center" vertical="center"/>
      <protection/>
    </xf>
    <xf numFmtId="0" fontId="1" fillId="0" borderId="18" xfId="43" applyFont="1" applyFill="1" applyBorder="1" applyAlignment="1">
      <alignment horizontal="center" vertical="center"/>
      <protection/>
    </xf>
    <xf numFmtId="0" fontId="1" fillId="0" borderId="8" xfId="43" applyFont="1" applyFill="1" applyBorder="1" applyAlignment="1">
      <alignment horizontal="center" vertical="center"/>
      <protection/>
    </xf>
    <xf numFmtId="0" fontId="1" fillId="0" borderId="31" xfId="43" applyFont="1" applyFill="1" applyBorder="1" applyAlignment="1">
      <alignment horizontal="center" vertical="center"/>
      <protection/>
    </xf>
    <xf numFmtId="0" fontId="1" fillId="0" borderId="29" xfId="43" applyFont="1" applyFill="1" applyBorder="1" applyAlignment="1">
      <alignment horizontal="center" vertical="center"/>
      <protection/>
    </xf>
    <xf numFmtId="0" fontId="1" fillId="0" borderId="1" xfId="43" applyFont="1" applyFill="1" applyBorder="1" applyAlignment="1">
      <alignment horizontal="center" vertical="center"/>
      <protection/>
    </xf>
    <xf numFmtId="0" fontId="1" fillId="0" borderId="7" xfId="43" applyFont="1" applyFill="1" applyBorder="1" applyAlignment="1">
      <alignment horizontal="center" vertical="center"/>
      <protection/>
    </xf>
    <xf numFmtId="0" fontId="1" fillId="0" borderId="18" xfId="43" applyFont="1" applyFill="1" applyBorder="1" applyAlignment="1">
      <alignment horizontal="center" vertical="center"/>
      <protection/>
    </xf>
    <xf numFmtId="0" fontId="1" fillId="0" borderId="8" xfId="43" applyFont="1" applyFill="1" applyBorder="1" applyAlignment="1">
      <alignment horizontal="center" vertical="center"/>
      <protection/>
    </xf>
    <xf numFmtId="0" fontId="1" fillId="0" borderId="21" xfId="43" applyFont="1" applyFill="1" applyBorder="1" applyAlignment="1">
      <alignment horizontal="center" vertical="center"/>
      <protection/>
    </xf>
    <xf numFmtId="0" fontId="1" fillId="0" borderId="10" xfId="43" applyFont="1" applyFill="1" applyBorder="1" applyAlignment="1">
      <alignment horizontal="center" vertical="center"/>
      <protection/>
    </xf>
    <xf numFmtId="0" fontId="1" fillId="0" borderId="22" xfId="43" applyFont="1" applyFill="1" applyBorder="1" applyAlignment="1">
      <alignment horizontal="center" vertical="center"/>
      <protection/>
    </xf>
    <xf numFmtId="0" fontId="1" fillId="0" borderId="10" xfId="43" applyFont="1" applyFill="1" applyBorder="1" applyAlignment="1">
      <alignment horizontal="center" vertical="center" wrapText="1"/>
      <protection/>
    </xf>
    <xf numFmtId="0" fontId="1" fillId="0" borderId="10" xfId="43" applyFont="1" applyFill="1" applyBorder="1" applyAlignment="1">
      <alignment horizontal="center" vertical="center" wrapText="1"/>
      <protection/>
    </xf>
    <xf numFmtId="0" fontId="1" fillId="0" borderId="10" xfId="43" applyFont="1" applyFill="1" applyBorder="1">
      <alignment/>
      <protection/>
    </xf>
    <xf numFmtId="0" fontId="1" fillId="0" borderId="22" xfId="43" applyFont="1" applyFill="1" applyBorder="1">
      <alignment/>
      <protection/>
    </xf>
    <xf numFmtId="0" fontId="1" fillId="0" borderId="6" xfId="44" applyFont="1" applyFill="1" applyBorder="1" applyAlignment="1">
      <alignment horizontal="distributed" vertical="center" wrapText="1"/>
      <protection/>
    </xf>
    <xf numFmtId="0" fontId="1" fillId="0" borderId="6" xfId="44" applyFont="1" applyFill="1" applyBorder="1" applyAlignment="1">
      <alignment horizontal="distributed" vertical="center"/>
      <protection/>
    </xf>
    <xf numFmtId="0" fontId="1" fillId="0" borderId="1" xfId="44" applyFont="1" applyFill="1" applyBorder="1" applyAlignment="1">
      <alignment horizontal="distributed" vertical="center"/>
      <protection/>
    </xf>
    <xf numFmtId="0" fontId="1" fillId="0" borderId="7" xfId="44" applyFont="1" applyFill="1" applyBorder="1" applyAlignment="1">
      <alignment horizontal="distributed" vertical="center"/>
      <protection/>
    </xf>
    <xf numFmtId="199" fontId="1" fillId="0" borderId="0" xfId="44" applyNumberFormat="1" applyFont="1" applyFill="1" applyBorder="1" applyAlignment="1">
      <alignment horizontal="center" vertical="center"/>
      <protection/>
    </xf>
    <xf numFmtId="0" fontId="7" fillId="0" borderId="1" xfId="44" applyFont="1" applyFill="1" applyBorder="1" applyAlignment="1">
      <alignment vertical="center"/>
      <protection/>
    </xf>
    <xf numFmtId="0" fontId="7" fillId="0" borderId="7" xfId="44" applyFont="1" applyFill="1" applyBorder="1" applyAlignment="1">
      <alignment vertical="center"/>
      <protection/>
    </xf>
    <xf numFmtId="0" fontId="1" fillId="0" borderId="21" xfId="44" applyFont="1" applyFill="1" applyBorder="1" applyAlignment="1">
      <alignment horizontal="center" vertical="center"/>
      <protection/>
    </xf>
    <xf numFmtId="0" fontId="1" fillId="0" borderId="10" xfId="44" applyFont="1" applyFill="1" applyBorder="1" applyAlignment="1">
      <alignment horizontal="center" vertical="center"/>
      <protection/>
    </xf>
    <xf numFmtId="0" fontId="1" fillId="0" borderId="22" xfId="44" applyFont="1" applyFill="1" applyBorder="1" applyAlignment="1">
      <alignment horizontal="center" vertical="center"/>
      <protection/>
    </xf>
    <xf numFmtId="0" fontId="1" fillId="0" borderId="10" xfId="44" applyFont="1" applyFill="1" applyBorder="1" applyAlignment="1">
      <alignment horizontal="center" vertical="center"/>
      <protection/>
    </xf>
    <xf numFmtId="0" fontId="1" fillId="0" borderId="22" xfId="44" applyFont="1" applyFill="1" applyBorder="1" applyAlignment="1">
      <alignment horizontal="center" vertical="center"/>
      <protection/>
    </xf>
    <xf numFmtId="41" fontId="1" fillId="0" borderId="0" xfId="44" applyNumberFormat="1" applyFont="1" applyFill="1" applyBorder="1" applyAlignment="1">
      <alignment horizontal="center" vertical="center"/>
      <protection/>
    </xf>
    <xf numFmtId="0" fontId="1" fillId="0" borderId="31" xfId="44" applyFont="1" applyFill="1" applyBorder="1" applyAlignment="1">
      <alignment horizontal="center" vertical="center"/>
      <protection/>
    </xf>
    <xf numFmtId="0" fontId="1" fillId="0" borderId="29" xfId="44" applyFont="1" applyFill="1" applyBorder="1" applyAlignment="1">
      <alignment horizontal="center" vertical="center"/>
      <protection/>
    </xf>
    <xf numFmtId="0" fontId="1" fillId="0" borderId="1" xfId="44" applyFont="1" applyFill="1" applyBorder="1" applyAlignment="1">
      <alignment horizontal="center" vertical="center"/>
      <protection/>
    </xf>
    <xf numFmtId="0" fontId="1" fillId="0" borderId="7" xfId="44" applyFont="1" applyFill="1" applyBorder="1" applyAlignment="1">
      <alignment horizontal="center" vertical="center"/>
      <protection/>
    </xf>
    <xf numFmtId="0" fontId="1" fillId="0" borderId="18" xfId="44" applyFont="1" applyFill="1" applyBorder="1" applyAlignment="1">
      <alignment horizontal="center" vertical="center"/>
      <protection/>
    </xf>
    <xf numFmtId="0" fontId="1" fillId="0" borderId="8" xfId="44" applyFont="1" applyFill="1" applyBorder="1" applyAlignment="1">
      <alignment horizontal="center" vertical="center"/>
      <protection/>
    </xf>
    <xf numFmtId="199" fontId="1" fillId="0" borderId="7" xfId="44" applyNumberFormat="1" applyFont="1" applyFill="1" applyBorder="1" applyAlignment="1">
      <alignment horizontal="center" vertical="center"/>
      <protection/>
    </xf>
    <xf numFmtId="0" fontId="1" fillId="0" borderId="0" xfId="45" applyFont="1" applyFill="1" applyBorder="1" applyAlignment="1">
      <alignment horizontal="distributed" vertical="center"/>
      <protection/>
    </xf>
    <xf numFmtId="0" fontId="1" fillId="0" borderId="7" xfId="45" applyFont="1" applyFill="1" applyBorder="1" applyAlignment="1">
      <alignment horizontal="distributed" vertical="center"/>
      <protection/>
    </xf>
    <xf numFmtId="0" fontId="7" fillId="0" borderId="4" xfId="45" applyFont="1" applyFill="1" applyBorder="1" applyAlignment="1">
      <alignment horizontal="distributed" vertical="center"/>
      <protection/>
    </xf>
    <xf numFmtId="0" fontId="7" fillId="0" borderId="8" xfId="45" applyFont="1" applyFill="1" applyBorder="1" applyAlignment="1">
      <alignment horizontal="distributed" vertical="center"/>
      <protection/>
    </xf>
    <xf numFmtId="0" fontId="7" fillId="0" borderId="0" xfId="45" applyFont="1" applyFill="1" applyBorder="1" applyAlignment="1">
      <alignment horizontal="distributed" vertical="center"/>
      <protection/>
    </xf>
    <xf numFmtId="0" fontId="7" fillId="0" borderId="7" xfId="45" applyFont="1" applyFill="1" applyBorder="1" applyAlignment="1">
      <alignment horizontal="distributed" vertical="center"/>
      <protection/>
    </xf>
    <xf numFmtId="0" fontId="1" fillId="0" borderId="21" xfId="45" applyFont="1" applyFill="1" applyBorder="1" applyAlignment="1">
      <alignment horizontal="distributed" vertical="center"/>
      <protection/>
    </xf>
    <xf numFmtId="0" fontId="1" fillId="0" borderId="10" xfId="45" applyFont="1" applyFill="1" applyBorder="1" applyAlignment="1">
      <alignment horizontal="distributed" vertical="center"/>
      <protection/>
    </xf>
    <xf numFmtId="0" fontId="1" fillId="0" borderId="22" xfId="45" applyFont="1" applyFill="1" applyBorder="1" applyAlignment="1">
      <alignment horizontal="distributed" vertical="center"/>
      <protection/>
    </xf>
    <xf numFmtId="0" fontId="1" fillId="0" borderId="1" xfId="45" applyFont="1" applyFill="1" applyBorder="1" applyAlignment="1">
      <alignment horizontal="distributed" vertical="center"/>
      <protection/>
    </xf>
    <xf numFmtId="0" fontId="1" fillId="0" borderId="18" xfId="45" applyFont="1" applyFill="1" applyBorder="1" applyAlignment="1">
      <alignment horizontal="distributed" vertical="center"/>
      <protection/>
    </xf>
    <xf numFmtId="0" fontId="1" fillId="0" borderId="4" xfId="45" applyFont="1" applyFill="1" applyBorder="1" applyAlignment="1">
      <alignment horizontal="distributed" vertical="center"/>
      <protection/>
    </xf>
    <xf numFmtId="0" fontId="1" fillId="0" borderId="8" xfId="45" applyFont="1" applyFill="1" applyBorder="1" applyAlignment="1">
      <alignment horizontal="distributed" vertical="center"/>
      <protection/>
    </xf>
    <xf numFmtId="0" fontId="1" fillId="0" borderId="0" xfId="45" applyFont="1" applyFill="1" applyBorder="1" applyAlignment="1">
      <alignment horizontal="right" vertical="center"/>
      <protection/>
    </xf>
    <xf numFmtId="0" fontId="1" fillId="0" borderId="7" xfId="45" applyFont="1" applyFill="1" applyBorder="1" applyAlignment="1">
      <alignment horizontal="right" vertical="center"/>
      <protection/>
    </xf>
    <xf numFmtId="0" fontId="7" fillId="0" borderId="23" xfId="45" applyFont="1" applyFill="1" applyBorder="1" applyAlignment="1">
      <alignment horizontal="distributed" vertical="center"/>
      <protection/>
    </xf>
    <xf numFmtId="0" fontId="7" fillId="0" borderId="29" xfId="45" applyFont="1" applyFill="1" applyBorder="1" applyAlignment="1">
      <alignment horizontal="distributed" vertical="center"/>
      <protection/>
    </xf>
    <xf numFmtId="0" fontId="1" fillId="0" borderId="0" xfId="45" applyFont="1" applyFill="1" applyBorder="1" applyAlignment="1">
      <alignment horizontal="center" vertical="center"/>
      <protection/>
    </xf>
    <xf numFmtId="0" fontId="1" fillId="0" borderId="7" xfId="45" applyFont="1" applyFill="1" applyBorder="1" applyAlignment="1">
      <alignment horizontal="center" vertical="center"/>
      <protection/>
    </xf>
    <xf numFmtId="0" fontId="7" fillId="0" borderId="12" xfId="45" applyFont="1" applyFill="1" applyBorder="1" applyAlignment="1">
      <alignment horizontal="distributed" vertical="center"/>
      <protection/>
    </xf>
    <xf numFmtId="0" fontId="7" fillId="0" borderId="27" xfId="45" applyFont="1" applyFill="1" applyBorder="1" applyAlignment="1">
      <alignment horizontal="distributed" vertical="center"/>
      <protection/>
    </xf>
    <xf numFmtId="0" fontId="7" fillId="0" borderId="1" xfId="46" applyFont="1" applyFill="1" applyBorder="1" applyAlignment="1">
      <alignment horizontal="distributed" vertical="center"/>
      <protection/>
    </xf>
    <xf numFmtId="0" fontId="6" fillId="0" borderId="7" xfId="46" applyFont="1" applyFill="1" applyBorder="1" applyAlignment="1">
      <alignment horizontal="distributed" vertical="center"/>
      <protection/>
    </xf>
    <xf numFmtId="0" fontId="7" fillId="0" borderId="7" xfId="46" applyFont="1" applyFill="1" applyBorder="1" applyAlignment="1">
      <alignment horizontal="distributed" vertical="center"/>
      <protection/>
    </xf>
    <xf numFmtId="0" fontId="1" fillId="0" borderId="18" xfId="46" applyFont="1" applyFill="1" applyBorder="1" applyAlignment="1">
      <alignment horizontal="distributed" vertical="center"/>
      <protection/>
    </xf>
    <xf numFmtId="0" fontId="1" fillId="0" borderId="8" xfId="46" applyFont="1" applyFill="1" applyBorder="1" applyAlignment="1">
      <alignment horizontal="distributed" vertical="center"/>
      <protection/>
    </xf>
    <xf numFmtId="0" fontId="1" fillId="0" borderId="31" xfId="46" applyFont="1" applyFill="1" applyBorder="1" applyAlignment="1">
      <alignment horizontal="distributed" vertical="center"/>
      <protection/>
    </xf>
    <xf numFmtId="0" fontId="1" fillId="0" borderId="29" xfId="46" applyFont="1" applyFill="1" applyBorder="1" applyAlignment="1">
      <alignment horizontal="distributed" vertical="center"/>
      <protection/>
    </xf>
    <xf numFmtId="0" fontId="1" fillId="0" borderId="1" xfId="46" applyFont="1" applyFill="1" applyBorder="1" applyAlignment="1">
      <alignment horizontal="distributed" vertical="center"/>
      <protection/>
    </xf>
    <xf numFmtId="0" fontId="1" fillId="0" borderId="7" xfId="46" applyFont="1" applyFill="1" applyBorder="1" applyAlignment="1">
      <alignment horizontal="distributed" vertical="center"/>
      <protection/>
    </xf>
    <xf numFmtId="0" fontId="7" fillId="0" borderId="1" xfId="46" applyFont="1" applyFill="1" applyBorder="1" applyAlignment="1">
      <alignment horizontal="distributed" vertical="center"/>
      <protection/>
    </xf>
    <xf numFmtId="0" fontId="7" fillId="0" borderId="7" xfId="46" applyFont="1" applyFill="1" applyBorder="1" applyAlignment="1">
      <alignment horizontal="distributed" vertical="center"/>
      <protection/>
    </xf>
    <xf numFmtId="0" fontId="0" fillId="0" borderId="3" xfId="47" applyFill="1" applyBorder="1" applyAlignment="1">
      <alignment horizontal="center" vertical="center" wrapText="1"/>
      <protection/>
    </xf>
    <xf numFmtId="0" fontId="0" fillId="0" borderId="5" xfId="47" applyFill="1" applyBorder="1" applyAlignment="1">
      <alignment horizontal="center" vertical="center" wrapText="1"/>
      <protection/>
    </xf>
    <xf numFmtId="38" fontId="1" fillId="0" borderId="3" xfId="18" applyFont="1" applyFill="1" applyBorder="1" applyAlignment="1">
      <alignment horizontal="distributed" vertical="center"/>
    </xf>
    <xf numFmtId="0" fontId="1" fillId="0" borderId="5" xfId="47" applyFont="1" applyFill="1" applyBorder="1" applyAlignment="1">
      <alignment horizontal="distributed" vertical="center"/>
      <protection/>
    </xf>
    <xf numFmtId="0" fontId="1" fillId="0" borderId="18" xfId="47" applyFont="1" applyFill="1" applyBorder="1" applyAlignment="1">
      <alignment horizontal="distributed" vertical="center"/>
      <protection/>
    </xf>
    <xf numFmtId="0" fontId="1" fillId="0" borderId="8" xfId="47" applyFont="1" applyFill="1" applyBorder="1" applyAlignment="1">
      <alignment horizontal="distributed" vertical="center"/>
      <protection/>
    </xf>
    <xf numFmtId="0" fontId="1" fillId="0" borderId="21" xfId="48" applyFont="1" applyFill="1" applyBorder="1" applyAlignment="1">
      <alignment horizontal="distributed" vertical="center"/>
      <protection/>
    </xf>
    <xf numFmtId="0" fontId="1" fillId="0" borderId="22" xfId="48" applyFont="1" applyFill="1" applyBorder="1" applyAlignment="1">
      <alignment horizontal="distributed" vertical="center"/>
      <protection/>
    </xf>
    <xf numFmtId="0" fontId="1" fillId="0" borderId="10" xfId="48" applyFont="1" applyFill="1" applyBorder="1" applyAlignment="1">
      <alignment horizontal="distributed" vertical="center"/>
      <protection/>
    </xf>
    <xf numFmtId="0" fontId="11" fillId="0" borderId="22" xfId="48" applyFont="1" applyFill="1" applyBorder="1" applyAlignment="1">
      <alignment horizontal="distributed" vertical="center"/>
      <protection/>
    </xf>
    <xf numFmtId="0" fontId="11" fillId="0" borderId="10" xfId="48" applyFont="1" applyFill="1" applyBorder="1" applyAlignment="1">
      <alignment horizontal="distributed" vertical="center"/>
      <protection/>
    </xf>
    <xf numFmtId="0" fontId="1" fillId="0" borderId="1" xfId="48" applyFont="1" applyFill="1" applyBorder="1" applyAlignment="1">
      <alignment horizontal="left" vertical="distributed" textRotation="255"/>
      <protection/>
    </xf>
    <xf numFmtId="0" fontId="11" fillId="0" borderId="1" xfId="48" applyFont="1" applyFill="1" applyBorder="1" applyAlignment="1">
      <alignment horizontal="left" vertical="distributed" textRotation="255"/>
      <protection/>
    </xf>
    <xf numFmtId="0" fontId="1" fillId="0" borderId="31" xfId="48" applyFont="1" applyFill="1" applyBorder="1" applyAlignment="1">
      <alignment horizontal="distributed" vertical="center"/>
      <protection/>
    </xf>
    <xf numFmtId="0" fontId="11" fillId="0" borderId="29" xfId="48" applyFont="1" applyFill="1" applyBorder="1" applyAlignment="1">
      <alignment horizontal="distributed" vertical="center"/>
      <protection/>
    </xf>
    <xf numFmtId="0" fontId="11" fillId="0" borderId="18" xfId="48" applyFont="1" applyFill="1" applyBorder="1" applyAlignment="1">
      <alignment horizontal="distributed" vertical="center"/>
      <protection/>
    </xf>
    <xf numFmtId="0" fontId="11" fillId="0" borderId="8" xfId="48" applyFont="1" applyFill="1" applyBorder="1" applyAlignment="1">
      <alignment horizontal="distributed" vertical="center"/>
      <protection/>
    </xf>
    <xf numFmtId="0" fontId="1" fillId="0" borderId="17" xfId="48" applyFont="1" applyFill="1" applyBorder="1" applyAlignment="1">
      <alignment horizontal="distributed" vertical="center"/>
      <protection/>
    </xf>
    <xf numFmtId="0" fontId="1" fillId="0" borderId="11" xfId="48" applyFont="1" applyFill="1" applyBorder="1" applyAlignment="1">
      <alignment horizontal="distributed" vertical="center"/>
      <protection/>
    </xf>
    <xf numFmtId="0" fontId="7" fillId="0" borderId="1" xfId="48" applyFont="1" applyFill="1" applyBorder="1" applyAlignment="1">
      <alignment horizontal="distributed" vertical="center"/>
      <protection/>
    </xf>
    <xf numFmtId="0" fontId="7" fillId="0" borderId="7" xfId="48" applyFont="1" applyFill="1" applyBorder="1" applyAlignment="1">
      <alignment horizontal="distributed" vertical="center"/>
      <protection/>
    </xf>
    <xf numFmtId="0" fontId="1" fillId="0" borderId="20" xfId="48" applyFont="1" applyFill="1" applyBorder="1" applyAlignment="1">
      <alignment horizontal="center" vertical="center"/>
      <protection/>
    </xf>
    <xf numFmtId="0" fontId="1" fillId="0" borderId="25" xfId="48" applyFont="1" applyFill="1" applyBorder="1" applyAlignment="1">
      <alignment horizontal="center" vertical="center"/>
      <protection/>
    </xf>
    <xf numFmtId="38" fontId="1" fillId="0" borderId="2" xfId="18" applyFont="1" applyFill="1" applyBorder="1" applyAlignment="1">
      <alignment horizontal="center" vertical="center"/>
    </xf>
    <xf numFmtId="38" fontId="1" fillId="0" borderId="3" xfId="18" applyFont="1" applyFill="1" applyBorder="1" applyAlignment="1">
      <alignment horizontal="center" vertical="center"/>
    </xf>
    <xf numFmtId="38" fontId="1" fillId="0" borderId="5" xfId="18" applyFont="1" applyFill="1" applyBorder="1" applyAlignment="1">
      <alignment horizontal="center" vertical="center"/>
    </xf>
    <xf numFmtId="38" fontId="1" fillId="0" borderId="31" xfId="18" applyFont="1" applyFill="1" applyBorder="1" applyAlignment="1">
      <alignment horizontal="center" vertical="center"/>
    </xf>
    <xf numFmtId="38" fontId="1" fillId="0" borderId="23" xfId="18" applyFont="1" applyFill="1" applyBorder="1" applyAlignment="1">
      <alignment horizontal="center" vertical="center"/>
    </xf>
    <xf numFmtId="38" fontId="1" fillId="0" borderId="29" xfId="18" applyFont="1" applyFill="1" applyBorder="1" applyAlignment="1">
      <alignment horizontal="center" vertical="center"/>
    </xf>
    <xf numFmtId="38" fontId="1" fillId="0" borderId="18"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8" xfId="18" applyFont="1" applyFill="1" applyBorder="1" applyAlignment="1">
      <alignment horizontal="center" vertical="center"/>
    </xf>
    <xf numFmtId="38" fontId="1" fillId="0" borderId="12" xfId="18" applyFont="1" applyFill="1" applyBorder="1" applyAlignment="1">
      <alignment horizontal="right" vertical="center"/>
    </xf>
    <xf numFmtId="0" fontId="0" fillId="0" borderId="12" xfId="49" applyFill="1" applyBorder="1" applyAlignment="1">
      <alignment horizontal="right" vertical="center"/>
      <protection/>
    </xf>
    <xf numFmtId="0" fontId="0" fillId="0" borderId="23" xfId="49" applyFill="1" applyBorder="1" applyAlignment="1">
      <alignment horizontal="center" vertical="center"/>
      <protection/>
    </xf>
    <xf numFmtId="0" fontId="0" fillId="0" borderId="29" xfId="49" applyFill="1" applyBorder="1" applyAlignment="1">
      <alignment horizontal="center" vertical="center"/>
      <protection/>
    </xf>
    <xf numFmtId="0" fontId="0" fillId="0" borderId="18" xfId="49" applyFill="1" applyBorder="1" applyAlignment="1">
      <alignment horizontal="center" vertical="center"/>
      <protection/>
    </xf>
    <xf numFmtId="0" fontId="0" fillId="0" borderId="4" xfId="49" applyFill="1" applyBorder="1" applyAlignment="1">
      <alignment horizontal="center" vertical="center"/>
      <protection/>
    </xf>
    <xf numFmtId="0" fontId="0" fillId="0" borderId="8" xfId="49" applyFill="1" applyBorder="1" applyAlignment="1">
      <alignment horizontal="center" vertical="center"/>
      <protection/>
    </xf>
    <xf numFmtId="0" fontId="0" fillId="0" borderId="3" xfId="49" applyFill="1" applyBorder="1" applyAlignment="1">
      <alignment horizontal="center" vertical="center"/>
      <protection/>
    </xf>
    <xf numFmtId="0" fontId="0" fillId="0" borderId="5" xfId="49" applyFill="1" applyBorder="1" applyAlignment="1">
      <alignment horizontal="center" vertical="center"/>
      <protection/>
    </xf>
    <xf numFmtId="0" fontId="0" fillId="0" borderId="12" xfId="50" applyFill="1" applyBorder="1" applyAlignment="1">
      <alignment horizontal="right" vertical="center"/>
      <protection/>
    </xf>
    <xf numFmtId="0" fontId="0" fillId="0" borderId="23" xfId="50" applyFill="1" applyBorder="1" applyAlignment="1">
      <alignment horizontal="center" vertical="center"/>
      <protection/>
    </xf>
    <xf numFmtId="0" fontId="0" fillId="0" borderId="29" xfId="50" applyFill="1" applyBorder="1" applyAlignment="1">
      <alignment horizontal="center" vertical="center"/>
      <protection/>
    </xf>
    <xf numFmtId="0" fontId="0" fillId="0" borderId="18" xfId="50" applyFill="1" applyBorder="1" applyAlignment="1">
      <alignment horizontal="center" vertical="center"/>
      <protection/>
    </xf>
    <xf numFmtId="0" fontId="0" fillId="0" borderId="4" xfId="50" applyFill="1" applyBorder="1" applyAlignment="1">
      <alignment horizontal="center" vertical="center"/>
      <protection/>
    </xf>
    <xf numFmtId="0" fontId="0" fillId="0" borderId="8" xfId="50" applyFill="1" applyBorder="1" applyAlignment="1">
      <alignment horizontal="center" vertical="center"/>
      <protection/>
    </xf>
    <xf numFmtId="0" fontId="0" fillId="0" borderId="3" xfId="50" applyFill="1" applyBorder="1" applyAlignment="1">
      <alignment horizontal="center" vertical="center"/>
      <protection/>
    </xf>
    <xf numFmtId="0" fontId="0" fillId="0" borderId="5" xfId="50" applyFill="1" applyBorder="1" applyAlignment="1">
      <alignment horizontal="center" vertical="center"/>
      <protection/>
    </xf>
    <xf numFmtId="0" fontId="1" fillId="0" borderId="2" xfId="51" applyFont="1" applyFill="1" applyBorder="1" applyAlignment="1">
      <alignment horizontal="center" vertical="center"/>
      <protection/>
    </xf>
    <xf numFmtId="0" fontId="1" fillId="0" borderId="5" xfId="51" applyFont="1" applyFill="1" applyBorder="1" applyAlignment="1">
      <alignment horizontal="center" vertical="center"/>
      <protection/>
    </xf>
    <xf numFmtId="0" fontId="1" fillId="0" borderId="2" xfId="51" applyFont="1" applyFill="1" applyBorder="1" applyAlignment="1">
      <alignment horizontal="distributed" vertical="center"/>
      <protection/>
    </xf>
    <xf numFmtId="0" fontId="0" fillId="0" borderId="5" xfId="51" applyFill="1" applyBorder="1" applyAlignment="1">
      <alignment horizontal="distributed" vertical="center"/>
      <protection/>
    </xf>
    <xf numFmtId="38" fontId="1" fillId="0" borderId="3" xfId="18" applyFont="1" applyFill="1" applyBorder="1" applyAlignment="1">
      <alignment horizontal="center" vertical="center"/>
    </xf>
    <xf numFmtId="38" fontId="1" fillId="0" borderId="31" xfId="18" applyFont="1" applyFill="1" applyBorder="1" applyAlignment="1">
      <alignment horizontal="distributed" vertical="center" wrapText="1"/>
    </xf>
    <xf numFmtId="0" fontId="1" fillId="0" borderId="29" xfId="52" applyFont="1" applyFill="1" applyBorder="1" applyAlignment="1">
      <alignment horizontal="distributed" vertical="center"/>
      <protection/>
    </xf>
    <xf numFmtId="0" fontId="1" fillId="0" borderId="18" xfId="52" applyFont="1" applyFill="1" applyBorder="1" applyAlignment="1">
      <alignment horizontal="distributed" vertical="center"/>
      <protection/>
    </xf>
    <xf numFmtId="0" fontId="1" fillId="0" borderId="8" xfId="52" applyFont="1" applyFill="1" applyBorder="1" applyAlignment="1">
      <alignment horizontal="distributed" vertical="center"/>
      <protection/>
    </xf>
    <xf numFmtId="0" fontId="1" fillId="0" borderId="3" xfId="52" applyFont="1" applyFill="1" applyBorder="1" applyAlignment="1">
      <alignment horizontal="center" vertical="center"/>
      <protection/>
    </xf>
    <xf numFmtId="0" fontId="1" fillId="0" borderId="5" xfId="52" applyFont="1" applyFill="1" applyBorder="1" applyAlignment="1">
      <alignment horizontal="center" vertical="center"/>
      <protection/>
    </xf>
    <xf numFmtId="38" fontId="1" fillId="0" borderId="0" xfId="18" applyFont="1" applyFill="1" applyBorder="1" applyAlignment="1">
      <alignment horizontal="center" vertical="center" wrapText="1"/>
    </xf>
    <xf numFmtId="0" fontId="1" fillId="0" borderId="23" xfId="52" applyFont="1" applyFill="1" applyBorder="1" applyAlignment="1">
      <alignment horizontal="distributed" vertical="center"/>
      <protection/>
    </xf>
    <xf numFmtId="0" fontId="1" fillId="0" borderId="29" xfId="52" applyFont="1" applyFill="1" applyBorder="1" applyAlignment="1">
      <alignment horizontal="distributed" vertical="center"/>
      <protection/>
    </xf>
    <xf numFmtId="0" fontId="1" fillId="0" borderId="4" xfId="52" applyFont="1" applyFill="1" applyBorder="1" applyAlignment="1">
      <alignment horizontal="distributed" vertical="center"/>
      <protection/>
    </xf>
    <xf numFmtId="38" fontId="1" fillId="0" borderId="15" xfId="18" applyFont="1" applyFill="1" applyBorder="1" applyAlignment="1">
      <alignment vertical="center" wrapText="1"/>
    </xf>
    <xf numFmtId="38" fontId="1" fillId="0" borderId="5" xfId="18" applyFont="1" applyFill="1" applyBorder="1" applyAlignment="1">
      <alignment vertical="center"/>
    </xf>
    <xf numFmtId="38" fontId="7" fillId="0" borderId="3" xfId="18" applyFont="1" applyFill="1" applyBorder="1" applyAlignment="1">
      <alignment horizontal="center" vertical="center"/>
    </xf>
    <xf numFmtId="0" fontId="7" fillId="0" borderId="5" xfId="52" applyFont="1" applyFill="1" applyBorder="1" applyAlignment="1">
      <alignment horizontal="center" vertical="center"/>
      <protection/>
    </xf>
    <xf numFmtId="0" fontId="1" fillId="0" borderId="5" xfId="52" applyFont="1" applyFill="1" applyBorder="1" applyAlignment="1">
      <alignment vertical="center"/>
      <protection/>
    </xf>
    <xf numFmtId="0" fontId="1" fillId="0" borderId="2" xfId="53" applyFont="1" applyFill="1" applyBorder="1" applyAlignment="1">
      <alignment horizontal="center" vertical="center" wrapText="1"/>
      <protection/>
    </xf>
    <xf numFmtId="0" fontId="1" fillId="0" borderId="5" xfId="53" applyFont="1" applyFill="1" applyBorder="1" applyAlignment="1">
      <alignment horizontal="center" vertical="center" wrapText="1"/>
      <protection/>
    </xf>
    <xf numFmtId="0" fontId="1" fillId="0" borderId="2" xfId="53" applyFont="1" applyFill="1" applyBorder="1" applyAlignment="1">
      <alignment horizontal="distributed" vertical="center" wrapText="1"/>
      <protection/>
    </xf>
    <xf numFmtId="0" fontId="1" fillId="0" borderId="5" xfId="53" applyFont="1" applyFill="1" applyBorder="1" applyAlignment="1">
      <alignment horizontal="distributed" vertical="center" wrapText="1"/>
      <protection/>
    </xf>
    <xf numFmtId="0" fontId="1" fillId="0" borderId="2" xfId="53" applyFont="1" applyFill="1" applyBorder="1" applyAlignment="1">
      <alignment vertical="center" wrapText="1"/>
      <protection/>
    </xf>
    <xf numFmtId="0" fontId="1" fillId="0" borderId="5" xfId="53" applyFont="1" applyFill="1" applyBorder="1" applyAlignment="1">
      <alignment vertical="center" wrapText="1"/>
      <protection/>
    </xf>
    <xf numFmtId="41" fontId="1" fillId="0" borderId="7" xfId="18" applyNumberFormat="1" applyFont="1" applyFill="1" applyBorder="1" applyAlignment="1">
      <alignment vertical="center"/>
    </xf>
    <xf numFmtId="41" fontId="1" fillId="0" borderId="1" xfId="18" applyNumberFormat="1" applyFont="1" applyFill="1" applyBorder="1" applyAlignment="1">
      <alignment vertical="center"/>
    </xf>
    <xf numFmtId="41" fontId="1" fillId="0" borderId="0" xfId="18" applyNumberFormat="1" applyFont="1" applyFill="1" applyBorder="1" applyAlignment="1">
      <alignment vertical="center"/>
    </xf>
    <xf numFmtId="38" fontId="1" fillId="0" borderId="0" xfId="18" applyFont="1" applyFill="1" applyBorder="1" applyAlignment="1">
      <alignment horizontal="center" vertical="center" textRotation="255"/>
    </xf>
    <xf numFmtId="38" fontId="1" fillId="0" borderId="1" xfId="18" applyFont="1" applyFill="1" applyBorder="1" applyAlignment="1">
      <alignment horizontal="left" vertical="center" wrapText="1"/>
    </xf>
    <xf numFmtId="38" fontId="1" fillId="0" borderId="1" xfId="18" applyFont="1" applyFill="1" applyBorder="1" applyAlignment="1">
      <alignment horizontal="left" vertical="center"/>
    </xf>
    <xf numFmtId="38" fontId="1" fillId="0" borderId="17" xfId="18" applyFont="1" applyFill="1" applyBorder="1" applyAlignment="1">
      <alignment horizontal="distributed" vertical="center"/>
    </xf>
    <xf numFmtId="0" fontId="9" fillId="0" borderId="9" xfId="54" applyFont="1" applyFill="1" applyBorder="1" applyAlignment="1">
      <alignment vertical="center"/>
      <protection/>
    </xf>
    <xf numFmtId="0" fontId="9" fillId="0" borderId="11" xfId="54" applyFont="1" applyFill="1" applyBorder="1" applyAlignment="1">
      <alignment vertical="center"/>
      <protection/>
    </xf>
    <xf numFmtId="0" fontId="0" fillId="0" borderId="0" xfId="54" applyFill="1" applyBorder="1" applyAlignment="1">
      <alignment vertical="center"/>
      <protection/>
    </xf>
    <xf numFmtId="0" fontId="0" fillId="0" borderId="7" xfId="54" applyFill="1" applyBorder="1" applyAlignment="1">
      <alignment vertical="center"/>
      <protection/>
    </xf>
    <xf numFmtId="0" fontId="1" fillId="0" borderId="22" xfId="54" applyFont="1" applyFill="1" applyBorder="1" applyAlignment="1">
      <alignment horizontal="distributed" vertical="center"/>
      <protection/>
    </xf>
    <xf numFmtId="0" fontId="1" fillId="0" borderId="10" xfId="54" applyFont="1" applyFill="1" applyBorder="1" applyAlignment="1">
      <alignment horizontal="distributed" vertical="center"/>
      <protection/>
    </xf>
    <xf numFmtId="38" fontId="1" fillId="0" borderId="31" xfId="18" applyFont="1" applyFill="1" applyBorder="1" applyAlignment="1">
      <alignment horizontal="distributed" vertical="center"/>
    </xf>
    <xf numFmtId="38" fontId="1" fillId="0" borderId="23" xfId="18" applyFont="1" applyFill="1" applyBorder="1" applyAlignment="1">
      <alignment horizontal="distributed" vertical="center"/>
    </xf>
    <xf numFmtId="38" fontId="1" fillId="0" borderId="29" xfId="18" applyFont="1" applyFill="1" applyBorder="1" applyAlignment="1">
      <alignment horizontal="distributed" vertical="center"/>
    </xf>
    <xf numFmtId="38" fontId="1" fillId="0" borderId="4" xfId="18" applyFont="1" applyFill="1" applyBorder="1" applyAlignment="1">
      <alignment horizontal="distributed" vertical="center"/>
    </xf>
    <xf numFmtId="41" fontId="1" fillId="0" borderId="21" xfId="18" applyNumberFormat="1" applyFont="1" applyFill="1" applyBorder="1" applyAlignment="1">
      <alignment horizontal="distributed" vertical="center" shrinkToFit="1"/>
    </xf>
    <xf numFmtId="41" fontId="1" fillId="0" borderId="10" xfId="18" applyNumberFormat="1" applyFont="1" applyFill="1" applyBorder="1" applyAlignment="1">
      <alignment horizontal="distributed" vertical="center" shrinkToFit="1"/>
    </xf>
    <xf numFmtId="41" fontId="1" fillId="0" borderId="22" xfId="18" applyNumberFormat="1" applyFont="1" applyFill="1" applyBorder="1" applyAlignment="1">
      <alignment horizontal="distributed" vertical="center" shrinkToFit="1"/>
    </xf>
    <xf numFmtId="0" fontId="1" fillId="0" borderId="2" xfId="55" applyFont="1" applyFill="1" applyBorder="1" applyAlignment="1">
      <alignment horizontal="center" vertical="center"/>
      <protection/>
    </xf>
    <xf numFmtId="0" fontId="1" fillId="0" borderId="3" xfId="55" applyFont="1" applyFill="1" applyBorder="1" applyAlignment="1">
      <alignment horizontal="center" vertical="center"/>
      <protection/>
    </xf>
    <xf numFmtId="0" fontId="1" fillId="0" borderId="5" xfId="55" applyFont="1" applyFill="1" applyBorder="1" applyAlignment="1">
      <alignment horizontal="center" vertical="center"/>
      <protection/>
    </xf>
    <xf numFmtId="0" fontId="1" fillId="0" borderId="31" xfId="55" applyFont="1" applyFill="1" applyBorder="1" applyAlignment="1">
      <alignment horizontal="center" vertical="center"/>
      <protection/>
    </xf>
    <xf numFmtId="0" fontId="1" fillId="0" borderId="23" xfId="55" applyFont="1" applyFill="1" applyBorder="1" applyAlignment="1">
      <alignment horizontal="center" vertical="center"/>
      <protection/>
    </xf>
    <xf numFmtId="0" fontId="1" fillId="0" borderId="29" xfId="55" applyFont="1" applyFill="1" applyBorder="1" applyAlignment="1">
      <alignment horizontal="center" vertical="center"/>
      <protection/>
    </xf>
    <xf numFmtId="0" fontId="1" fillId="0" borderId="18" xfId="55" applyFont="1" applyFill="1" applyBorder="1" applyAlignment="1">
      <alignment horizontal="center" vertical="center"/>
      <protection/>
    </xf>
    <xf numFmtId="0" fontId="1" fillId="0" borderId="4" xfId="55" applyFont="1" applyFill="1" applyBorder="1" applyAlignment="1">
      <alignment horizontal="center" vertical="center"/>
      <protection/>
    </xf>
    <xf numFmtId="0" fontId="1" fillId="0" borderId="8" xfId="55" applyFont="1" applyFill="1" applyBorder="1" applyAlignment="1">
      <alignment horizontal="center" vertical="center"/>
      <protection/>
    </xf>
    <xf numFmtId="0" fontId="1" fillId="0" borderId="1" xfId="55" applyFont="1" applyFill="1" applyBorder="1" applyAlignment="1">
      <alignment horizontal="center" vertical="center"/>
      <protection/>
    </xf>
    <xf numFmtId="0" fontId="1" fillId="0" borderId="2" xfId="55" applyFont="1" applyFill="1" applyBorder="1" applyAlignment="1">
      <alignment horizontal="center" vertical="center" wrapText="1"/>
      <protection/>
    </xf>
    <xf numFmtId="0" fontId="1" fillId="0" borderId="3" xfId="55" applyFont="1" applyFill="1" applyBorder="1" applyAlignment="1">
      <alignment horizontal="center" vertical="center" wrapText="1"/>
      <protection/>
    </xf>
    <xf numFmtId="0" fontId="1" fillId="0" borderId="5" xfId="55" applyFont="1" applyFill="1" applyBorder="1" applyAlignment="1">
      <alignment horizontal="center" vertical="center" wrapText="1"/>
      <protection/>
    </xf>
    <xf numFmtId="0" fontId="1" fillId="0" borderId="21" xfId="55" applyFont="1" applyFill="1" applyBorder="1" applyAlignment="1">
      <alignment horizontal="center" vertical="center"/>
      <protection/>
    </xf>
    <xf numFmtId="0" fontId="1" fillId="0" borderId="10" xfId="55" applyFont="1" applyFill="1" applyBorder="1" applyAlignment="1">
      <alignment horizontal="center" vertical="center"/>
      <protection/>
    </xf>
    <xf numFmtId="0" fontId="1" fillId="0" borderId="22" xfId="55" applyFont="1" applyFill="1" applyBorder="1" applyAlignment="1">
      <alignment horizontal="center" vertical="center"/>
      <protection/>
    </xf>
    <xf numFmtId="0" fontId="1" fillId="0" borderId="15" xfId="55" applyFont="1" applyFill="1" applyBorder="1" applyAlignment="1">
      <alignment horizontal="center" vertical="center" wrapText="1"/>
      <protection/>
    </xf>
    <xf numFmtId="0" fontId="1" fillId="0" borderId="15" xfId="55" applyFont="1" applyFill="1" applyBorder="1" applyAlignment="1">
      <alignment horizontal="center" vertical="center"/>
      <protection/>
    </xf>
    <xf numFmtId="0" fontId="1" fillId="0" borderId="2" xfId="56" applyFont="1" applyFill="1" applyBorder="1" applyAlignment="1">
      <alignment horizontal="center" vertical="distributed" textRotation="255"/>
      <protection/>
    </xf>
    <xf numFmtId="0" fontId="1" fillId="0" borderId="3" xfId="56" applyFont="1" applyFill="1" applyBorder="1" applyAlignment="1">
      <alignment horizontal="center" vertical="distributed" textRotation="255"/>
      <protection/>
    </xf>
    <xf numFmtId="0" fontId="1" fillId="0" borderId="5" xfId="56" applyFont="1" applyFill="1" applyBorder="1" applyAlignment="1">
      <alignment horizontal="center" vertical="distributed" textRotation="255"/>
      <protection/>
    </xf>
    <xf numFmtId="0" fontId="1" fillId="0" borderId="1" xfId="56" applyFont="1" applyFill="1" applyBorder="1" applyAlignment="1">
      <alignment horizontal="center" vertical="center" wrapText="1"/>
      <protection/>
    </xf>
    <xf numFmtId="0" fontId="1" fillId="0" borderId="0" xfId="56" applyFont="1" applyFill="1" applyBorder="1" applyAlignment="1">
      <alignment horizontal="left" vertical="center" wrapText="1"/>
      <protection/>
    </xf>
    <xf numFmtId="0" fontId="1" fillId="0" borderId="6" xfId="56" applyFont="1" applyFill="1" applyBorder="1" applyAlignment="1">
      <alignment horizontal="center" vertical="center" textRotation="255" wrapText="1"/>
      <protection/>
    </xf>
    <xf numFmtId="0" fontId="1" fillId="0" borderId="3" xfId="56" applyFont="1" applyFill="1" applyBorder="1" applyAlignment="1">
      <alignment horizontal="center" vertical="center" textRotation="255" wrapText="1"/>
      <protection/>
    </xf>
    <xf numFmtId="0" fontId="1" fillId="0" borderId="5" xfId="56" applyFont="1" applyFill="1" applyBorder="1" applyAlignment="1">
      <alignment horizontal="center" vertical="center" textRotation="255" wrapText="1"/>
      <protection/>
    </xf>
    <xf numFmtId="0" fontId="1" fillId="0" borderId="2" xfId="56" applyFont="1" applyFill="1" applyBorder="1" applyAlignment="1">
      <alignment horizontal="center" vertical="center" textRotation="255"/>
      <protection/>
    </xf>
    <xf numFmtId="0" fontId="1" fillId="0" borderId="3" xfId="56" applyFont="1" applyFill="1" applyBorder="1" applyAlignment="1">
      <alignment horizontal="center" vertical="center" textRotation="255"/>
      <protection/>
    </xf>
    <xf numFmtId="0" fontId="1" fillId="0" borderId="5" xfId="56" applyFont="1" applyFill="1" applyBorder="1" applyAlignment="1">
      <alignment horizontal="center" vertical="center" textRotation="255"/>
      <protection/>
    </xf>
    <xf numFmtId="0" fontId="1" fillId="0" borderId="31" xfId="56" applyFont="1" applyFill="1" applyBorder="1" applyAlignment="1">
      <alignment horizontal="center" vertical="center"/>
      <protection/>
    </xf>
    <xf numFmtId="0" fontId="1" fillId="0" borderId="23" xfId="56" applyFont="1" applyFill="1" applyBorder="1" applyAlignment="1">
      <alignment horizontal="center" vertical="center"/>
      <protection/>
    </xf>
    <xf numFmtId="0" fontId="1" fillId="0" borderId="29" xfId="56" applyFont="1" applyFill="1" applyBorder="1" applyAlignment="1">
      <alignment horizontal="center" vertical="center"/>
      <protection/>
    </xf>
    <xf numFmtId="0" fontId="1" fillId="0" borderId="1" xfId="56" applyFont="1" applyFill="1" applyBorder="1" applyAlignment="1">
      <alignment horizontal="center" vertical="center"/>
      <protection/>
    </xf>
    <xf numFmtId="0" fontId="1" fillId="0" borderId="0" xfId="56" applyFont="1" applyFill="1" applyBorder="1" applyAlignment="1">
      <alignment horizontal="center" vertical="center"/>
      <protection/>
    </xf>
    <xf numFmtId="0" fontId="1" fillId="0" borderId="7" xfId="56" applyFont="1" applyFill="1" applyBorder="1" applyAlignment="1">
      <alignment horizontal="center" vertical="center"/>
      <protection/>
    </xf>
    <xf numFmtId="0" fontId="1" fillId="0" borderId="18" xfId="56" applyFont="1" applyFill="1" applyBorder="1" applyAlignment="1">
      <alignment horizontal="center" vertical="center"/>
      <protection/>
    </xf>
    <xf numFmtId="0" fontId="1" fillId="0" borderId="4" xfId="56" applyFont="1" applyFill="1" applyBorder="1" applyAlignment="1">
      <alignment horizontal="center" vertical="center"/>
      <protection/>
    </xf>
    <xf numFmtId="0" fontId="1" fillId="0" borderId="8" xfId="56" applyFont="1" applyFill="1" applyBorder="1" applyAlignment="1">
      <alignment horizontal="center" vertical="center"/>
      <protection/>
    </xf>
    <xf numFmtId="0" fontId="7" fillId="0" borderId="2" xfId="56" applyFont="1" applyFill="1" applyBorder="1" applyAlignment="1">
      <alignment horizontal="center" vertical="distributed" wrapText="1"/>
      <protection/>
    </xf>
    <xf numFmtId="0" fontId="7" fillId="0" borderId="3" xfId="56" applyFont="1" applyFill="1" applyBorder="1" applyAlignment="1">
      <alignment horizontal="center" vertical="distributed" wrapText="1"/>
      <protection/>
    </xf>
    <xf numFmtId="0" fontId="7" fillId="0" borderId="5" xfId="56" applyFont="1" applyFill="1" applyBorder="1" applyAlignment="1">
      <alignment horizontal="center" vertical="distributed" wrapText="1"/>
      <protection/>
    </xf>
    <xf numFmtId="0" fontId="1" fillId="0" borderId="31" xfId="56" applyFont="1" applyFill="1" applyBorder="1" applyAlignment="1">
      <alignment horizontal="center" vertical="distributed" wrapText="1"/>
      <protection/>
    </xf>
    <xf numFmtId="0" fontId="1" fillId="0" borderId="29" xfId="56" applyFont="1" applyFill="1" applyBorder="1" applyAlignment="1">
      <alignment horizontal="center" vertical="distributed" wrapText="1"/>
      <protection/>
    </xf>
    <xf numFmtId="0" fontId="1" fillId="0" borderId="21" xfId="56" applyFont="1" applyFill="1" applyBorder="1" applyAlignment="1">
      <alignment horizontal="center"/>
      <protection/>
    </xf>
    <xf numFmtId="0" fontId="1" fillId="0" borderId="22" xfId="56" applyFont="1" applyFill="1" applyBorder="1" applyAlignment="1">
      <alignment horizontal="center"/>
      <protection/>
    </xf>
    <xf numFmtId="0" fontId="1" fillId="0" borderId="2" xfId="56" applyFont="1" applyFill="1" applyBorder="1" applyAlignment="1">
      <alignment horizontal="center" vertical="center" wrapText="1"/>
      <protection/>
    </xf>
    <xf numFmtId="0" fontId="1" fillId="0" borderId="3" xfId="56" applyFont="1" applyFill="1" applyBorder="1" applyAlignment="1">
      <alignment horizontal="center" vertical="center" wrapText="1"/>
      <protection/>
    </xf>
    <xf numFmtId="0" fontId="1" fillId="0" borderId="5" xfId="56" applyFont="1" applyFill="1" applyBorder="1" applyAlignment="1">
      <alignment horizontal="center" vertical="center" wrapText="1"/>
      <protection/>
    </xf>
  </cellXfs>
  <cellStyles count="45">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2-03-s37" xfId="25"/>
    <cellStyle name="標準_02-04-s37" xfId="26"/>
    <cellStyle name="標準_02-06-s37" xfId="27"/>
    <cellStyle name="標準_03-01-s37" xfId="28"/>
    <cellStyle name="標準_04-13-s37" xfId="29"/>
    <cellStyle name="標準_05-01-s37" xfId="30"/>
    <cellStyle name="標準_05-02-s37" xfId="31"/>
    <cellStyle name="標準_05-06-s37" xfId="32"/>
    <cellStyle name="標準_05-07-s37" xfId="33"/>
    <cellStyle name="標準_06-01-s37" xfId="34"/>
    <cellStyle name="標準_07-02-s37" xfId="35"/>
    <cellStyle name="標準_08-04-s37" xfId="36"/>
    <cellStyle name="標準_08-07-s37" xfId="37"/>
    <cellStyle name="標準_09-10-s37" xfId="38"/>
    <cellStyle name="標準_11-01-s37" xfId="39"/>
    <cellStyle name="標準_11-08-s37" xfId="40"/>
    <cellStyle name="標準_12-01-s37" xfId="41"/>
    <cellStyle name="標準_12-15-s37" xfId="42"/>
    <cellStyle name="標準_13-01-s37" xfId="43"/>
    <cellStyle name="標準_13-08-s37" xfId="44"/>
    <cellStyle name="標準_14-07-s37" xfId="45"/>
    <cellStyle name="標準_15-01-s37" xfId="46"/>
    <cellStyle name="標準_15-03-s37" xfId="47"/>
    <cellStyle name="標準_16-12-s37" xfId="48"/>
    <cellStyle name="標準_17-01-s37" xfId="49"/>
    <cellStyle name="標準_17-02-s37" xfId="50"/>
    <cellStyle name="標準_18-01-s37" xfId="51"/>
    <cellStyle name="標準_18-09-s37" xfId="52"/>
    <cellStyle name="標準_18-10-s37" xfId="53"/>
    <cellStyle name="標準_18-11-s37" xfId="54"/>
    <cellStyle name="標準_19-03-s37" xfId="55"/>
    <cellStyle name="標準_19-04-s37" xfId="56"/>
    <cellStyle name="標準_nenkan-S23-000" xfId="57"/>
    <cellStyle name="Followed Hyperlink"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0</xdr:rowOff>
    </xdr:from>
    <xdr:to>
      <xdr:col>11</xdr:col>
      <xdr:colOff>0</xdr:colOff>
      <xdr:row>6</xdr:row>
      <xdr:rowOff>0</xdr:rowOff>
    </xdr:to>
    <xdr:sp>
      <xdr:nvSpPr>
        <xdr:cNvPr id="1" name="Line 1"/>
        <xdr:cNvSpPr>
          <a:spLocks/>
        </xdr:cNvSpPr>
      </xdr:nvSpPr>
      <xdr:spPr>
        <a:xfrm flipH="1">
          <a:off x="8191500" y="111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1</xdr:col>
      <xdr:colOff>438150</xdr:colOff>
      <xdr:row>0</xdr:row>
      <xdr:rowOff>0</xdr:rowOff>
    </xdr:to>
    <xdr:sp>
      <xdr:nvSpPr>
        <xdr:cNvPr id="1" name="AutoShape 1"/>
        <xdr:cNvSpPr>
          <a:spLocks/>
        </xdr:cNvSpPr>
      </xdr:nvSpPr>
      <xdr:spPr>
        <a:xfrm>
          <a:off x="590550" y="0"/>
          <a:ext cx="476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0</xdr:row>
      <xdr:rowOff>0</xdr:rowOff>
    </xdr:from>
    <xdr:to>
      <xdr:col>1</xdr:col>
      <xdr:colOff>438150</xdr:colOff>
      <xdr:row>0</xdr:row>
      <xdr:rowOff>0</xdr:rowOff>
    </xdr:to>
    <xdr:sp>
      <xdr:nvSpPr>
        <xdr:cNvPr id="2" name="AutoShape 2"/>
        <xdr:cNvSpPr>
          <a:spLocks/>
        </xdr:cNvSpPr>
      </xdr:nvSpPr>
      <xdr:spPr>
        <a:xfrm>
          <a:off x="590550" y="0"/>
          <a:ext cx="476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xdr:row>
      <xdr:rowOff>76200</xdr:rowOff>
    </xdr:from>
    <xdr:to>
      <xdr:col>2</xdr:col>
      <xdr:colOff>123825</xdr:colOff>
      <xdr:row>10</xdr:row>
      <xdr:rowOff>133350</xdr:rowOff>
    </xdr:to>
    <xdr:sp>
      <xdr:nvSpPr>
        <xdr:cNvPr id="1" name="AutoShape 1"/>
        <xdr:cNvSpPr>
          <a:spLocks/>
        </xdr:cNvSpPr>
      </xdr:nvSpPr>
      <xdr:spPr>
        <a:xfrm>
          <a:off x="742950" y="14763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xdr:row>
      <xdr:rowOff>66675</xdr:rowOff>
    </xdr:from>
    <xdr:to>
      <xdr:col>2</xdr:col>
      <xdr:colOff>142875</xdr:colOff>
      <xdr:row>12</xdr:row>
      <xdr:rowOff>133350</xdr:rowOff>
    </xdr:to>
    <xdr:sp>
      <xdr:nvSpPr>
        <xdr:cNvPr id="2" name="AutoShape 2"/>
        <xdr:cNvSpPr>
          <a:spLocks/>
        </xdr:cNvSpPr>
      </xdr:nvSpPr>
      <xdr:spPr>
        <a:xfrm>
          <a:off x="762000" y="22288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13</xdr:row>
      <xdr:rowOff>66675</xdr:rowOff>
    </xdr:from>
    <xdr:to>
      <xdr:col>2</xdr:col>
      <xdr:colOff>142875</xdr:colOff>
      <xdr:row>16</xdr:row>
      <xdr:rowOff>123825</xdr:rowOff>
    </xdr:to>
    <xdr:sp>
      <xdr:nvSpPr>
        <xdr:cNvPr id="3" name="AutoShape 3"/>
        <xdr:cNvSpPr>
          <a:spLocks/>
        </xdr:cNvSpPr>
      </xdr:nvSpPr>
      <xdr:spPr>
        <a:xfrm>
          <a:off x="762000" y="260985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17</xdr:row>
      <xdr:rowOff>76200</xdr:rowOff>
    </xdr:from>
    <xdr:to>
      <xdr:col>2</xdr:col>
      <xdr:colOff>142875</xdr:colOff>
      <xdr:row>18</xdr:row>
      <xdr:rowOff>142875</xdr:rowOff>
    </xdr:to>
    <xdr:sp>
      <xdr:nvSpPr>
        <xdr:cNvPr id="4" name="AutoShape 4"/>
        <xdr:cNvSpPr>
          <a:spLocks/>
        </xdr:cNvSpPr>
      </xdr:nvSpPr>
      <xdr:spPr>
        <a:xfrm>
          <a:off x="762000" y="33813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85725</xdr:rowOff>
    </xdr:from>
    <xdr:to>
      <xdr:col>2</xdr:col>
      <xdr:colOff>152400</xdr:colOff>
      <xdr:row>20</xdr:row>
      <xdr:rowOff>152400</xdr:rowOff>
    </xdr:to>
    <xdr:sp>
      <xdr:nvSpPr>
        <xdr:cNvPr id="5" name="AutoShape 5"/>
        <xdr:cNvSpPr>
          <a:spLocks/>
        </xdr:cNvSpPr>
      </xdr:nvSpPr>
      <xdr:spPr>
        <a:xfrm>
          <a:off x="771525" y="37719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23</xdr:row>
      <xdr:rowOff>57150</xdr:rowOff>
    </xdr:from>
    <xdr:to>
      <xdr:col>2</xdr:col>
      <xdr:colOff>152400</xdr:colOff>
      <xdr:row>25</xdr:row>
      <xdr:rowOff>142875</xdr:rowOff>
    </xdr:to>
    <xdr:sp>
      <xdr:nvSpPr>
        <xdr:cNvPr id="6" name="AutoShape 6"/>
        <xdr:cNvSpPr>
          <a:spLocks/>
        </xdr:cNvSpPr>
      </xdr:nvSpPr>
      <xdr:spPr>
        <a:xfrm>
          <a:off x="771525" y="4505325"/>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28</xdr:row>
      <xdr:rowOff>57150</xdr:rowOff>
    </xdr:from>
    <xdr:to>
      <xdr:col>2</xdr:col>
      <xdr:colOff>161925</xdr:colOff>
      <xdr:row>29</xdr:row>
      <xdr:rowOff>123825</xdr:rowOff>
    </xdr:to>
    <xdr:sp>
      <xdr:nvSpPr>
        <xdr:cNvPr id="7" name="AutoShape 7"/>
        <xdr:cNvSpPr>
          <a:spLocks/>
        </xdr:cNvSpPr>
      </xdr:nvSpPr>
      <xdr:spPr>
        <a:xfrm>
          <a:off x="781050" y="5457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26</xdr:row>
      <xdr:rowOff>104775</xdr:rowOff>
    </xdr:from>
    <xdr:to>
      <xdr:col>2</xdr:col>
      <xdr:colOff>161925</xdr:colOff>
      <xdr:row>27</xdr:row>
      <xdr:rowOff>171450</xdr:rowOff>
    </xdr:to>
    <xdr:sp>
      <xdr:nvSpPr>
        <xdr:cNvPr id="8" name="AutoShape 8"/>
        <xdr:cNvSpPr>
          <a:spLocks/>
        </xdr:cNvSpPr>
      </xdr:nvSpPr>
      <xdr:spPr>
        <a:xfrm>
          <a:off x="781050" y="5124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30</xdr:row>
      <xdr:rowOff>47625</xdr:rowOff>
    </xdr:from>
    <xdr:to>
      <xdr:col>2</xdr:col>
      <xdr:colOff>152400</xdr:colOff>
      <xdr:row>31</xdr:row>
      <xdr:rowOff>114300</xdr:rowOff>
    </xdr:to>
    <xdr:sp>
      <xdr:nvSpPr>
        <xdr:cNvPr id="9" name="AutoShape 9"/>
        <xdr:cNvSpPr>
          <a:spLocks/>
        </xdr:cNvSpPr>
      </xdr:nvSpPr>
      <xdr:spPr>
        <a:xfrm>
          <a:off x="771525" y="58293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76200</xdr:rowOff>
    </xdr:from>
    <xdr:to>
      <xdr:col>2</xdr:col>
      <xdr:colOff>123825</xdr:colOff>
      <xdr:row>37</xdr:row>
      <xdr:rowOff>133350</xdr:rowOff>
    </xdr:to>
    <xdr:sp>
      <xdr:nvSpPr>
        <xdr:cNvPr id="10" name="AutoShape 10"/>
        <xdr:cNvSpPr>
          <a:spLocks/>
        </xdr:cNvSpPr>
      </xdr:nvSpPr>
      <xdr:spPr>
        <a:xfrm>
          <a:off x="742950" y="670560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38</xdr:row>
      <xdr:rowOff>66675</xdr:rowOff>
    </xdr:from>
    <xdr:to>
      <xdr:col>2</xdr:col>
      <xdr:colOff>142875</xdr:colOff>
      <xdr:row>39</xdr:row>
      <xdr:rowOff>133350</xdr:rowOff>
    </xdr:to>
    <xdr:sp>
      <xdr:nvSpPr>
        <xdr:cNvPr id="11" name="AutoShape 11"/>
        <xdr:cNvSpPr>
          <a:spLocks/>
        </xdr:cNvSpPr>
      </xdr:nvSpPr>
      <xdr:spPr>
        <a:xfrm>
          <a:off x="762000" y="74580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40</xdr:row>
      <xdr:rowOff>66675</xdr:rowOff>
    </xdr:from>
    <xdr:to>
      <xdr:col>2</xdr:col>
      <xdr:colOff>142875</xdr:colOff>
      <xdr:row>43</xdr:row>
      <xdr:rowOff>123825</xdr:rowOff>
    </xdr:to>
    <xdr:sp>
      <xdr:nvSpPr>
        <xdr:cNvPr id="12" name="AutoShape 12"/>
        <xdr:cNvSpPr>
          <a:spLocks/>
        </xdr:cNvSpPr>
      </xdr:nvSpPr>
      <xdr:spPr>
        <a:xfrm>
          <a:off x="762000" y="78390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44</xdr:row>
      <xdr:rowOff>76200</xdr:rowOff>
    </xdr:from>
    <xdr:to>
      <xdr:col>2</xdr:col>
      <xdr:colOff>142875</xdr:colOff>
      <xdr:row>45</xdr:row>
      <xdr:rowOff>142875</xdr:rowOff>
    </xdr:to>
    <xdr:sp>
      <xdr:nvSpPr>
        <xdr:cNvPr id="13" name="AutoShape 13"/>
        <xdr:cNvSpPr>
          <a:spLocks/>
        </xdr:cNvSpPr>
      </xdr:nvSpPr>
      <xdr:spPr>
        <a:xfrm>
          <a:off x="762000" y="86106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46</xdr:row>
      <xdr:rowOff>85725</xdr:rowOff>
    </xdr:from>
    <xdr:to>
      <xdr:col>2</xdr:col>
      <xdr:colOff>152400</xdr:colOff>
      <xdr:row>47</xdr:row>
      <xdr:rowOff>152400</xdr:rowOff>
    </xdr:to>
    <xdr:sp>
      <xdr:nvSpPr>
        <xdr:cNvPr id="14" name="AutoShape 14"/>
        <xdr:cNvSpPr>
          <a:spLocks/>
        </xdr:cNvSpPr>
      </xdr:nvSpPr>
      <xdr:spPr>
        <a:xfrm>
          <a:off x="771525" y="90011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50</xdr:row>
      <xdr:rowOff>57150</xdr:rowOff>
    </xdr:from>
    <xdr:to>
      <xdr:col>2</xdr:col>
      <xdr:colOff>152400</xdr:colOff>
      <xdr:row>52</xdr:row>
      <xdr:rowOff>142875</xdr:rowOff>
    </xdr:to>
    <xdr:sp>
      <xdr:nvSpPr>
        <xdr:cNvPr id="15" name="AutoShape 15"/>
        <xdr:cNvSpPr>
          <a:spLocks/>
        </xdr:cNvSpPr>
      </xdr:nvSpPr>
      <xdr:spPr>
        <a:xfrm>
          <a:off x="771525" y="973455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55</xdr:row>
      <xdr:rowOff>57150</xdr:rowOff>
    </xdr:from>
    <xdr:to>
      <xdr:col>2</xdr:col>
      <xdr:colOff>161925</xdr:colOff>
      <xdr:row>56</xdr:row>
      <xdr:rowOff>123825</xdr:rowOff>
    </xdr:to>
    <xdr:sp>
      <xdr:nvSpPr>
        <xdr:cNvPr id="16" name="AutoShape 16"/>
        <xdr:cNvSpPr>
          <a:spLocks/>
        </xdr:cNvSpPr>
      </xdr:nvSpPr>
      <xdr:spPr>
        <a:xfrm>
          <a:off x="781050" y="106870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53</xdr:row>
      <xdr:rowOff>104775</xdr:rowOff>
    </xdr:from>
    <xdr:to>
      <xdr:col>2</xdr:col>
      <xdr:colOff>161925</xdr:colOff>
      <xdr:row>54</xdr:row>
      <xdr:rowOff>171450</xdr:rowOff>
    </xdr:to>
    <xdr:sp>
      <xdr:nvSpPr>
        <xdr:cNvPr id="17" name="AutoShape 17"/>
        <xdr:cNvSpPr>
          <a:spLocks/>
        </xdr:cNvSpPr>
      </xdr:nvSpPr>
      <xdr:spPr>
        <a:xfrm>
          <a:off x="781050" y="10353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57</xdr:row>
      <xdr:rowOff>47625</xdr:rowOff>
    </xdr:from>
    <xdr:to>
      <xdr:col>2</xdr:col>
      <xdr:colOff>152400</xdr:colOff>
      <xdr:row>58</xdr:row>
      <xdr:rowOff>114300</xdr:rowOff>
    </xdr:to>
    <xdr:sp>
      <xdr:nvSpPr>
        <xdr:cNvPr id="18" name="AutoShape 18"/>
        <xdr:cNvSpPr>
          <a:spLocks/>
        </xdr:cNvSpPr>
      </xdr:nvSpPr>
      <xdr:spPr>
        <a:xfrm>
          <a:off x="771525" y="110585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48</xdr:row>
      <xdr:rowOff>38100</xdr:rowOff>
    </xdr:from>
    <xdr:to>
      <xdr:col>2</xdr:col>
      <xdr:colOff>161925</xdr:colOff>
      <xdr:row>49</xdr:row>
      <xdr:rowOff>133350</xdr:rowOff>
    </xdr:to>
    <xdr:sp>
      <xdr:nvSpPr>
        <xdr:cNvPr id="19" name="AutoShape 19"/>
        <xdr:cNvSpPr>
          <a:spLocks/>
        </xdr:cNvSpPr>
      </xdr:nvSpPr>
      <xdr:spPr>
        <a:xfrm>
          <a:off x="742950" y="9334500"/>
          <a:ext cx="1143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21</xdr:row>
      <xdr:rowOff>57150</xdr:rowOff>
    </xdr:from>
    <xdr:to>
      <xdr:col>2</xdr:col>
      <xdr:colOff>114300</xdr:colOff>
      <xdr:row>22</xdr:row>
      <xdr:rowOff>123825</xdr:rowOff>
    </xdr:to>
    <xdr:sp>
      <xdr:nvSpPr>
        <xdr:cNvPr id="20" name="AutoShape 20"/>
        <xdr:cNvSpPr>
          <a:spLocks/>
        </xdr:cNvSpPr>
      </xdr:nvSpPr>
      <xdr:spPr>
        <a:xfrm>
          <a:off x="733425" y="41243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73</xdr:row>
      <xdr:rowOff>57150</xdr:rowOff>
    </xdr:from>
    <xdr:to>
      <xdr:col>3</xdr:col>
      <xdr:colOff>171450</xdr:colOff>
      <xdr:row>76</xdr:row>
      <xdr:rowOff>161925</xdr:rowOff>
    </xdr:to>
    <xdr:sp>
      <xdr:nvSpPr>
        <xdr:cNvPr id="21" name="AutoShape 21"/>
        <xdr:cNvSpPr>
          <a:spLocks/>
        </xdr:cNvSpPr>
      </xdr:nvSpPr>
      <xdr:spPr>
        <a:xfrm>
          <a:off x="923925" y="14154150"/>
          <a:ext cx="142875"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72</xdr:row>
      <xdr:rowOff>76200</xdr:rowOff>
    </xdr:from>
    <xdr:to>
      <xdr:col>1</xdr:col>
      <xdr:colOff>457200</xdr:colOff>
      <xdr:row>78</xdr:row>
      <xdr:rowOff>9525</xdr:rowOff>
    </xdr:to>
    <xdr:sp>
      <xdr:nvSpPr>
        <xdr:cNvPr id="22" name="AutoShape 22"/>
        <xdr:cNvSpPr>
          <a:spLocks/>
        </xdr:cNvSpPr>
      </xdr:nvSpPr>
      <xdr:spPr>
        <a:xfrm>
          <a:off x="523875" y="13982700"/>
          <a:ext cx="133350" cy="1076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69</xdr:row>
      <xdr:rowOff>28575</xdr:rowOff>
    </xdr:from>
    <xdr:to>
      <xdr:col>2</xdr:col>
      <xdr:colOff>0</xdr:colOff>
      <xdr:row>71</xdr:row>
      <xdr:rowOff>9525</xdr:rowOff>
    </xdr:to>
    <xdr:sp>
      <xdr:nvSpPr>
        <xdr:cNvPr id="23" name="AutoShape 23"/>
        <xdr:cNvSpPr>
          <a:spLocks/>
        </xdr:cNvSpPr>
      </xdr:nvSpPr>
      <xdr:spPr>
        <a:xfrm>
          <a:off x="590550" y="13363575"/>
          <a:ext cx="10477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66</xdr:row>
      <xdr:rowOff>28575</xdr:rowOff>
    </xdr:from>
    <xdr:to>
      <xdr:col>2</xdr:col>
      <xdr:colOff>0</xdr:colOff>
      <xdr:row>68</xdr:row>
      <xdr:rowOff>9525</xdr:rowOff>
    </xdr:to>
    <xdr:sp>
      <xdr:nvSpPr>
        <xdr:cNvPr id="24" name="AutoShape 24"/>
        <xdr:cNvSpPr>
          <a:spLocks/>
        </xdr:cNvSpPr>
      </xdr:nvSpPr>
      <xdr:spPr>
        <a:xfrm>
          <a:off x="590550" y="12792075"/>
          <a:ext cx="10477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19050</xdr:rowOff>
    </xdr:from>
    <xdr:to>
      <xdr:col>2</xdr:col>
      <xdr:colOff>114300</xdr:colOff>
      <xdr:row>10</xdr:row>
      <xdr:rowOff>0</xdr:rowOff>
    </xdr:to>
    <xdr:sp>
      <xdr:nvSpPr>
        <xdr:cNvPr id="1" name="AutoShape 1"/>
        <xdr:cNvSpPr>
          <a:spLocks/>
        </xdr:cNvSpPr>
      </xdr:nvSpPr>
      <xdr:spPr>
        <a:xfrm>
          <a:off x="781050" y="1495425"/>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11</xdr:row>
      <xdr:rowOff>19050</xdr:rowOff>
    </xdr:from>
    <xdr:to>
      <xdr:col>2</xdr:col>
      <xdr:colOff>114300</xdr:colOff>
      <xdr:row>14</xdr:row>
      <xdr:rowOff>0</xdr:rowOff>
    </xdr:to>
    <xdr:sp>
      <xdr:nvSpPr>
        <xdr:cNvPr id="2" name="AutoShape 2"/>
        <xdr:cNvSpPr>
          <a:spLocks/>
        </xdr:cNvSpPr>
      </xdr:nvSpPr>
      <xdr:spPr>
        <a:xfrm>
          <a:off x="781050" y="2257425"/>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29</xdr:row>
      <xdr:rowOff>57150</xdr:rowOff>
    </xdr:from>
    <xdr:to>
      <xdr:col>1</xdr:col>
      <xdr:colOff>276225</xdr:colOff>
      <xdr:row>44</xdr:row>
      <xdr:rowOff>142875</xdr:rowOff>
    </xdr:to>
    <xdr:sp>
      <xdr:nvSpPr>
        <xdr:cNvPr id="1" name="AutoShape 1"/>
        <xdr:cNvSpPr>
          <a:spLocks/>
        </xdr:cNvSpPr>
      </xdr:nvSpPr>
      <xdr:spPr>
        <a:xfrm>
          <a:off x="428625" y="4781550"/>
          <a:ext cx="47625" cy="2371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46</xdr:row>
      <xdr:rowOff>47625</xdr:rowOff>
    </xdr:from>
    <xdr:to>
      <xdr:col>2</xdr:col>
      <xdr:colOff>19050</xdr:colOff>
      <xdr:row>56</xdr:row>
      <xdr:rowOff>9525</xdr:rowOff>
    </xdr:to>
    <xdr:sp>
      <xdr:nvSpPr>
        <xdr:cNvPr id="2" name="AutoShape 2"/>
        <xdr:cNvSpPr>
          <a:spLocks/>
        </xdr:cNvSpPr>
      </xdr:nvSpPr>
      <xdr:spPr>
        <a:xfrm>
          <a:off x="428625" y="7362825"/>
          <a:ext cx="123825" cy="14859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19050</xdr:rowOff>
    </xdr:from>
    <xdr:to>
      <xdr:col>2</xdr:col>
      <xdr:colOff>19050</xdr:colOff>
      <xdr:row>67</xdr:row>
      <xdr:rowOff>0</xdr:rowOff>
    </xdr:to>
    <xdr:sp>
      <xdr:nvSpPr>
        <xdr:cNvPr id="3" name="AutoShape 3"/>
        <xdr:cNvSpPr>
          <a:spLocks/>
        </xdr:cNvSpPr>
      </xdr:nvSpPr>
      <xdr:spPr>
        <a:xfrm>
          <a:off x="438150" y="9010650"/>
          <a:ext cx="114300"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11</xdr:row>
      <xdr:rowOff>66675</xdr:rowOff>
    </xdr:from>
    <xdr:to>
      <xdr:col>2</xdr:col>
      <xdr:colOff>200025</xdr:colOff>
      <xdr:row>14</xdr:row>
      <xdr:rowOff>76200</xdr:rowOff>
    </xdr:to>
    <xdr:sp>
      <xdr:nvSpPr>
        <xdr:cNvPr id="1" name="AutoShape 1"/>
        <xdr:cNvSpPr>
          <a:spLocks/>
        </xdr:cNvSpPr>
      </xdr:nvSpPr>
      <xdr:spPr>
        <a:xfrm>
          <a:off x="619125" y="186690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17</xdr:row>
      <xdr:rowOff>66675</xdr:rowOff>
    </xdr:from>
    <xdr:to>
      <xdr:col>2</xdr:col>
      <xdr:colOff>200025</xdr:colOff>
      <xdr:row>20</xdr:row>
      <xdr:rowOff>76200</xdr:rowOff>
    </xdr:to>
    <xdr:sp>
      <xdr:nvSpPr>
        <xdr:cNvPr id="2" name="AutoShape 2"/>
        <xdr:cNvSpPr>
          <a:spLocks/>
        </xdr:cNvSpPr>
      </xdr:nvSpPr>
      <xdr:spPr>
        <a:xfrm>
          <a:off x="619125" y="278130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38</xdr:row>
      <xdr:rowOff>66675</xdr:rowOff>
    </xdr:from>
    <xdr:to>
      <xdr:col>2</xdr:col>
      <xdr:colOff>190500</xdr:colOff>
      <xdr:row>39</xdr:row>
      <xdr:rowOff>104775</xdr:rowOff>
    </xdr:to>
    <xdr:sp>
      <xdr:nvSpPr>
        <xdr:cNvPr id="3" name="AutoShape 3"/>
        <xdr:cNvSpPr>
          <a:spLocks/>
        </xdr:cNvSpPr>
      </xdr:nvSpPr>
      <xdr:spPr>
        <a:xfrm>
          <a:off x="619125" y="5943600"/>
          <a:ext cx="66675" cy="190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51</xdr:row>
      <xdr:rowOff>66675</xdr:rowOff>
    </xdr:from>
    <xdr:to>
      <xdr:col>2</xdr:col>
      <xdr:colOff>200025</xdr:colOff>
      <xdr:row>54</xdr:row>
      <xdr:rowOff>76200</xdr:rowOff>
    </xdr:to>
    <xdr:sp>
      <xdr:nvSpPr>
        <xdr:cNvPr id="4" name="AutoShape 4"/>
        <xdr:cNvSpPr>
          <a:spLocks/>
        </xdr:cNvSpPr>
      </xdr:nvSpPr>
      <xdr:spPr>
        <a:xfrm>
          <a:off x="619125" y="792480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68</xdr:row>
      <xdr:rowOff>85725</xdr:rowOff>
    </xdr:from>
    <xdr:to>
      <xdr:col>2</xdr:col>
      <xdr:colOff>161925</xdr:colOff>
      <xdr:row>70</xdr:row>
      <xdr:rowOff>76200</xdr:rowOff>
    </xdr:to>
    <xdr:sp>
      <xdr:nvSpPr>
        <xdr:cNvPr id="5" name="AutoShape 5"/>
        <xdr:cNvSpPr>
          <a:spLocks/>
        </xdr:cNvSpPr>
      </xdr:nvSpPr>
      <xdr:spPr>
        <a:xfrm>
          <a:off x="600075" y="10534650"/>
          <a:ext cx="5715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10</xdr:row>
      <xdr:rowOff>66675</xdr:rowOff>
    </xdr:from>
    <xdr:to>
      <xdr:col>2</xdr:col>
      <xdr:colOff>200025</xdr:colOff>
      <xdr:row>13</xdr:row>
      <xdr:rowOff>76200</xdr:rowOff>
    </xdr:to>
    <xdr:sp>
      <xdr:nvSpPr>
        <xdr:cNvPr id="1" name="AutoShape 1"/>
        <xdr:cNvSpPr>
          <a:spLocks/>
        </xdr:cNvSpPr>
      </xdr:nvSpPr>
      <xdr:spPr>
        <a:xfrm>
          <a:off x="619125" y="1781175"/>
          <a:ext cx="76200"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17</xdr:row>
      <xdr:rowOff>66675</xdr:rowOff>
    </xdr:from>
    <xdr:to>
      <xdr:col>2</xdr:col>
      <xdr:colOff>200025</xdr:colOff>
      <xdr:row>20</xdr:row>
      <xdr:rowOff>76200</xdr:rowOff>
    </xdr:to>
    <xdr:sp>
      <xdr:nvSpPr>
        <xdr:cNvPr id="2" name="AutoShape 2"/>
        <xdr:cNvSpPr>
          <a:spLocks/>
        </xdr:cNvSpPr>
      </xdr:nvSpPr>
      <xdr:spPr>
        <a:xfrm>
          <a:off x="619125" y="2847975"/>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38</xdr:row>
      <xdr:rowOff>66675</xdr:rowOff>
    </xdr:from>
    <xdr:to>
      <xdr:col>2</xdr:col>
      <xdr:colOff>190500</xdr:colOff>
      <xdr:row>39</xdr:row>
      <xdr:rowOff>104775</xdr:rowOff>
    </xdr:to>
    <xdr:sp>
      <xdr:nvSpPr>
        <xdr:cNvPr id="3" name="AutoShape 3"/>
        <xdr:cNvSpPr>
          <a:spLocks/>
        </xdr:cNvSpPr>
      </xdr:nvSpPr>
      <xdr:spPr>
        <a:xfrm>
          <a:off x="619125" y="6057900"/>
          <a:ext cx="66675" cy="190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52</xdr:row>
      <xdr:rowOff>66675</xdr:rowOff>
    </xdr:from>
    <xdr:to>
      <xdr:col>2</xdr:col>
      <xdr:colOff>200025</xdr:colOff>
      <xdr:row>55</xdr:row>
      <xdr:rowOff>76200</xdr:rowOff>
    </xdr:to>
    <xdr:sp>
      <xdr:nvSpPr>
        <xdr:cNvPr id="4" name="AutoShape 4"/>
        <xdr:cNvSpPr>
          <a:spLocks/>
        </xdr:cNvSpPr>
      </xdr:nvSpPr>
      <xdr:spPr>
        <a:xfrm>
          <a:off x="619125" y="819150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70</xdr:row>
      <xdr:rowOff>85725</xdr:rowOff>
    </xdr:from>
    <xdr:to>
      <xdr:col>2</xdr:col>
      <xdr:colOff>161925</xdr:colOff>
      <xdr:row>72</xdr:row>
      <xdr:rowOff>76200</xdr:rowOff>
    </xdr:to>
    <xdr:sp>
      <xdr:nvSpPr>
        <xdr:cNvPr id="5" name="AutoShape 5"/>
        <xdr:cNvSpPr>
          <a:spLocks/>
        </xdr:cNvSpPr>
      </xdr:nvSpPr>
      <xdr:spPr>
        <a:xfrm>
          <a:off x="600075" y="10953750"/>
          <a:ext cx="5715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25</xdr:row>
      <xdr:rowOff>142875</xdr:rowOff>
    </xdr:from>
    <xdr:ext cx="76200" cy="180975"/>
    <xdr:sp>
      <xdr:nvSpPr>
        <xdr:cNvPr id="1" name="TextBox 1"/>
        <xdr:cNvSpPr txBox="1">
          <a:spLocks noChangeArrowheads="1"/>
        </xdr:cNvSpPr>
      </xdr:nvSpPr>
      <xdr:spPr>
        <a:xfrm>
          <a:off x="361950" y="42672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19</xdr:row>
      <xdr:rowOff>114300</xdr:rowOff>
    </xdr:from>
    <xdr:ext cx="76200" cy="190500"/>
    <xdr:sp>
      <xdr:nvSpPr>
        <xdr:cNvPr id="2" name="TextBox 2"/>
        <xdr:cNvSpPr txBox="1">
          <a:spLocks noChangeArrowheads="1"/>
        </xdr:cNvSpPr>
      </xdr:nvSpPr>
      <xdr:spPr>
        <a:xfrm>
          <a:off x="2152650" y="33242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352425</xdr:colOff>
      <xdr:row>27</xdr:row>
      <xdr:rowOff>76200</xdr:rowOff>
    </xdr:from>
    <xdr:to>
      <xdr:col>1</xdr:col>
      <xdr:colOff>381000</xdr:colOff>
      <xdr:row>31</xdr:row>
      <xdr:rowOff>142875</xdr:rowOff>
    </xdr:to>
    <xdr:sp>
      <xdr:nvSpPr>
        <xdr:cNvPr id="3" name="AutoShape 3"/>
        <xdr:cNvSpPr>
          <a:spLocks/>
        </xdr:cNvSpPr>
      </xdr:nvSpPr>
      <xdr:spPr>
        <a:xfrm>
          <a:off x="533400" y="4505325"/>
          <a:ext cx="28575"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6</xdr:row>
      <xdr:rowOff>38100</xdr:rowOff>
    </xdr:from>
    <xdr:to>
      <xdr:col>1</xdr:col>
      <xdr:colOff>371475</xdr:colOff>
      <xdr:row>25</xdr:row>
      <xdr:rowOff>95250</xdr:rowOff>
    </xdr:to>
    <xdr:sp>
      <xdr:nvSpPr>
        <xdr:cNvPr id="4" name="AutoShape 4"/>
        <xdr:cNvSpPr>
          <a:spLocks/>
        </xdr:cNvSpPr>
      </xdr:nvSpPr>
      <xdr:spPr>
        <a:xfrm>
          <a:off x="409575" y="1266825"/>
          <a:ext cx="142875" cy="2952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33</xdr:row>
      <xdr:rowOff>76200</xdr:rowOff>
    </xdr:from>
    <xdr:to>
      <xdr:col>2</xdr:col>
      <xdr:colOff>0</xdr:colOff>
      <xdr:row>40</xdr:row>
      <xdr:rowOff>95250</xdr:rowOff>
    </xdr:to>
    <xdr:sp>
      <xdr:nvSpPr>
        <xdr:cNvPr id="5" name="AutoShape 5"/>
        <xdr:cNvSpPr>
          <a:spLocks/>
        </xdr:cNvSpPr>
      </xdr:nvSpPr>
      <xdr:spPr>
        <a:xfrm>
          <a:off x="485775" y="5410200"/>
          <a:ext cx="8572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42</xdr:row>
      <xdr:rowOff>66675</xdr:rowOff>
    </xdr:from>
    <xdr:to>
      <xdr:col>2</xdr:col>
      <xdr:colOff>28575</xdr:colOff>
      <xdr:row>47</xdr:row>
      <xdr:rowOff>95250</xdr:rowOff>
    </xdr:to>
    <xdr:sp>
      <xdr:nvSpPr>
        <xdr:cNvPr id="6" name="AutoShape 6"/>
        <xdr:cNvSpPr>
          <a:spLocks/>
        </xdr:cNvSpPr>
      </xdr:nvSpPr>
      <xdr:spPr>
        <a:xfrm>
          <a:off x="514350" y="6772275"/>
          <a:ext cx="85725"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テキスト 16"/>
        <xdr:cNvSpPr txBox="1">
          <a:spLocks noChangeArrowheads="1"/>
        </xdr:cNvSpPr>
      </xdr:nvSpPr>
      <xdr:spPr>
        <a:xfrm>
          <a:off x="3257550"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0</xdr:row>
      <xdr:rowOff>0</xdr:rowOff>
    </xdr:from>
    <xdr:to>
      <xdr:col>6</xdr:col>
      <xdr:colOff>0</xdr:colOff>
      <xdr:row>0</xdr:row>
      <xdr:rowOff>0</xdr:rowOff>
    </xdr:to>
    <xdr:sp>
      <xdr:nvSpPr>
        <xdr:cNvPr id="2" name="テキスト 17"/>
        <xdr:cNvSpPr txBox="1">
          <a:spLocks noChangeArrowheads="1"/>
        </xdr:cNvSpPr>
      </xdr:nvSpPr>
      <xdr:spPr>
        <a:xfrm>
          <a:off x="3257550"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0</xdr:row>
      <xdr:rowOff>0</xdr:rowOff>
    </xdr:from>
    <xdr:to>
      <xdr:col>8</xdr:col>
      <xdr:colOff>0</xdr:colOff>
      <xdr:row>0</xdr:row>
      <xdr:rowOff>0</xdr:rowOff>
    </xdr:to>
    <xdr:sp>
      <xdr:nvSpPr>
        <xdr:cNvPr id="3" name="テキスト 16"/>
        <xdr:cNvSpPr txBox="1">
          <a:spLocks noChangeArrowheads="1"/>
        </xdr:cNvSpPr>
      </xdr:nvSpPr>
      <xdr:spPr>
        <a:xfrm>
          <a:off x="4086225"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0</xdr:row>
      <xdr:rowOff>0</xdr:rowOff>
    </xdr:from>
    <xdr:to>
      <xdr:col>8</xdr:col>
      <xdr:colOff>0</xdr:colOff>
      <xdr:row>0</xdr:row>
      <xdr:rowOff>0</xdr:rowOff>
    </xdr:to>
    <xdr:sp>
      <xdr:nvSpPr>
        <xdr:cNvPr id="4" name="テキスト 17"/>
        <xdr:cNvSpPr txBox="1">
          <a:spLocks noChangeArrowheads="1"/>
        </xdr:cNvSpPr>
      </xdr:nvSpPr>
      <xdr:spPr>
        <a:xfrm>
          <a:off x="4086225"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36</xdr:col>
      <xdr:colOff>0</xdr:colOff>
      <xdr:row>0</xdr:row>
      <xdr:rowOff>0</xdr:rowOff>
    </xdr:from>
    <xdr:to>
      <xdr:col>36</xdr:col>
      <xdr:colOff>0</xdr:colOff>
      <xdr:row>0</xdr:row>
      <xdr:rowOff>0</xdr:rowOff>
    </xdr:to>
    <xdr:sp>
      <xdr:nvSpPr>
        <xdr:cNvPr id="5" name="AutoShape 5"/>
        <xdr:cNvSpPr>
          <a:spLocks/>
        </xdr:cNvSpPr>
      </xdr:nvSpPr>
      <xdr:spPr>
        <a:xfrm>
          <a:off x="214312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6" name="AutoShape 6"/>
        <xdr:cNvSpPr>
          <a:spLocks/>
        </xdr:cNvSpPr>
      </xdr:nvSpPr>
      <xdr:spPr>
        <a:xfrm>
          <a:off x="214312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7" name="AutoShape 7"/>
        <xdr:cNvSpPr>
          <a:spLocks/>
        </xdr:cNvSpPr>
      </xdr:nvSpPr>
      <xdr:spPr>
        <a:xfrm>
          <a:off x="214312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8" name="AutoShape 8"/>
        <xdr:cNvSpPr>
          <a:spLocks/>
        </xdr:cNvSpPr>
      </xdr:nvSpPr>
      <xdr:spPr>
        <a:xfrm>
          <a:off x="214312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9" name="AutoShape 9"/>
        <xdr:cNvSpPr>
          <a:spLocks/>
        </xdr:cNvSpPr>
      </xdr:nvSpPr>
      <xdr:spPr>
        <a:xfrm>
          <a:off x="214312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10" name="AutoShape 10"/>
        <xdr:cNvSpPr>
          <a:spLocks/>
        </xdr:cNvSpPr>
      </xdr:nvSpPr>
      <xdr:spPr>
        <a:xfrm>
          <a:off x="214312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xdr:row>
      <xdr:rowOff>0</xdr:rowOff>
    </xdr:from>
    <xdr:to>
      <xdr:col>6</xdr:col>
      <xdr:colOff>0</xdr:colOff>
      <xdr:row>21</xdr:row>
      <xdr:rowOff>0</xdr:rowOff>
    </xdr:to>
    <xdr:sp>
      <xdr:nvSpPr>
        <xdr:cNvPr id="11" name="テキスト 16"/>
        <xdr:cNvSpPr txBox="1">
          <a:spLocks noChangeArrowheads="1"/>
        </xdr:cNvSpPr>
      </xdr:nvSpPr>
      <xdr:spPr>
        <a:xfrm>
          <a:off x="3257550" y="44100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21</xdr:row>
      <xdr:rowOff>0</xdr:rowOff>
    </xdr:from>
    <xdr:to>
      <xdr:col>6</xdr:col>
      <xdr:colOff>0</xdr:colOff>
      <xdr:row>21</xdr:row>
      <xdr:rowOff>0</xdr:rowOff>
    </xdr:to>
    <xdr:sp>
      <xdr:nvSpPr>
        <xdr:cNvPr id="12" name="テキスト 17"/>
        <xdr:cNvSpPr txBox="1">
          <a:spLocks noChangeArrowheads="1"/>
        </xdr:cNvSpPr>
      </xdr:nvSpPr>
      <xdr:spPr>
        <a:xfrm>
          <a:off x="3257550" y="44100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21</xdr:row>
      <xdr:rowOff>0</xdr:rowOff>
    </xdr:from>
    <xdr:to>
      <xdr:col>8</xdr:col>
      <xdr:colOff>0</xdr:colOff>
      <xdr:row>21</xdr:row>
      <xdr:rowOff>0</xdr:rowOff>
    </xdr:to>
    <xdr:sp>
      <xdr:nvSpPr>
        <xdr:cNvPr id="13" name="テキスト 16"/>
        <xdr:cNvSpPr txBox="1">
          <a:spLocks noChangeArrowheads="1"/>
        </xdr:cNvSpPr>
      </xdr:nvSpPr>
      <xdr:spPr>
        <a:xfrm>
          <a:off x="4086225" y="44100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21</xdr:row>
      <xdr:rowOff>0</xdr:rowOff>
    </xdr:from>
    <xdr:to>
      <xdr:col>8</xdr:col>
      <xdr:colOff>0</xdr:colOff>
      <xdr:row>21</xdr:row>
      <xdr:rowOff>0</xdr:rowOff>
    </xdr:to>
    <xdr:sp>
      <xdr:nvSpPr>
        <xdr:cNvPr id="14" name="テキスト 17"/>
        <xdr:cNvSpPr txBox="1">
          <a:spLocks noChangeArrowheads="1"/>
        </xdr:cNvSpPr>
      </xdr:nvSpPr>
      <xdr:spPr>
        <a:xfrm>
          <a:off x="4086225" y="44100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36</xdr:col>
      <xdr:colOff>0</xdr:colOff>
      <xdr:row>4</xdr:row>
      <xdr:rowOff>123825</xdr:rowOff>
    </xdr:from>
    <xdr:to>
      <xdr:col>36</xdr:col>
      <xdr:colOff>0</xdr:colOff>
      <xdr:row>6</xdr:row>
      <xdr:rowOff>219075</xdr:rowOff>
    </xdr:to>
    <xdr:sp>
      <xdr:nvSpPr>
        <xdr:cNvPr id="15" name="AutoShape 15"/>
        <xdr:cNvSpPr>
          <a:spLocks/>
        </xdr:cNvSpPr>
      </xdr:nvSpPr>
      <xdr:spPr>
        <a:xfrm>
          <a:off x="21431250" y="809625"/>
          <a:ext cx="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xdr:row>
      <xdr:rowOff>123825</xdr:rowOff>
    </xdr:from>
    <xdr:to>
      <xdr:col>36</xdr:col>
      <xdr:colOff>0</xdr:colOff>
      <xdr:row>6</xdr:row>
      <xdr:rowOff>219075</xdr:rowOff>
    </xdr:to>
    <xdr:sp>
      <xdr:nvSpPr>
        <xdr:cNvPr id="16" name="AutoShape 16"/>
        <xdr:cNvSpPr>
          <a:spLocks/>
        </xdr:cNvSpPr>
      </xdr:nvSpPr>
      <xdr:spPr>
        <a:xfrm>
          <a:off x="21431250" y="809625"/>
          <a:ext cx="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xdr:row>
      <xdr:rowOff>123825</xdr:rowOff>
    </xdr:from>
    <xdr:to>
      <xdr:col>36</xdr:col>
      <xdr:colOff>0</xdr:colOff>
      <xdr:row>6</xdr:row>
      <xdr:rowOff>219075</xdr:rowOff>
    </xdr:to>
    <xdr:sp>
      <xdr:nvSpPr>
        <xdr:cNvPr id="17" name="AutoShape 17"/>
        <xdr:cNvSpPr>
          <a:spLocks/>
        </xdr:cNvSpPr>
      </xdr:nvSpPr>
      <xdr:spPr>
        <a:xfrm>
          <a:off x="21431250" y="809625"/>
          <a:ext cx="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xdr:row>
      <xdr:rowOff>123825</xdr:rowOff>
    </xdr:from>
    <xdr:to>
      <xdr:col>36</xdr:col>
      <xdr:colOff>0</xdr:colOff>
      <xdr:row>6</xdr:row>
      <xdr:rowOff>219075</xdr:rowOff>
    </xdr:to>
    <xdr:sp>
      <xdr:nvSpPr>
        <xdr:cNvPr id="18" name="AutoShape 18"/>
        <xdr:cNvSpPr>
          <a:spLocks/>
        </xdr:cNvSpPr>
      </xdr:nvSpPr>
      <xdr:spPr>
        <a:xfrm>
          <a:off x="21431250" y="809625"/>
          <a:ext cx="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0</xdr:rowOff>
    </xdr:from>
    <xdr:to>
      <xdr:col>6</xdr:col>
      <xdr:colOff>0</xdr:colOff>
      <xdr:row>22</xdr:row>
      <xdr:rowOff>0</xdr:rowOff>
    </xdr:to>
    <xdr:sp>
      <xdr:nvSpPr>
        <xdr:cNvPr id="19"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20"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21"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22"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23"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24"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25"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26"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27"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28"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29"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30"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31"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32"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33"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34"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35"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36"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37"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38"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39"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40"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41"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42"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43"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44"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45"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46"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47"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48"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49"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50"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51"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52"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53"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54"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55"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56"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57"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58"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59" name="テキスト 16"/>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60" name="テキスト 17"/>
        <xdr:cNvSpPr txBox="1">
          <a:spLocks noChangeArrowheads="1"/>
        </xdr:cNvSpPr>
      </xdr:nvSpPr>
      <xdr:spPr>
        <a:xfrm>
          <a:off x="32575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61" name="テキスト 16"/>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62" name="テキスト 17"/>
        <xdr:cNvSpPr txBox="1">
          <a:spLocks noChangeArrowheads="1"/>
        </xdr:cNvSpPr>
      </xdr:nvSpPr>
      <xdr:spPr>
        <a:xfrm>
          <a:off x="40862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9</xdr:row>
      <xdr:rowOff>66675</xdr:rowOff>
    </xdr:from>
    <xdr:to>
      <xdr:col>2</xdr:col>
      <xdr:colOff>219075</xdr:colOff>
      <xdr:row>22</xdr:row>
      <xdr:rowOff>0</xdr:rowOff>
    </xdr:to>
    <xdr:sp>
      <xdr:nvSpPr>
        <xdr:cNvPr id="63" name="AutoShape 63"/>
        <xdr:cNvSpPr>
          <a:spLocks/>
        </xdr:cNvSpPr>
      </xdr:nvSpPr>
      <xdr:spPr>
        <a:xfrm>
          <a:off x="714375" y="1971675"/>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302</xdr:row>
      <xdr:rowOff>0</xdr:rowOff>
    </xdr:from>
    <xdr:to>
      <xdr:col>6</xdr:col>
      <xdr:colOff>0</xdr:colOff>
      <xdr:row>302</xdr:row>
      <xdr:rowOff>0</xdr:rowOff>
    </xdr:to>
    <xdr:sp>
      <xdr:nvSpPr>
        <xdr:cNvPr id="64"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65"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66"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67"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68"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69"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70"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71"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72"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73"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74"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75"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76"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77"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78"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79"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80"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81"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82"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83"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84"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85"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86"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87"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88"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89"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90"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91"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92"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93"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94"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95"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96"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97"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98"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99"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00"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01"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02"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03"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04"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05"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06"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07"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08"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09"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10"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11"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12"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13"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14"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15"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16"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17"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18"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19"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20"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21"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22"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23"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24"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25"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26"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27"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28"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29"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30"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31"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32"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33"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34"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35"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36"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37"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38"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39"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40"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41"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42"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43"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44"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45"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46"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47"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48"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49"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50"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51"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52"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53"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54"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55"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56"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57"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58"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59"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60"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61"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62"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63"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64"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65"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66"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67"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68"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69"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70"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71"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72"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73"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74"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75"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76"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77"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78"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79"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80"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81"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82"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83"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84"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85"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86"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87"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88"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89"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90"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91"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92"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93"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94"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95"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196"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197"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198"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199"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200"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201"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202"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203"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204"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205"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206"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207"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208"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209"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210"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211"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212"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213"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214"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215"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216"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217"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218"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219"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302</xdr:row>
      <xdr:rowOff>0</xdr:rowOff>
    </xdr:from>
    <xdr:to>
      <xdr:col>6</xdr:col>
      <xdr:colOff>0</xdr:colOff>
      <xdr:row>302</xdr:row>
      <xdr:rowOff>0</xdr:rowOff>
    </xdr:to>
    <xdr:sp>
      <xdr:nvSpPr>
        <xdr:cNvPr id="220" name="テキスト 16"/>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302</xdr:row>
      <xdr:rowOff>0</xdr:rowOff>
    </xdr:from>
    <xdr:to>
      <xdr:col>6</xdr:col>
      <xdr:colOff>0</xdr:colOff>
      <xdr:row>302</xdr:row>
      <xdr:rowOff>0</xdr:rowOff>
    </xdr:to>
    <xdr:sp>
      <xdr:nvSpPr>
        <xdr:cNvPr id="221" name="テキスト 17"/>
        <xdr:cNvSpPr txBox="1">
          <a:spLocks noChangeArrowheads="1"/>
        </xdr:cNvSpPr>
      </xdr:nvSpPr>
      <xdr:spPr>
        <a:xfrm>
          <a:off x="3257550"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302</xdr:row>
      <xdr:rowOff>0</xdr:rowOff>
    </xdr:from>
    <xdr:to>
      <xdr:col>8</xdr:col>
      <xdr:colOff>0</xdr:colOff>
      <xdr:row>302</xdr:row>
      <xdr:rowOff>0</xdr:rowOff>
    </xdr:to>
    <xdr:sp>
      <xdr:nvSpPr>
        <xdr:cNvPr id="222" name="テキスト 16"/>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302</xdr:row>
      <xdr:rowOff>0</xdr:rowOff>
    </xdr:from>
    <xdr:to>
      <xdr:col>8</xdr:col>
      <xdr:colOff>0</xdr:colOff>
      <xdr:row>302</xdr:row>
      <xdr:rowOff>0</xdr:rowOff>
    </xdr:to>
    <xdr:sp>
      <xdr:nvSpPr>
        <xdr:cNvPr id="223" name="テキスト 17"/>
        <xdr:cNvSpPr txBox="1">
          <a:spLocks noChangeArrowheads="1"/>
        </xdr:cNvSpPr>
      </xdr:nvSpPr>
      <xdr:spPr>
        <a:xfrm>
          <a:off x="4086225" y="60598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35</xdr:row>
      <xdr:rowOff>0</xdr:rowOff>
    </xdr:from>
    <xdr:to>
      <xdr:col>6</xdr:col>
      <xdr:colOff>0</xdr:colOff>
      <xdr:row>35</xdr:row>
      <xdr:rowOff>0</xdr:rowOff>
    </xdr:to>
    <xdr:sp>
      <xdr:nvSpPr>
        <xdr:cNvPr id="224" name="テキスト 16"/>
        <xdr:cNvSpPr txBox="1">
          <a:spLocks noChangeArrowheads="1"/>
        </xdr:cNvSpPr>
      </xdr:nvSpPr>
      <xdr:spPr>
        <a:xfrm>
          <a:off x="3257550" y="72199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35</xdr:row>
      <xdr:rowOff>0</xdr:rowOff>
    </xdr:from>
    <xdr:to>
      <xdr:col>6</xdr:col>
      <xdr:colOff>0</xdr:colOff>
      <xdr:row>35</xdr:row>
      <xdr:rowOff>0</xdr:rowOff>
    </xdr:to>
    <xdr:sp>
      <xdr:nvSpPr>
        <xdr:cNvPr id="225" name="テキスト 17"/>
        <xdr:cNvSpPr txBox="1">
          <a:spLocks noChangeArrowheads="1"/>
        </xdr:cNvSpPr>
      </xdr:nvSpPr>
      <xdr:spPr>
        <a:xfrm>
          <a:off x="3257550" y="72199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35</xdr:row>
      <xdr:rowOff>0</xdr:rowOff>
    </xdr:from>
    <xdr:to>
      <xdr:col>8</xdr:col>
      <xdr:colOff>0</xdr:colOff>
      <xdr:row>35</xdr:row>
      <xdr:rowOff>0</xdr:rowOff>
    </xdr:to>
    <xdr:sp>
      <xdr:nvSpPr>
        <xdr:cNvPr id="226" name="テキスト 16"/>
        <xdr:cNvSpPr txBox="1">
          <a:spLocks noChangeArrowheads="1"/>
        </xdr:cNvSpPr>
      </xdr:nvSpPr>
      <xdr:spPr>
        <a:xfrm>
          <a:off x="4086225" y="72199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35</xdr:row>
      <xdr:rowOff>0</xdr:rowOff>
    </xdr:from>
    <xdr:to>
      <xdr:col>8</xdr:col>
      <xdr:colOff>0</xdr:colOff>
      <xdr:row>35</xdr:row>
      <xdr:rowOff>0</xdr:rowOff>
    </xdr:to>
    <xdr:sp>
      <xdr:nvSpPr>
        <xdr:cNvPr id="227" name="テキスト 17"/>
        <xdr:cNvSpPr txBox="1">
          <a:spLocks noChangeArrowheads="1"/>
        </xdr:cNvSpPr>
      </xdr:nvSpPr>
      <xdr:spPr>
        <a:xfrm>
          <a:off x="4086225" y="72199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23</xdr:row>
      <xdr:rowOff>66675</xdr:rowOff>
    </xdr:from>
    <xdr:to>
      <xdr:col>2</xdr:col>
      <xdr:colOff>219075</xdr:colOff>
      <xdr:row>36</xdr:row>
      <xdr:rowOff>0</xdr:rowOff>
    </xdr:to>
    <xdr:sp>
      <xdr:nvSpPr>
        <xdr:cNvPr id="228" name="AutoShape 228"/>
        <xdr:cNvSpPr>
          <a:spLocks/>
        </xdr:cNvSpPr>
      </xdr:nvSpPr>
      <xdr:spPr>
        <a:xfrm>
          <a:off x="714375" y="47815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229" name="テキスト 16"/>
        <xdr:cNvSpPr txBox="1">
          <a:spLocks noChangeArrowheads="1"/>
        </xdr:cNvSpPr>
      </xdr:nvSpPr>
      <xdr:spPr>
        <a:xfrm>
          <a:off x="3257550" y="10029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49</xdr:row>
      <xdr:rowOff>0</xdr:rowOff>
    </xdr:from>
    <xdr:to>
      <xdr:col>6</xdr:col>
      <xdr:colOff>0</xdr:colOff>
      <xdr:row>49</xdr:row>
      <xdr:rowOff>0</xdr:rowOff>
    </xdr:to>
    <xdr:sp>
      <xdr:nvSpPr>
        <xdr:cNvPr id="230" name="テキスト 17"/>
        <xdr:cNvSpPr txBox="1">
          <a:spLocks noChangeArrowheads="1"/>
        </xdr:cNvSpPr>
      </xdr:nvSpPr>
      <xdr:spPr>
        <a:xfrm>
          <a:off x="3257550" y="10029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49</xdr:row>
      <xdr:rowOff>0</xdr:rowOff>
    </xdr:from>
    <xdr:to>
      <xdr:col>8</xdr:col>
      <xdr:colOff>0</xdr:colOff>
      <xdr:row>49</xdr:row>
      <xdr:rowOff>0</xdr:rowOff>
    </xdr:to>
    <xdr:sp>
      <xdr:nvSpPr>
        <xdr:cNvPr id="231" name="テキスト 16"/>
        <xdr:cNvSpPr txBox="1">
          <a:spLocks noChangeArrowheads="1"/>
        </xdr:cNvSpPr>
      </xdr:nvSpPr>
      <xdr:spPr>
        <a:xfrm>
          <a:off x="4086225" y="10029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49</xdr:row>
      <xdr:rowOff>0</xdr:rowOff>
    </xdr:from>
    <xdr:to>
      <xdr:col>8</xdr:col>
      <xdr:colOff>0</xdr:colOff>
      <xdr:row>49</xdr:row>
      <xdr:rowOff>0</xdr:rowOff>
    </xdr:to>
    <xdr:sp>
      <xdr:nvSpPr>
        <xdr:cNvPr id="232" name="テキスト 17"/>
        <xdr:cNvSpPr txBox="1">
          <a:spLocks noChangeArrowheads="1"/>
        </xdr:cNvSpPr>
      </xdr:nvSpPr>
      <xdr:spPr>
        <a:xfrm>
          <a:off x="4086225" y="10029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37</xdr:row>
      <xdr:rowOff>66675</xdr:rowOff>
    </xdr:from>
    <xdr:to>
      <xdr:col>2</xdr:col>
      <xdr:colOff>219075</xdr:colOff>
      <xdr:row>50</xdr:row>
      <xdr:rowOff>0</xdr:rowOff>
    </xdr:to>
    <xdr:sp>
      <xdr:nvSpPr>
        <xdr:cNvPr id="233" name="AutoShape 233"/>
        <xdr:cNvSpPr>
          <a:spLocks/>
        </xdr:cNvSpPr>
      </xdr:nvSpPr>
      <xdr:spPr>
        <a:xfrm>
          <a:off x="714375" y="7591425"/>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63</xdr:row>
      <xdr:rowOff>0</xdr:rowOff>
    </xdr:from>
    <xdr:to>
      <xdr:col>6</xdr:col>
      <xdr:colOff>0</xdr:colOff>
      <xdr:row>63</xdr:row>
      <xdr:rowOff>0</xdr:rowOff>
    </xdr:to>
    <xdr:sp>
      <xdr:nvSpPr>
        <xdr:cNvPr id="234" name="テキスト 16"/>
        <xdr:cNvSpPr txBox="1">
          <a:spLocks noChangeArrowheads="1"/>
        </xdr:cNvSpPr>
      </xdr:nvSpPr>
      <xdr:spPr>
        <a:xfrm>
          <a:off x="3257550" y="128397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63</xdr:row>
      <xdr:rowOff>0</xdr:rowOff>
    </xdr:from>
    <xdr:to>
      <xdr:col>6</xdr:col>
      <xdr:colOff>0</xdr:colOff>
      <xdr:row>63</xdr:row>
      <xdr:rowOff>0</xdr:rowOff>
    </xdr:to>
    <xdr:sp>
      <xdr:nvSpPr>
        <xdr:cNvPr id="235" name="テキスト 17"/>
        <xdr:cNvSpPr txBox="1">
          <a:spLocks noChangeArrowheads="1"/>
        </xdr:cNvSpPr>
      </xdr:nvSpPr>
      <xdr:spPr>
        <a:xfrm>
          <a:off x="3257550" y="128397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63</xdr:row>
      <xdr:rowOff>0</xdr:rowOff>
    </xdr:from>
    <xdr:to>
      <xdr:col>8</xdr:col>
      <xdr:colOff>0</xdr:colOff>
      <xdr:row>63</xdr:row>
      <xdr:rowOff>0</xdr:rowOff>
    </xdr:to>
    <xdr:sp>
      <xdr:nvSpPr>
        <xdr:cNvPr id="236" name="テキスト 16"/>
        <xdr:cNvSpPr txBox="1">
          <a:spLocks noChangeArrowheads="1"/>
        </xdr:cNvSpPr>
      </xdr:nvSpPr>
      <xdr:spPr>
        <a:xfrm>
          <a:off x="4086225" y="128397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63</xdr:row>
      <xdr:rowOff>0</xdr:rowOff>
    </xdr:from>
    <xdr:to>
      <xdr:col>8</xdr:col>
      <xdr:colOff>0</xdr:colOff>
      <xdr:row>63</xdr:row>
      <xdr:rowOff>0</xdr:rowOff>
    </xdr:to>
    <xdr:sp>
      <xdr:nvSpPr>
        <xdr:cNvPr id="237" name="テキスト 17"/>
        <xdr:cNvSpPr txBox="1">
          <a:spLocks noChangeArrowheads="1"/>
        </xdr:cNvSpPr>
      </xdr:nvSpPr>
      <xdr:spPr>
        <a:xfrm>
          <a:off x="4086225" y="128397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51</xdr:row>
      <xdr:rowOff>66675</xdr:rowOff>
    </xdr:from>
    <xdr:to>
      <xdr:col>2</xdr:col>
      <xdr:colOff>219075</xdr:colOff>
      <xdr:row>64</xdr:row>
      <xdr:rowOff>0</xdr:rowOff>
    </xdr:to>
    <xdr:sp>
      <xdr:nvSpPr>
        <xdr:cNvPr id="238" name="AutoShape 238"/>
        <xdr:cNvSpPr>
          <a:spLocks/>
        </xdr:cNvSpPr>
      </xdr:nvSpPr>
      <xdr:spPr>
        <a:xfrm>
          <a:off x="714375" y="104013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77</xdr:row>
      <xdr:rowOff>0</xdr:rowOff>
    </xdr:from>
    <xdr:to>
      <xdr:col>6</xdr:col>
      <xdr:colOff>0</xdr:colOff>
      <xdr:row>77</xdr:row>
      <xdr:rowOff>0</xdr:rowOff>
    </xdr:to>
    <xdr:sp>
      <xdr:nvSpPr>
        <xdr:cNvPr id="239" name="テキスト 16"/>
        <xdr:cNvSpPr txBox="1">
          <a:spLocks noChangeArrowheads="1"/>
        </xdr:cNvSpPr>
      </xdr:nvSpPr>
      <xdr:spPr>
        <a:xfrm>
          <a:off x="3257550" y="15640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77</xdr:row>
      <xdr:rowOff>0</xdr:rowOff>
    </xdr:from>
    <xdr:to>
      <xdr:col>6</xdr:col>
      <xdr:colOff>0</xdr:colOff>
      <xdr:row>77</xdr:row>
      <xdr:rowOff>0</xdr:rowOff>
    </xdr:to>
    <xdr:sp>
      <xdr:nvSpPr>
        <xdr:cNvPr id="240" name="テキスト 17"/>
        <xdr:cNvSpPr txBox="1">
          <a:spLocks noChangeArrowheads="1"/>
        </xdr:cNvSpPr>
      </xdr:nvSpPr>
      <xdr:spPr>
        <a:xfrm>
          <a:off x="3257550" y="15640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77</xdr:row>
      <xdr:rowOff>0</xdr:rowOff>
    </xdr:from>
    <xdr:to>
      <xdr:col>8</xdr:col>
      <xdr:colOff>0</xdr:colOff>
      <xdr:row>77</xdr:row>
      <xdr:rowOff>0</xdr:rowOff>
    </xdr:to>
    <xdr:sp>
      <xdr:nvSpPr>
        <xdr:cNvPr id="241" name="テキスト 16"/>
        <xdr:cNvSpPr txBox="1">
          <a:spLocks noChangeArrowheads="1"/>
        </xdr:cNvSpPr>
      </xdr:nvSpPr>
      <xdr:spPr>
        <a:xfrm>
          <a:off x="4086225" y="15640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77</xdr:row>
      <xdr:rowOff>0</xdr:rowOff>
    </xdr:from>
    <xdr:to>
      <xdr:col>8</xdr:col>
      <xdr:colOff>0</xdr:colOff>
      <xdr:row>77</xdr:row>
      <xdr:rowOff>0</xdr:rowOff>
    </xdr:to>
    <xdr:sp>
      <xdr:nvSpPr>
        <xdr:cNvPr id="242" name="テキスト 17"/>
        <xdr:cNvSpPr txBox="1">
          <a:spLocks noChangeArrowheads="1"/>
        </xdr:cNvSpPr>
      </xdr:nvSpPr>
      <xdr:spPr>
        <a:xfrm>
          <a:off x="4086225" y="15640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65</xdr:row>
      <xdr:rowOff>66675</xdr:rowOff>
    </xdr:from>
    <xdr:to>
      <xdr:col>2</xdr:col>
      <xdr:colOff>219075</xdr:colOff>
      <xdr:row>78</xdr:row>
      <xdr:rowOff>0</xdr:rowOff>
    </xdr:to>
    <xdr:sp>
      <xdr:nvSpPr>
        <xdr:cNvPr id="243" name="AutoShape 243"/>
        <xdr:cNvSpPr>
          <a:spLocks/>
        </xdr:cNvSpPr>
      </xdr:nvSpPr>
      <xdr:spPr>
        <a:xfrm>
          <a:off x="714375" y="132016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91</xdr:row>
      <xdr:rowOff>0</xdr:rowOff>
    </xdr:from>
    <xdr:to>
      <xdr:col>6</xdr:col>
      <xdr:colOff>0</xdr:colOff>
      <xdr:row>91</xdr:row>
      <xdr:rowOff>0</xdr:rowOff>
    </xdr:to>
    <xdr:sp>
      <xdr:nvSpPr>
        <xdr:cNvPr id="244" name="テキスト 16"/>
        <xdr:cNvSpPr txBox="1">
          <a:spLocks noChangeArrowheads="1"/>
        </xdr:cNvSpPr>
      </xdr:nvSpPr>
      <xdr:spPr>
        <a:xfrm>
          <a:off x="3257550" y="184404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91</xdr:row>
      <xdr:rowOff>0</xdr:rowOff>
    </xdr:from>
    <xdr:to>
      <xdr:col>6</xdr:col>
      <xdr:colOff>0</xdr:colOff>
      <xdr:row>91</xdr:row>
      <xdr:rowOff>0</xdr:rowOff>
    </xdr:to>
    <xdr:sp>
      <xdr:nvSpPr>
        <xdr:cNvPr id="245" name="テキスト 17"/>
        <xdr:cNvSpPr txBox="1">
          <a:spLocks noChangeArrowheads="1"/>
        </xdr:cNvSpPr>
      </xdr:nvSpPr>
      <xdr:spPr>
        <a:xfrm>
          <a:off x="3257550" y="184404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91</xdr:row>
      <xdr:rowOff>0</xdr:rowOff>
    </xdr:from>
    <xdr:to>
      <xdr:col>8</xdr:col>
      <xdr:colOff>0</xdr:colOff>
      <xdr:row>91</xdr:row>
      <xdr:rowOff>0</xdr:rowOff>
    </xdr:to>
    <xdr:sp>
      <xdr:nvSpPr>
        <xdr:cNvPr id="246" name="テキスト 16"/>
        <xdr:cNvSpPr txBox="1">
          <a:spLocks noChangeArrowheads="1"/>
        </xdr:cNvSpPr>
      </xdr:nvSpPr>
      <xdr:spPr>
        <a:xfrm>
          <a:off x="4086225" y="184404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91</xdr:row>
      <xdr:rowOff>0</xdr:rowOff>
    </xdr:from>
    <xdr:to>
      <xdr:col>8</xdr:col>
      <xdr:colOff>0</xdr:colOff>
      <xdr:row>91</xdr:row>
      <xdr:rowOff>0</xdr:rowOff>
    </xdr:to>
    <xdr:sp>
      <xdr:nvSpPr>
        <xdr:cNvPr id="247" name="テキスト 17"/>
        <xdr:cNvSpPr txBox="1">
          <a:spLocks noChangeArrowheads="1"/>
        </xdr:cNvSpPr>
      </xdr:nvSpPr>
      <xdr:spPr>
        <a:xfrm>
          <a:off x="4086225" y="184404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79</xdr:row>
      <xdr:rowOff>66675</xdr:rowOff>
    </xdr:from>
    <xdr:to>
      <xdr:col>2</xdr:col>
      <xdr:colOff>219075</xdr:colOff>
      <xdr:row>92</xdr:row>
      <xdr:rowOff>0</xdr:rowOff>
    </xdr:to>
    <xdr:sp>
      <xdr:nvSpPr>
        <xdr:cNvPr id="248" name="AutoShape 248"/>
        <xdr:cNvSpPr>
          <a:spLocks/>
        </xdr:cNvSpPr>
      </xdr:nvSpPr>
      <xdr:spPr>
        <a:xfrm>
          <a:off x="714375" y="160020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105</xdr:row>
      <xdr:rowOff>0</xdr:rowOff>
    </xdr:from>
    <xdr:to>
      <xdr:col>6</xdr:col>
      <xdr:colOff>0</xdr:colOff>
      <xdr:row>105</xdr:row>
      <xdr:rowOff>0</xdr:rowOff>
    </xdr:to>
    <xdr:sp>
      <xdr:nvSpPr>
        <xdr:cNvPr id="249" name="テキスト 16"/>
        <xdr:cNvSpPr txBox="1">
          <a:spLocks noChangeArrowheads="1"/>
        </xdr:cNvSpPr>
      </xdr:nvSpPr>
      <xdr:spPr>
        <a:xfrm>
          <a:off x="3257550" y="21240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105</xdr:row>
      <xdr:rowOff>0</xdr:rowOff>
    </xdr:from>
    <xdr:to>
      <xdr:col>6</xdr:col>
      <xdr:colOff>0</xdr:colOff>
      <xdr:row>105</xdr:row>
      <xdr:rowOff>0</xdr:rowOff>
    </xdr:to>
    <xdr:sp>
      <xdr:nvSpPr>
        <xdr:cNvPr id="250" name="テキスト 17"/>
        <xdr:cNvSpPr txBox="1">
          <a:spLocks noChangeArrowheads="1"/>
        </xdr:cNvSpPr>
      </xdr:nvSpPr>
      <xdr:spPr>
        <a:xfrm>
          <a:off x="3257550" y="21240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105</xdr:row>
      <xdr:rowOff>0</xdr:rowOff>
    </xdr:from>
    <xdr:to>
      <xdr:col>8</xdr:col>
      <xdr:colOff>0</xdr:colOff>
      <xdr:row>105</xdr:row>
      <xdr:rowOff>0</xdr:rowOff>
    </xdr:to>
    <xdr:sp>
      <xdr:nvSpPr>
        <xdr:cNvPr id="251" name="テキスト 16"/>
        <xdr:cNvSpPr txBox="1">
          <a:spLocks noChangeArrowheads="1"/>
        </xdr:cNvSpPr>
      </xdr:nvSpPr>
      <xdr:spPr>
        <a:xfrm>
          <a:off x="4086225" y="21240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105</xdr:row>
      <xdr:rowOff>0</xdr:rowOff>
    </xdr:from>
    <xdr:to>
      <xdr:col>8</xdr:col>
      <xdr:colOff>0</xdr:colOff>
      <xdr:row>105</xdr:row>
      <xdr:rowOff>0</xdr:rowOff>
    </xdr:to>
    <xdr:sp>
      <xdr:nvSpPr>
        <xdr:cNvPr id="252" name="テキスト 17"/>
        <xdr:cNvSpPr txBox="1">
          <a:spLocks noChangeArrowheads="1"/>
        </xdr:cNvSpPr>
      </xdr:nvSpPr>
      <xdr:spPr>
        <a:xfrm>
          <a:off x="4086225" y="21240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93</xdr:row>
      <xdr:rowOff>66675</xdr:rowOff>
    </xdr:from>
    <xdr:to>
      <xdr:col>2</xdr:col>
      <xdr:colOff>219075</xdr:colOff>
      <xdr:row>106</xdr:row>
      <xdr:rowOff>0</xdr:rowOff>
    </xdr:to>
    <xdr:sp>
      <xdr:nvSpPr>
        <xdr:cNvPr id="253" name="AutoShape 253"/>
        <xdr:cNvSpPr>
          <a:spLocks/>
        </xdr:cNvSpPr>
      </xdr:nvSpPr>
      <xdr:spPr>
        <a:xfrm>
          <a:off x="714375" y="188023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119</xdr:row>
      <xdr:rowOff>0</xdr:rowOff>
    </xdr:from>
    <xdr:to>
      <xdr:col>6</xdr:col>
      <xdr:colOff>0</xdr:colOff>
      <xdr:row>119</xdr:row>
      <xdr:rowOff>0</xdr:rowOff>
    </xdr:to>
    <xdr:sp>
      <xdr:nvSpPr>
        <xdr:cNvPr id="254" name="テキスト 16"/>
        <xdr:cNvSpPr txBox="1">
          <a:spLocks noChangeArrowheads="1"/>
        </xdr:cNvSpPr>
      </xdr:nvSpPr>
      <xdr:spPr>
        <a:xfrm>
          <a:off x="3257550" y="240411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119</xdr:row>
      <xdr:rowOff>0</xdr:rowOff>
    </xdr:from>
    <xdr:to>
      <xdr:col>6</xdr:col>
      <xdr:colOff>0</xdr:colOff>
      <xdr:row>119</xdr:row>
      <xdr:rowOff>0</xdr:rowOff>
    </xdr:to>
    <xdr:sp>
      <xdr:nvSpPr>
        <xdr:cNvPr id="255" name="テキスト 17"/>
        <xdr:cNvSpPr txBox="1">
          <a:spLocks noChangeArrowheads="1"/>
        </xdr:cNvSpPr>
      </xdr:nvSpPr>
      <xdr:spPr>
        <a:xfrm>
          <a:off x="3257550" y="240411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119</xdr:row>
      <xdr:rowOff>0</xdr:rowOff>
    </xdr:from>
    <xdr:to>
      <xdr:col>8</xdr:col>
      <xdr:colOff>0</xdr:colOff>
      <xdr:row>119</xdr:row>
      <xdr:rowOff>0</xdr:rowOff>
    </xdr:to>
    <xdr:sp>
      <xdr:nvSpPr>
        <xdr:cNvPr id="256" name="テキスト 16"/>
        <xdr:cNvSpPr txBox="1">
          <a:spLocks noChangeArrowheads="1"/>
        </xdr:cNvSpPr>
      </xdr:nvSpPr>
      <xdr:spPr>
        <a:xfrm>
          <a:off x="4086225" y="240411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119</xdr:row>
      <xdr:rowOff>0</xdr:rowOff>
    </xdr:from>
    <xdr:to>
      <xdr:col>8</xdr:col>
      <xdr:colOff>0</xdr:colOff>
      <xdr:row>119</xdr:row>
      <xdr:rowOff>0</xdr:rowOff>
    </xdr:to>
    <xdr:sp>
      <xdr:nvSpPr>
        <xdr:cNvPr id="257" name="テキスト 17"/>
        <xdr:cNvSpPr txBox="1">
          <a:spLocks noChangeArrowheads="1"/>
        </xdr:cNvSpPr>
      </xdr:nvSpPr>
      <xdr:spPr>
        <a:xfrm>
          <a:off x="4086225" y="240411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107</xdr:row>
      <xdr:rowOff>66675</xdr:rowOff>
    </xdr:from>
    <xdr:to>
      <xdr:col>2</xdr:col>
      <xdr:colOff>219075</xdr:colOff>
      <xdr:row>120</xdr:row>
      <xdr:rowOff>0</xdr:rowOff>
    </xdr:to>
    <xdr:sp>
      <xdr:nvSpPr>
        <xdr:cNvPr id="258" name="AutoShape 258"/>
        <xdr:cNvSpPr>
          <a:spLocks/>
        </xdr:cNvSpPr>
      </xdr:nvSpPr>
      <xdr:spPr>
        <a:xfrm>
          <a:off x="714375" y="216027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133</xdr:row>
      <xdr:rowOff>0</xdr:rowOff>
    </xdr:from>
    <xdr:to>
      <xdr:col>6</xdr:col>
      <xdr:colOff>0</xdr:colOff>
      <xdr:row>133</xdr:row>
      <xdr:rowOff>0</xdr:rowOff>
    </xdr:to>
    <xdr:sp>
      <xdr:nvSpPr>
        <xdr:cNvPr id="259" name="テキスト 16"/>
        <xdr:cNvSpPr txBox="1">
          <a:spLocks noChangeArrowheads="1"/>
        </xdr:cNvSpPr>
      </xdr:nvSpPr>
      <xdr:spPr>
        <a:xfrm>
          <a:off x="3257550" y="268414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133</xdr:row>
      <xdr:rowOff>0</xdr:rowOff>
    </xdr:from>
    <xdr:to>
      <xdr:col>6</xdr:col>
      <xdr:colOff>0</xdr:colOff>
      <xdr:row>133</xdr:row>
      <xdr:rowOff>0</xdr:rowOff>
    </xdr:to>
    <xdr:sp>
      <xdr:nvSpPr>
        <xdr:cNvPr id="260" name="テキスト 17"/>
        <xdr:cNvSpPr txBox="1">
          <a:spLocks noChangeArrowheads="1"/>
        </xdr:cNvSpPr>
      </xdr:nvSpPr>
      <xdr:spPr>
        <a:xfrm>
          <a:off x="3257550" y="268414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133</xdr:row>
      <xdr:rowOff>0</xdr:rowOff>
    </xdr:from>
    <xdr:to>
      <xdr:col>8</xdr:col>
      <xdr:colOff>0</xdr:colOff>
      <xdr:row>133</xdr:row>
      <xdr:rowOff>0</xdr:rowOff>
    </xdr:to>
    <xdr:sp>
      <xdr:nvSpPr>
        <xdr:cNvPr id="261" name="テキスト 16"/>
        <xdr:cNvSpPr txBox="1">
          <a:spLocks noChangeArrowheads="1"/>
        </xdr:cNvSpPr>
      </xdr:nvSpPr>
      <xdr:spPr>
        <a:xfrm>
          <a:off x="4086225" y="268414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133</xdr:row>
      <xdr:rowOff>0</xdr:rowOff>
    </xdr:from>
    <xdr:to>
      <xdr:col>8</xdr:col>
      <xdr:colOff>0</xdr:colOff>
      <xdr:row>133</xdr:row>
      <xdr:rowOff>0</xdr:rowOff>
    </xdr:to>
    <xdr:sp>
      <xdr:nvSpPr>
        <xdr:cNvPr id="262" name="テキスト 17"/>
        <xdr:cNvSpPr txBox="1">
          <a:spLocks noChangeArrowheads="1"/>
        </xdr:cNvSpPr>
      </xdr:nvSpPr>
      <xdr:spPr>
        <a:xfrm>
          <a:off x="4086225" y="268414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121</xdr:row>
      <xdr:rowOff>66675</xdr:rowOff>
    </xdr:from>
    <xdr:to>
      <xdr:col>2</xdr:col>
      <xdr:colOff>219075</xdr:colOff>
      <xdr:row>134</xdr:row>
      <xdr:rowOff>0</xdr:rowOff>
    </xdr:to>
    <xdr:sp>
      <xdr:nvSpPr>
        <xdr:cNvPr id="263" name="AutoShape 263"/>
        <xdr:cNvSpPr>
          <a:spLocks/>
        </xdr:cNvSpPr>
      </xdr:nvSpPr>
      <xdr:spPr>
        <a:xfrm>
          <a:off x="714375" y="244030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147</xdr:row>
      <xdr:rowOff>0</xdr:rowOff>
    </xdr:from>
    <xdr:to>
      <xdr:col>6</xdr:col>
      <xdr:colOff>0</xdr:colOff>
      <xdr:row>147</xdr:row>
      <xdr:rowOff>0</xdr:rowOff>
    </xdr:to>
    <xdr:sp>
      <xdr:nvSpPr>
        <xdr:cNvPr id="264" name="テキスト 16"/>
        <xdr:cNvSpPr txBox="1">
          <a:spLocks noChangeArrowheads="1"/>
        </xdr:cNvSpPr>
      </xdr:nvSpPr>
      <xdr:spPr>
        <a:xfrm>
          <a:off x="3257550" y="296418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147</xdr:row>
      <xdr:rowOff>0</xdr:rowOff>
    </xdr:from>
    <xdr:to>
      <xdr:col>6</xdr:col>
      <xdr:colOff>0</xdr:colOff>
      <xdr:row>147</xdr:row>
      <xdr:rowOff>0</xdr:rowOff>
    </xdr:to>
    <xdr:sp>
      <xdr:nvSpPr>
        <xdr:cNvPr id="265" name="テキスト 17"/>
        <xdr:cNvSpPr txBox="1">
          <a:spLocks noChangeArrowheads="1"/>
        </xdr:cNvSpPr>
      </xdr:nvSpPr>
      <xdr:spPr>
        <a:xfrm>
          <a:off x="3257550" y="296418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147</xdr:row>
      <xdr:rowOff>0</xdr:rowOff>
    </xdr:from>
    <xdr:to>
      <xdr:col>8</xdr:col>
      <xdr:colOff>0</xdr:colOff>
      <xdr:row>147</xdr:row>
      <xdr:rowOff>0</xdr:rowOff>
    </xdr:to>
    <xdr:sp>
      <xdr:nvSpPr>
        <xdr:cNvPr id="266" name="テキスト 16"/>
        <xdr:cNvSpPr txBox="1">
          <a:spLocks noChangeArrowheads="1"/>
        </xdr:cNvSpPr>
      </xdr:nvSpPr>
      <xdr:spPr>
        <a:xfrm>
          <a:off x="4086225" y="296418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147</xdr:row>
      <xdr:rowOff>0</xdr:rowOff>
    </xdr:from>
    <xdr:to>
      <xdr:col>8</xdr:col>
      <xdr:colOff>0</xdr:colOff>
      <xdr:row>147</xdr:row>
      <xdr:rowOff>0</xdr:rowOff>
    </xdr:to>
    <xdr:sp>
      <xdr:nvSpPr>
        <xdr:cNvPr id="267" name="テキスト 17"/>
        <xdr:cNvSpPr txBox="1">
          <a:spLocks noChangeArrowheads="1"/>
        </xdr:cNvSpPr>
      </xdr:nvSpPr>
      <xdr:spPr>
        <a:xfrm>
          <a:off x="4086225" y="296418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135</xdr:row>
      <xdr:rowOff>66675</xdr:rowOff>
    </xdr:from>
    <xdr:to>
      <xdr:col>2</xdr:col>
      <xdr:colOff>219075</xdr:colOff>
      <xdr:row>148</xdr:row>
      <xdr:rowOff>0</xdr:rowOff>
    </xdr:to>
    <xdr:sp>
      <xdr:nvSpPr>
        <xdr:cNvPr id="268" name="AutoShape 268"/>
        <xdr:cNvSpPr>
          <a:spLocks/>
        </xdr:cNvSpPr>
      </xdr:nvSpPr>
      <xdr:spPr>
        <a:xfrm>
          <a:off x="714375" y="272034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161</xdr:row>
      <xdr:rowOff>0</xdr:rowOff>
    </xdr:from>
    <xdr:to>
      <xdr:col>6</xdr:col>
      <xdr:colOff>0</xdr:colOff>
      <xdr:row>161</xdr:row>
      <xdr:rowOff>0</xdr:rowOff>
    </xdr:to>
    <xdr:sp>
      <xdr:nvSpPr>
        <xdr:cNvPr id="269" name="テキスト 16"/>
        <xdr:cNvSpPr txBox="1">
          <a:spLocks noChangeArrowheads="1"/>
        </xdr:cNvSpPr>
      </xdr:nvSpPr>
      <xdr:spPr>
        <a:xfrm>
          <a:off x="3257550" y="324421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161</xdr:row>
      <xdr:rowOff>0</xdr:rowOff>
    </xdr:from>
    <xdr:to>
      <xdr:col>6</xdr:col>
      <xdr:colOff>0</xdr:colOff>
      <xdr:row>161</xdr:row>
      <xdr:rowOff>0</xdr:rowOff>
    </xdr:to>
    <xdr:sp>
      <xdr:nvSpPr>
        <xdr:cNvPr id="270" name="テキスト 17"/>
        <xdr:cNvSpPr txBox="1">
          <a:spLocks noChangeArrowheads="1"/>
        </xdr:cNvSpPr>
      </xdr:nvSpPr>
      <xdr:spPr>
        <a:xfrm>
          <a:off x="3257550" y="324421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161</xdr:row>
      <xdr:rowOff>0</xdr:rowOff>
    </xdr:from>
    <xdr:to>
      <xdr:col>8</xdr:col>
      <xdr:colOff>0</xdr:colOff>
      <xdr:row>161</xdr:row>
      <xdr:rowOff>0</xdr:rowOff>
    </xdr:to>
    <xdr:sp>
      <xdr:nvSpPr>
        <xdr:cNvPr id="271" name="テキスト 16"/>
        <xdr:cNvSpPr txBox="1">
          <a:spLocks noChangeArrowheads="1"/>
        </xdr:cNvSpPr>
      </xdr:nvSpPr>
      <xdr:spPr>
        <a:xfrm>
          <a:off x="4086225" y="324421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161</xdr:row>
      <xdr:rowOff>0</xdr:rowOff>
    </xdr:from>
    <xdr:to>
      <xdr:col>8</xdr:col>
      <xdr:colOff>0</xdr:colOff>
      <xdr:row>161</xdr:row>
      <xdr:rowOff>0</xdr:rowOff>
    </xdr:to>
    <xdr:sp>
      <xdr:nvSpPr>
        <xdr:cNvPr id="272" name="テキスト 17"/>
        <xdr:cNvSpPr txBox="1">
          <a:spLocks noChangeArrowheads="1"/>
        </xdr:cNvSpPr>
      </xdr:nvSpPr>
      <xdr:spPr>
        <a:xfrm>
          <a:off x="4086225" y="324421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149</xdr:row>
      <xdr:rowOff>66675</xdr:rowOff>
    </xdr:from>
    <xdr:to>
      <xdr:col>2</xdr:col>
      <xdr:colOff>219075</xdr:colOff>
      <xdr:row>162</xdr:row>
      <xdr:rowOff>0</xdr:rowOff>
    </xdr:to>
    <xdr:sp>
      <xdr:nvSpPr>
        <xdr:cNvPr id="273" name="AutoShape 273"/>
        <xdr:cNvSpPr>
          <a:spLocks/>
        </xdr:cNvSpPr>
      </xdr:nvSpPr>
      <xdr:spPr>
        <a:xfrm>
          <a:off x="714375" y="300037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175</xdr:row>
      <xdr:rowOff>0</xdr:rowOff>
    </xdr:from>
    <xdr:to>
      <xdr:col>6</xdr:col>
      <xdr:colOff>0</xdr:colOff>
      <xdr:row>175</xdr:row>
      <xdr:rowOff>0</xdr:rowOff>
    </xdr:to>
    <xdr:sp>
      <xdr:nvSpPr>
        <xdr:cNvPr id="274" name="テキスト 16"/>
        <xdr:cNvSpPr txBox="1">
          <a:spLocks noChangeArrowheads="1"/>
        </xdr:cNvSpPr>
      </xdr:nvSpPr>
      <xdr:spPr>
        <a:xfrm>
          <a:off x="3257550" y="352425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175</xdr:row>
      <xdr:rowOff>0</xdr:rowOff>
    </xdr:from>
    <xdr:to>
      <xdr:col>6</xdr:col>
      <xdr:colOff>0</xdr:colOff>
      <xdr:row>175</xdr:row>
      <xdr:rowOff>0</xdr:rowOff>
    </xdr:to>
    <xdr:sp>
      <xdr:nvSpPr>
        <xdr:cNvPr id="275" name="テキスト 17"/>
        <xdr:cNvSpPr txBox="1">
          <a:spLocks noChangeArrowheads="1"/>
        </xdr:cNvSpPr>
      </xdr:nvSpPr>
      <xdr:spPr>
        <a:xfrm>
          <a:off x="3257550" y="352425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175</xdr:row>
      <xdr:rowOff>0</xdr:rowOff>
    </xdr:from>
    <xdr:to>
      <xdr:col>8</xdr:col>
      <xdr:colOff>0</xdr:colOff>
      <xdr:row>175</xdr:row>
      <xdr:rowOff>0</xdr:rowOff>
    </xdr:to>
    <xdr:sp>
      <xdr:nvSpPr>
        <xdr:cNvPr id="276" name="テキスト 16"/>
        <xdr:cNvSpPr txBox="1">
          <a:spLocks noChangeArrowheads="1"/>
        </xdr:cNvSpPr>
      </xdr:nvSpPr>
      <xdr:spPr>
        <a:xfrm>
          <a:off x="4086225" y="352425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175</xdr:row>
      <xdr:rowOff>0</xdr:rowOff>
    </xdr:from>
    <xdr:to>
      <xdr:col>8</xdr:col>
      <xdr:colOff>0</xdr:colOff>
      <xdr:row>175</xdr:row>
      <xdr:rowOff>0</xdr:rowOff>
    </xdr:to>
    <xdr:sp>
      <xdr:nvSpPr>
        <xdr:cNvPr id="277" name="テキスト 17"/>
        <xdr:cNvSpPr txBox="1">
          <a:spLocks noChangeArrowheads="1"/>
        </xdr:cNvSpPr>
      </xdr:nvSpPr>
      <xdr:spPr>
        <a:xfrm>
          <a:off x="4086225" y="352425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163</xdr:row>
      <xdr:rowOff>66675</xdr:rowOff>
    </xdr:from>
    <xdr:to>
      <xdr:col>2</xdr:col>
      <xdr:colOff>219075</xdr:colOff>
      <xdr:row>176</xdr:row>
      <xdr:rowOff>0</xdr:rowOff>
    </xdr:to>
    <xdr:sp>
      <xdr:nvSpPr>
        <xdr:cNvPr id="278" name="AutoShape 278"/>
        <xdr:cNvSpPr>
          <a:spLocks/>
        </xdr:cNvSpPr>
      </xdr:nvSpPr>
      <xdr:spPr>
        <a:xfrm>
          <a:off x="714375" y="328041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189</xdr:row>
      <xdr:rowOff>0</xdr:rowOff>
    </xdr:from>
    <xdr:to>
      <xdr:col>6</xdr:col>
      <xdr:colOff>0</xdr:colOff>
      <xdr:row>189</xdr:row>
      <xdr:rowOff>0</xdr:rowOff>
    </xdr:to>
    <xdr:sp>
      <xdr:nvSpPr>
        <xdr:cNvPr id="279" name="テキスト 16"/>
        <xdr:cNvSpPr txBox="1">
          <a:spLocks noChangeArrowheads="1"/>
        </xdr:cNvSpPr>
      </xdr:nvSpPr>
      <xdr:spPr>
        <a:xfrm>
          <a:off x="3257550" y="380428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189</xdr:row>
      <xdr:rowOff>0</xdr:rowOff>
    </xdr:from>
    <xdr:to>
      <xdr:col>6</xdr:col>
      <xdr:colOff>0</xdr:colOff>
      <xdr:row>189</xdr:row>
      <xdr:rowOff>0</xdr:rowOff>
    </xdr:to>
    <xdr:sp>
      <xdr:nvSpPr>
        <xdr:cNvPr id="280" name="テキスト 17"/>
        <xdr:cNvSpPr txBox="1">
          <a:spLocks noChangeArrowheads="1"/>
        </xdr:cNvSpPr>
      </xdr:nvSpPr>
      <xdr:spPr>
        <a:xfrm>
          <a:off x="3257550" y="380428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189</xdr:row>
      <xdr:rowOff>0</xdr:rowOff>
    </xdr:from>
    <xdr:to>
      <xdr:col>8</xdr:col>
      <xdr:colOff>0</xdr:colOff>
      <xdr:row>189</xdr:row>
      <xdr:rowOff>0</xdr:rowOff>
    </xdr:to>
    <xdr:sp>
      <xdr:nvSpPr>
        <xdr:cNvPr id="281" name="テキスト 16"/>
        <xdr:cNvSpPr txBox="1">
          <a:spLocks noChangeArrowheads="1"/>
        </xdr:cNvSpPr>
      </xdr:nvSpPr>
      <xdr:spPr>
        <a:xfrm>
          <a:off x="4086225" y="380428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189</xdr:row>
      <xdr:rowOff>0</xdr:rowOff>
    </xdr:from>
    <xdr:to>
      <xdr:col>8</xdr:col>
      <xdr:colOff>0</xdr:colOff>
      <xdr:row>189</xdr:row>
      <xdr:rowOff>0</xdr:rowOff>
    </xdr:to>
    <xdr:sp>
      <xdr:nvSpPr>
        <xdr:cNvPr id="282" name="テキスト 17"/>
        <xdr:cNvSpPr txBox="1">
          <a:spLocks noChangeArrowheads="1"/>
        </xdr:cNvSpPr>
      </xdr:nvSpPr>
      <xdr:spPr>
        <a:xfrm>
          <a:off x="4086225" y="380428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177</xdr:row>
      <xdr:rowOff>66675</xdr:rowOff>
    </xdr:from>
    <xdr:to>
      <xdr:col>2</xdr:col>
      <xdr:colOff>219075</xdr:colOff>
      <xdr:row>190</xdr:row>
      <xdr:rowOff>0</xdr:rowOff>
    </xdr:to>
    <xdr:sp>
      <xdr:nvSpPr>
        <xdr:cNvPr id="283" name="AutoShape 283"/>
        <xdr:cNvSpPr>
          <a:spLocks/>
        </xdr:cNvSpPr>
      </xdr:nvSpPr>
      <xdr:spPr>
        <a:xfrm>
          <a:off x="714375" y="356044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203</xdr:row>
      <xdr:rowOff>0</xdr:rowOff>
    </xdr:from>
    <xdr:to>
      <xdr:col>6</xdr:col>
      <xdr:colOff>0</xdr:colOff>
      <xdr:row>203</xdr:row>
      <xdr:rowOff>0</xdr:rowOff>
    </xdr:to>
    <xdr:sp>
      <xdr:nvSpPr>
        <xdr:cNvPr id="284" name="テキスト 16"/>
        <xdr:cNvSpPr txBox="1">
          <a:spLocks noChangeArrowheads="1"/>
        </xdr:cNvSpPr>
      </xdr:nvSpPr>
      <xdr:spPr>
        <a:xfrm>
          <a:off x="3257550" y="408432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203</xdr:row>
      <xdr:rowOff>0</xdr:rowOff>
    </xdr:from>
    <xdr:to>
      <xdr:col>6</xdr:col>
      <xdr:colOff>0</xdr:colOff>
      <xdr:row>203</xdr:row>
      <xdr:rowOff>0</xdr:rowOff>
    </xdr:to>
    <xdr:sp>
      <xdr:nvSpPr>
        <xdr:cNvPr id="285" name="テキスト 17"/>
        <xdr:cNvSpPr txBox="1">
          <a:spLocks noChangeArrowheads="1"/>
        </xdr:cNvSpPr>
      </xdr:nvSpPr>
      <xdr:spPr>
        <a:xfrm>
          <a:off x="3257550" y="408432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203</xdr:row>
      <xdr:rowOff>0</xdr:rowOff>
    </xdr:from>
    <xdr:to>
      <xdr:col>8</xdr:col>
      <xdr:colOff>0</xdr:colOff>
      <xdr:row>203</xdr:row>
      <xdr:rowOff>0</xdr:rowOff>
    </xdr:to>
    <xdr:sp>
      <xdr:nvSpPr>
        <xdr:cNvPr id="286" name="テキスト 16"/>
        <xdr:cNvSpPr txBox="1">
          <a:spLocks noChangeArrowheads="1"/>
        </xdr:cNvSpPr>
      </xdr:nvSpPr>
      <xdr:spPr>
        <a:xfrm>
          <a:off x="4086225" y="408432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203</xdr:row>
      <xdr:rowOff>0</xdr:rowOff>
    </xdr:from>
    <xdr:to>
      <xdr:col>8</xdr:col>
      <xdr:colOff>0</xdr:colOff>
      <xdr:row>203</xdr:row>
      <xdr:rowOff>0</xdr:rowOff>
    </xdr:to>
    <xdr:sp>
      <xdr:nvSpPr>
        <xdr:cNvPr id="287" name="テキスト 17"/>
        <xdr:cNvSpPr txBox="1">
          <a:spLocks noChangeArrowheads="1"/>
        </xdr:cNvSpPr>
      </xdr:nvSpPr>
      <xdr:spPr>
        <a:xfrm>
          <a:off x="4086225" y="408432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191</xdr:row>
      <xdr:rowOff>66675</xdr:rowOff>
    </xdr:from>
    <xdr:to>
      <xdr:col>2</xdr:col>
      <xdr:colOff>219075</xdr:colOff>
      <xdr:row>204</xdr:row>
      <xdr:rowOff>0</xdr:rowOff>
    </xdr:to>
    <xdr:sp>
      <xdr:nvSpPr>
        <xdr:cNvPr id="288" name="AutoShape 288"/>
        <xdr:cNvSpPr>
          <a:spLocks/>
        </xdr:cNvSpPr>
      </xdr:nvSpPr>
      <xdr:spPr>
        <a:xfrm>
          <a:off x="714375" y="384048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217</xdr:row>
      <xdr:rowOff>0</xdr:rowOff>
    </xdr:from>
    <xdr:to>
      <xdr:col>6</xdr:col>
      <xdr:colOff>0</xdr:colOff>
      <xdr:row>217</xdr:row>
      <xdr:rowOff>0</xdr:rowOff>
    </xdr:to>
    <xdr:sp>
      <xdr:nvSpPr>
        <xdr:cNvPr id="289" name="テキスト 16"/>
        <xdr:cNvSpPr txBox="1">
          <a:spLocks noChangeArrowheads="1"/>
        </xdr:cNvSpPr>
      </xdr:nvSpPr>
      <xdr:spPr>
        <a:xfrm>
          <a:off x="3257550" y="436435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217</xdr:row>
      <xdr:rowOff>0</xdr:rowOff>
    </xdr:from>
    <xdr:to>
      <xdr:col>6</xdr:col>
      <xdr:colOff>0</xdr:colOff>
      <xdr:row>217</xdr:row>
      <xdr:rowOff>0</xdr:rowOff>
    </xdr:to>
    <xdr:sp>
      <xdr:nvSpPr>
        <xdr:cNvPr id="290" name="テキスト 17"/>
        <xdr:cNvSpPr txBox="1">
          <a:spLocks noChangeArrowheads="1"/>
        </xdr:cNvSpPr>
      </xdr:nvSpPr>
      <xdr:spPr>
        <a:xfrm>
          <a:off x="3257550" y="436435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217</xdr:row>
      <xdr:rowOff>0</xdr:rowOff>
    </xdr:from>
    <xdr:to>
      <xdr:col>8</xdr:col>
      <xdr:colOff>0</xdr:colOff>
      <xdr:row>217</xdr:row>
      <xdr:rowOff>0</xdr:rowOff>
    </xdr:to>
    <xdr:sp>
      <xdr:nvSpPr>
        <xdr:cNvPr id="291" name="テキスト 16"/>
        <xdr:cNvSpPr txBox="1">
          <a:spLocks noChangeArrowheads="1"/>
        </xdr:cNvSpPr>
      </xdr:nvSpPr>
      <xdr:spPr>
        <a:xfrm>
          <a:off x="4086225" y="436435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217</xdr:row>
      <xdr:rowOff>0</xdr:rowOff>
    </xdr:from>
    <xdr:to>
      <xdr:col>8</xdr:col>
      <xdr:colOff>0</xdr:colOff>
      <xdr:row>217</xdr:row>
      <xdr:rowOff>0</xdr:rowOff>
    </xdr:to>
    <xdr:sp>
      <xdr:nvSpPr>
        <xdr:cNvPr id="292" name="テキスト 17"/>
        <xdr:cNvSpPr txBox="1">
          <a:spLocks noChangeArrowheads="1"/>
        </xdr:cNvSpPr>
      </xdr:nvSpPr>
      <xdr:spPr>
        <a:xfrm>
          <a:off x="4086225" y="436435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205</xdr:row>
      <xdr:rowOff>66675</xdr:rowOff>
    </xdr:from>
    <xdr:to>
      <xdr:col>2</xdr:col>
      <xdr:colOff>219075</xdr:colOff>
      <xdr:row>218</xdr:row>
      <xdr:rowOff>0</xdr:rowOff>
    </xdr:to>
    <xdr:sp>
      <xdr:nvSpPr>
        <xdr:cNvPr id="293" name="AutoShape 293"/>
        <xdr:cNvSpPr>
          <a:spLocks/>
        </xdr:cNvSpPr>
      </xdr:nvSpPr>
      <xdr:spPr>
        <a:xfrm>
          <a:off x="714375" y="412051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231</xdr:row>
      <xdr:rowOff>0</xdr:rowOff>
    </xdr:from>
    <xdr:to>
      <xdr:col>6</xdr:col>
      <xdr:colOff>0</xdr:colOff>
      <xdr:row>231</xdr:row>
      <xdr:rowOff>0</xdr:rowOff>
    </xdr:to>
    <xdr:sp>
      <xdr:nvSpPr>
        <xdr:cNvPr id="294" name="テキスト 16"/>
        <xdr:cNvSpPr txBox="1">
          <a:spLocks noChangeArrowheads="1"/>
        </xdr:cNvSpPr>
      </xdr:nvSpPr>
      <xdr:spPr>
        <a:xfrm>
          <a:off x="3257550" y="464439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231</xdr:row>
      <xdr:rowOff>0</xdr:rowOff>
    </xdr:from>
    <xdr:to>
      <xdr:col>6</xdr:col>
      <xdr:colOff>0</xdr:colOff>
      <xdr:row>231</xdr:row>
      <xdr:rowOff>0</xdr:rowOff>
    </xdr:to>
    <xdr:sp>
      <xdr:nvSpPr>
        <xdr:cNvPr id="295" name="テキスト 17"/>
        <xdr:cNvSpPr txBox="1">
          <a:spLocks noChangeArrowheads="1"/>
        </xdr:cNvSpPr>
      </xdr:nvSpPr>
      <xdr:spPr>
        <a:xfrm>
          <a:off x="3257550" y="464439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231</xdr:row>
      <xdr:rowOff>0</xdr:rowOff>
    </xdr:from>
    <xdr:to>
      <xdr:col>8</xdr:col>
      <xdr:colOff>0</xdr:colOff>
      <xdr:row>231</xdr:row>
      <xdr:rowOff>0</xdr:rowOff>
    </xdr:to>
    <xdr:sp>
      <xdr:nvSpPr>
        <xdr:cNvPr id="296" name="テキスト 16"/>
        <xdr:cNvSpPr txBox="1">
          <a:spLocks noChangeArrowheads="1"/>
        </xdr:cNvSpPr>
      </xdr:nvSpPr>
      <xdr:spPr>
        <a:xfrm>
          <a:off x="4086225" y="464439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231</xdr:row>
      <xdr:rowOff>0</xdr:rowOff>
    </xdr:from>
    <xdr:to>
      <xdr:col>8</xdr:col>
      <xdr:colOff>0</xdr:colOff>
      <xdr:row>231</xdr:row>
      <xdr:rowOff>0</xdr:rowOff>
    </xdr:to>
    <xdr:sp>
      <xdr:nvSpPr>
        <xdr:cNvPr id="297" name="テキスト 17"/>
        <xdr:cNvSpPr txBox="1">
          <a:spLocks noChangeArrowheads="1"/>
        </xdr:cNvSpPr>
      </xdr:nvSpPr>
      <xdr:spPr>
        <a:xfrm>
          <a:off x="4086225" y="464439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219</xdr:row>
      <xdr:rowOff>66675</xdr:rowOff>
    </xdr:from>
    <xdr:to>
      <xdr:col>2</xdr:col>
      <xdr:colOff>219075</xdr:colOff>
      <xdr:row>232</xdr:row>
      <xdr:rowOff>0</xdr:rowOff>
    </xdr:to>
    <xdr:sp>
      <xdr:nvSpPr>
        <xdr:cNvPr id="298" name="AutoShape 298"/>
        <xdr:cNvSpPr>
          <a:spLocks/>
        </xdr:cNvSpPr>
      </xdr:nvSpPr>
      <xdr:spPr>
        <a:xfrm>
          <a:off x="714375" y="440055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245</xdr:row>
      <xdr:rowOff>0</xdr:rowOff>
    </xdr:from>
    <xdr:to>
      <xdr:col>6</xdr:col>
      <xdr:colOff>0</xdr:colOff>
      <xdr:row>245</xdr:row>
      <xdr:rowOff>0</xdr:rowOff>
    </xdr:to>
    <xdr:sp>
      <xdr:nvSpPr>
        <xdr:cNvPr id="299" name="テキスト 16"/>
        <xdr:cNvSpPr txBox="1">
          <a:spLocks noChangeArrowheads="1"/>
        </xdr:cNvSpPr>
      </xdr:nvSpPr>
      <xdr:spPr>
        <a:xfrm>
          <a:off x="3257550" y="492442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245</xdr:row>
      <xdr:rowOff>0</xdr:rowOff>
    </xdr:from>
    <xdr:to>
      <xdr:col>6</xdr:col>
      <xdr:colOff>0</xdr:colOff>
      <xdr:row>245</xdr:row>
      <xdr:rowOff>0</xdr:rowOff>
    </xdr:to>
    <xdr:sp>
      <xdr:nvSpPr>
        <xdr:cNvPr id="300" name="テキスト 17"/>
        <xdr:cNvSpPr txBox="1">
          <a:spLocks noChangeArrowheads="1"/>
        </xdr:cNvSpPr>
      </xdr:nvSpPr>
      <xdr:spPr>
        <a:xfrm>
          <a:off x="3257550" y="492442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245</xdr:row>
      <xdr:rowOff>0</xdr:rowOff>
    </xdr:from>
    <xdr:to>
      <xdr:col>8</xdr:col>
      <xdr:colOff>0</xdr:colOff>
      <xdr:row>245</xdr:row>
      <xdr:rowOff>0</xdr:rowOff>
    </xdr:to>
    <xdr:sp>
      <xdr:nvSpPr>
        <xdr:cNvPr id="301" name="テキスト 16"/>
        <xdr:cNvSpPr txBox="1">
          <a:spLocks noChangeArrowheads="1"/>
        </xdr:cNvSpPr>
      </xdr:nvSpPr>
      <xdr:spPr>
        <a:xfrm>
          <a:off x="4086225" y="492442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245</xdr:row>
      <xdr:rowOff>0</xdr:rowOff>
    </xdr:from>
    <xdr:to>
      <xdr:col>8</xdr:col>
      <xdr:colOff>0</xdr:colOff>
      <xdr:row>245</xdr:row>
      <xdr:rowOff>0</xdr:rowOff>
    </xdr:to>
    <xdr:sp>
      <xdr:nvSpPr>
        <xdr:cNvPr id="302" name="テキスト 17"/>
        <xdr:cNvSpPr txBox="1">
          <a:spLocks noChangeArrowheads="1"/>
        </xdr:cNvSpPr>
      </xdr:nvSpPr>
      <xdr:spPr>
        <a:xfrm>
          <a:off x="4086225" y="492442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233</xdr:row>
      <xdr:rowOff>66675</xdr:rowOff>
    </xdr:from>
    <xdr:to>
      <xdr:col>2</xdr:col>
      <xdr:colOff>219075</xdr:colOff>
      <xdr:row>246</xdr:row>
      <xdr:rowOff>0</xdr:rowOff>
    </xdr:to>
    <xdr:sp>
      <xdr:nvSpPr>
        <xdr:cNvPr id="303" name="AutoShape 303"/>
        <xdr:cNvSpPr>
          <a:spLocks/>
        </xdr:cNvSpPr>
      </xdr:nvSpPr>
      <xdr:spPr>
        <a:xfrm>
          <a:off x="714375" y="468058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259</xdr:row>
      <xdr:rowOff>0</xdr:rowOff>
    </xdr:from>
    <xdr:to>
      <xdr:col>6</xdr:col>
      <xdr:colOff>0</xdr:colOff>
      <xdr:row>259</xdr:row>
      <xdr:rowOff>0</xdr:rowOff>
    </xdr:to>
    <xdr:sp>
      <xdr:nvSpPr>
        <xdr:cNvPr id="304" name="テキスト 16"/>
        <xdr:cNvSpPr txBox="1">
          <a:spLocks noChangeArrowheads="1"/>
        </xdr:cNvSpPr>
      </xdr:nvSpPr>
      <xdr:spPr>
        <a:xfrm>
          <a:off x="3257550" y="520446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259</xdr:row>
      <xdr:rowOff>0</xdr:rowOff>
    </xdr:from>
    <xdr:to>
      <xdr:col>6</xdr:col>
      <xdr:colOff>0</xdr:colOff>
      <xdr:row>259</xdr:row>
      <xdr:rowOff>0</xdr:rowOff>
    </xdr:to>
    <xdr:sp>
      <xdr:nvSpPr>
        <xdr:cNvPr id="305" name="テキスト 17"/>
        <xdr:cNvSpPr txBox="1">
          <a:spLocks noChangeArrowheads="1"/>
        </xdr:cNvSpPr>
      </xdr:nvSpPr>
      <xdr:spPr>
        <a:xfrm>
          <a:off x="3257550" y="520446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259</xdr:row>
      <xdr:rowOff>0</xdr:rowOff>
    </xdr:from>
    <xdr:to>
      <xdr:col>8</xdr:col>
      <xdr:colOff>0</xdr:colOff>
      <xdr:row>259</xdr:row>
      <xdr:rowOff>0</xdr:rowOff>
    </xdr:to>
    <xdr:sp>
      <xdr:nvSpPr>
        <xdr:cNvPr id="306" name="テキスト 16"/>
        <xdr:cNvSpPr txBox="1">
          <a:spLocks noChangeArrowheads="1"/>
        </xdr:cNvSpPr>
      </xdr:nvSpPr>
      <xdr:spPr>
        <a:xfrm>
          <a:off x="4086225" y="520446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259</xdr:row>
      <xdr:rowOff>0</xdr:rowOff>
    </xdr:from>
    <xdr:to>
      <xdr:col>8</xdr:col>
      <xdr:colOff>0</xdr:colOff>
      <xdr:row>259</xdr:row>
      <xdr:rowOff>0</xdr:rowOff>
    </xdr:to>
    <xdr:sp>
      <xdr:nvSpPr>
        <xdr:cNvPr id="307" name="テキスト 17"/>
        <xdr:cNvSpPr txBox="1">
          <a:spLocks noChangeArrowheads="1"/>
        </xdr:cNvSpPr>
      </xdr:nvSpPr>
      <xdr:spPr>
        <a:xfrm>
          <a:off x="4086225" y="520446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247</xdr:row>
      <xdr:rowOff>66675</xdr:rowOff>
    </xdr:from>
    <xdr:to>
      <xdr:col>2</xdr:col>
      <xdr:colOff>219075</xdr:colOff>
      <xdr:row>260</xdr:row>
      <xdr:rowOff>0</xdr:rowOff>
    </xdr:to>
    <xdr:sp>
      <xdr:nvSpPr>
        <xdr:cNvPr id="308" name="AutoShape 308"/>
        <xdr:cNvSpPr>
          <a:spLocks/>
        </xdr:cNvSpPr>
      </xdr:nvSpPr>
      <xdr:spPr>
        <a:xfrm>
          <a:off x="714375" y="496062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273</xdr:row>
      <xdr:rowOff>0</xdr:rowOff>
    </xdr:from>
    <xdr:to>
      <xdr:col>6</xdr:col>
      <xdr:colOff>0</xdr:colOff>
      <xdr:row>273</xdr:row>
      <xdr:rowOff>0</xdr:rowOff>
    </xdr:to>
    <xdr:sp>
      <xdr:nvSpPr>
        <xdr:cNvPr id="309" name="テキスト 16"/>
        <xdr:cNvSpPr txBox="1">
          <a:spLocks noChangeArrowheads="1"/>
        </xdr:cNvSpPr>
      </xdr:nvSpPr>
      <xdr:spPr>
        <a:xfrm>
          <a:off x="3257550" y="548449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273</xdr:row>
      <xdr:rowOff>0</xdr:rowOff>
    </xdr:from>
    <xdr:to>
      <xdr:col>6</xdr:col>
      <xdr:colOff>0</xdr:colOff>
      <xdr:row>273</xdr:row>
      <xdr:rowOff>0</xdr:rowOff>
    </xdr:to>
    <xdr:sp>
      <xdr:nvSpPr>
        <xdr:cNvPr id="310" name="テキスト 17"/>
        <xdr:cNvSpPr txBox="1">
          <a:spLocks noChangeArrowheads="1"/>
        </xdr:cNvSpPr>
      </xdr:nvSpPr>
      <xdr:spPr>
        <a:xfrm>
          <a:off x="3257550" y="548449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273</xdr:row>
      <xdr:rowOff>0</xdr:rowOff>
    </xdr:from>
    <xdr:to>
      <xdr:col>8</xdr:col>
      <xdr:colOff>0</xdr:colOff>
      <xdr:row>273</xdr:row>
      <xdr:rowOff>0</xdr:rowOff>
    </xdr:to>
    <xdr:sp>
      <xdr:nvSpPr>
        <xdr:cNvPr id="311" name="テキスト 16"/>
        <xdr:cNvSpPr txBox="1">
          <a:spLocks noChangeArrowheads="1"/>
        </xdr:cNvSpPr>
      </xdr:nvSpPr>
      <xdr:spPr>
        <a:xfrm>
          <a:off x="4086225" y="548449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273</xdr:row>
      <xdr:rowOff>0</xdr:rowOff>
    </xdr:from>
    <xdr:to>
      <xdr:col>8</xdr:col>
      <xdr:colOff>0</xdr:colOff>
      <xdr:row>273</xdr:row>
      <xdr:rowOff>0</xdr:rowOff>
    </xdr:to>
    <xdr:sp>
      <xdr:nvSpPr>
        <xdr:cNvPr id="312" name="テキスト 17"/>
        <xdr:cNvSpPr txBox="1">
          <a:spLocks noChangeArrowheads="1"/>
        </xdr:cNvSpPr>
      </xdr:nvSpPr>
      <xdr:spPr>
        <a:xfrm>
          <a:off x="4086225" y="548449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261</xdr:row>
      <xdr:rowOff>66675</xdr:rowOff>
    </xdr:from>
    <xdr:to>
      <xdr:col>2</xdr:col>
      <xdr:colOff>219075</xdr:colOff>
      <xdr:row>274</xdr:row>
      <xdr:rowOff>0</xdr:rowOff>
    </xdr:to>
    <xdr:sp>
      <xdr:nvSpPr>
        <xdr:cNvPr id="313" name="AutoShape 313"/>
        <xdr:cNvSpPr>
          <a:spLocks/>
        </xdr:cNvSpPr>
      </xdr:nvSpPr>
      <xdr:spPr>
        <a:xfrm>
          <a:off x="714375" y="524065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287</xdr:row>
      <xdr:rowOff>0</xdr:rowOff>
    </xdr:from>
    <xdr:to>
      <xdr:col>6</xdr:col>
      <xdr:colOff>0</xdr:colOff>
      <xdr:row>287</xdr:row>
      <xdr:rowOff>0</xdr:rowOff>
    </xdr:to>
    <xdr:sp>
      <xdr:nvSpPr>
        <xdr:cNvPr id="314" name="テキスト 16"/>
        <xdr:cNvSpPr txBox="1">
          <a:spLocks noChangeArrowheads="1"/>
        </xdr:cNvSpPr>
      </xdr:nvSpPr>
      <xdr:spPr>
        <a:xfrm>
          <a:off x="3257550" y="576453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287</xdr:row>
      <xdr:rowOff>0</xdr:rowOff>
    </xdr:from>
    <xdr:to>
      <xdr:col>6</xdr:col>
      <xdr:colOff>0</xdr:colOff>
      <xdr:row>287</xdr:row>
      <xdr:rowOff>0</xdr:rowOff>
    </xdr:to>
    <xdr:sp>
      <xdr:nvSpPr>
        <xdr:cNvPr id="315" name="テキスト 17"/>
        <xdr:cNvSpPr txBox="1">
          <a:spLocks noChangeArrowheads="1"/>
        </xdr:cNvSpPr>
      </xdr:nvSpPr>
      <xdr:spPr>
        <a:xfrm>
          <a:off x="3257550" y="576453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287</xdr:row>
      <xdr:rowOff>0</xdr:rowOff>
    </xdr:from>
    <xdr:to>
      <xdr:col>8</xdr:col>
      <xdr:colOff>0</xdr:colOff>
      <xdr:row>287</xdr:row>
      <xdr:rowOff>0</xdr:rowOff>
    </xdr:to>
    <xdr:sp>
      <xdr:nvSpPr>
        <xdr:cNvPr id="316" name="テキスト 16"/>
        <xdr:cNvSpPr txBox="1">
          <a:spLocks noChangeArrowheads="1"/>
        </xdr:cNvSpPr>
      </xdr:nvSpPr>
      <xdr:spPr>
        <a:xfrm>
          <a:off x="4086225" y="576453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287</xdr:row>
      <xdr:rowOff>0</xdr:rowOff>
    </xdr:from>
    <xdr:to>
      <xdr:col>8</xdr:col>
      <xdr:colOff>0</xdr:colOff>
      <xdr:row>287</xdr:row>
      <xdr:rowOff>0</xdr:rowOff>
    </xdr:to>
    <xdr:sp>
      <xdr:nvSpPr>
        <xdr:cNvPr id="317" name="テキスト 17"/>
        <xdr:cNvSpPr txBox="1">
          <a:spLocks noChangeArrowheads="1"/>
        </xdr:cNvSpPr>
      </xdr:nvSpPr>
      <xdr:spPr>
        <a:xfrm>
          <a:off x="4086225" y="576453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275</xdr:row>
      <xdr:rowOff>66675</xdr:rowOff>
    </xdr:from>
    <xdr:to>
      <xdr:col>2</xdr:col>
      <xdr:colOff>219075</xdr:colOff>
      <xdr:row>288</xdr:row>
      <xdr:rowOff>0</xdr:rowOff>
    </xdr:to>
    <xdr:sp>
      <xdr:nvSpPr>
        <xdr:cNvPr id="318" name="AutoShape 318"/>
        <xdr:cNvSpPr>
          <a:spLocks/>
        </xdr:cNvSpPr>
      </xdr:nvSpPr>
      <xdr:spPr>
        <a:xfrm>
          <a:off x="714375" y="552069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301</xdr:row>
      <xdr:rowOff>0</xdr:rowOff>
    </xdr:from>
    <xdr:to>
      <xdr:col>6</xdr:col>
      <xdr:colOff>0</xdr:colOff>
      <xdr:row>301</xdr:row>
      <xdr:rowOff>0</xdr:rowOff>
    </xdr:to>
    <xdr:sp>
      <xdr:nvSpPr>
        <xdr:cNvPr id="319" name="テキスト 16"/>
        <xdr:cNvSpPr txBox="1">
          <a:spLocks noChangeArrowheads="1"/>
        </xdr:cNvSpPr>
      </xdr:nvSpPr>
      <xdr:spPr>
        <a:xfrm>
          <a:off x="3257550" y="604456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301</xdr:row>
      <xdr:rowOff>0</xdr:rowOff>
    </xdr:from>
    <xdr:to>
      <xdr:col>6</xdr:col>
      <xdr:colOff>0</xdr:colOff>
      <xdr:row>301</xdr:row>
      <xdr:rowOff>0</xdr:rowOff>
    </xdr:to>
    <xdr:sp>
      <xdr:nvSpPr>
        <xdr:cNvPr id="320" name="テキスト 17"/>
        <xdr:cNvSpPr txBox="1">
          <a:spLocks noChangeArrowheads="1"/>
        </xdr:cNvSpPr>
      </xdr:nvSpPr>
      <xdr:spPr>
        <a:xfrm>
          <a:off x="3257550" y="604456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301</xdr:row>
      <xdr:rowOff>0</xdr:rowOff>
    </xdr:from>
    <xdr:to>
      <xdr:col>8</xdr:col>
      <xdr:colOff>0</xdr:colOff>
      <xdr:row>301</xdr:row>
      <xdr:rowOff>0</xdr:rowOff>
    </xdr:to>
    <xdr:sp>
      <xdr:nvSpPr>
        <xdr:cNvPr id="321" name="テキスト 16"/>
        <xdr:cNvSpPr txBox="1">
          <a:spLocks noChangeArrowheads="1"/>
        </xdr:cNvSpPr>
      </xdr:nvSpPr>
      <xdr:spPr>
        <a:xfrm>
          <a:off x="4086225" y="604456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301</xdr:row>
      <xdr:rowOff>0</xdr:rowOff>
    </xdr:from>
    <xdr:to>
      <xdr:col>8</xdr:col>
      <xdr:colOff>0</xdr:colOff>
      <xdr:row>301</xdr:row>
      <xdr:rowOff>0</xdr:rowOff>
    </xdr:to>
    <xdr:sp>
      <xdr:nvSpPr>
        <xdr:cNvPr id="322" name="テキスト 17"/>
        <xdr:cNvSpPr txBox="1">
          <a:spLocks noChangeArrowheads="1"/>
        </xdr:cNvSpPr>
      </xdr:nvSpPr>
      <xdr:spPr>
        <a:xfrm>
          <a:off x="4086225" y="604456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289</xdr:row>
      <xdr:rowOff>66675</xdr:rowOff>
    </xdr:from>
    <xdr:to>
      <xdr:col>2</xdr:col>
      <xdr:colOff>219075</xdr:colOff>
      <xdr:row>302</xdr:row>
      <xdr:rowOff>0</xdr:rowOff>
    </xdr:to>
    <xdr:sp>
      <xdr:nvSpPr>
        <xdr:cNvPr id="323" name="AutoShape 323"/>
        <xdr:cNvSpPr>
          <a:spLocks/>
        </xdr:cNvSpPr>
      </xdr:nvSpPr>
      <xdr:spPr>
        <a:xfrm>
          <a:off x="714375" y="580072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3</xdr:col>
      <xdr:colOff>0</xdr:colOff>
      <xdr:row>19</xdr:row>
      <xdr:rowOff>0</xdr:rowOff>
    </xdr:to>
    <xdr:sp>
      <xdr:nvSpPr>
        <xdr:cNvPr id="1" name="AutoShape 1"/>
        <xdr:cNvSpPr>
          <a:spLocks/>
        </xdr:cNvSpPr>
      </xdr:nvSpPr>
      <xdr:spPr>
        <a:xfrm>
          <a:off x="1990725" y="358140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13</xdr:row>
      <xdr:rowOff>66675</xdr:rowOff>
    </xdr:from>
    <xdr:to>
      <xdr:col>1</xdr:col>
      <xdr:colOff>466725</xdr:colOff>
      <xdr:row>23</xdr:row>
      <xdr:rowOff>142875</xdr:rowOff>
    </xdr:to>
    <xdr:sp>
      <xdr:nvSpPr>
        <xdr:cNvPr id="2" name="AutoShape 2"/>
        <xdr:cNvSpPr>
          <a:spLocks/>
        </xdr:cNvSpPr>
      </xdr:nvSpPr>
      <xdr:spPr>
        <a:xfrm>
          <a:off x="657225" y="2505075"/>
          <a:ext cx="123825" cy="1981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xdr:row>
      <xdr:rowOff>0</xdr:rowOff>
    </xdr:from>
    <xdr:to>
      <xdr:col>1</xdr:col>
      <xdr:colOff>457200</xdr:colOff>
      <xdr:row>11</xdr:row>
      <xdr:rowOff>152400</xdr:rowOff>
    </xdr:to>
    <xdr:sp>
      <xdr:nvSpPr>
        <xdr:cNvPr id="3" name="AutoShape 3"/>
        <xdr:cNvSpPr>
          <a:spLocks/>
        </xdr:cNvSpPr>
      </xdr:nvSpPr>
      <xdr:spPr>
        <a:xfrm>
          <a:off x="685800" y="895350"/>
          <a:ext cx="85725" cy="1295400"/>
        </a:xfrm>
        <a:prstGeom prst="leftBrace">
          <a:avLst>
            <a:gd name="adj" fmla="val 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25</xdr:row>
      <xdr:rowOff>9525</xdr:rowOff>
    </xdr:from>
    <xdr:to>
      <xdr:col>4</xdr:col>
      <xdr:colOff>142875</xdr:colOff>
      <xdr:row>26</xdr:row>
      <xdr:rowOff>161925</xdr:rowOff>
    </xdr:to>
    <xdr:sp>
      <xdr:nvSpPr>
        <xdr:cNvPr id="4" name="AutoShape 4"/>
        <xdr:cNvSpPr>
          <a:spLocks/>
        </xdr:cNvSpPr>
      </xdr:nvSpPr>
      <xdr:spPr>
        <a:xfrm>
          <a:off x="2762250" y="4733925"/>
          <a:ext cx="104775" cy="342900"/>
        </a:xfrm>
        <a:prstGeom prst="leftBrace">
          <a:avLst>
            <a:gd name="adj" fmla="val 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19050</xdr:rowOff>
    </xdr:from>
    <xdr:to>
      <xdr:col>5</xdr:col>
      <xdr:colOff>95250</xdr:colOff>
      <xdr:row>12</xdr:row>
      <xdr:rowOff>104775</xdr:rowOff>
    </xdr:to>
    <xdr:sp>
      <xdr:nvSpPr>
        <xdr:cNvPr id="1" name="AutoShape 1"/>
        <xdr:cNvSpPr>
          <a:spLocks/>
        </xdr:cNvSpPr>
      </xdr:nvSpPr>
      <xdr:spPr>
        <a:xfrm>
          <a:off x="3733800" y="1533525"/>
          <a:ext cx="85725"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66675</xdr:rowOff>
    </xdr:from>
    <xdr:to>
      <xdr:col>8</xdr:col>
      <xdr:colOff>76200</xdr:colOff>
      <xdr:row>12</xdr:row>
      <xdr:rowOff>38100</xdr:rowOff>
    </xdr:to>
    <xdr:sp>
      <xdr:nvSpPr>
        <xdr:cNvPr id="2" name="AutoShape 2"/>
        <xdr:cNvSpPr>
          <a:spLocks/>
        </xdr:cNvSpPr>
      </xdr:nvSpPr>
      <xdr:spPr>
        <a:xfrm>
          <a:off x="6448425" y="158115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16</xdr:row>
      <xdr:rowOff>152400</xdr:rowOff>
    </xdr:from>
    <xdr:to>
      <xdr:col>5</xdr:col>
      <xdr:colOff>85725</xdr:colOff>
      <xdr:row>18</xdr:row>
      <xdr:rowOff>142875</xdr:rowOff>
    </xdr:to>
    <xdr:sp>
      <xdr:nvSpPr>
        <xdr:cNvPr id="3" name="AutoShape 3"/>
        <xdr:cNvSpPr>
          <a:spLocks/>
        </xdr:cNvSpPr>
      </xdr:nvSpPr>
      <xdr:spPr>
        <a:xfrm>
          <a:off x="3733800" y="2800350"/>
          <a:ext cx="762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19</xdr:row>
      <xdr:rowOff>19050</xdr:rowOff>
    </xdr:from>
    <xdr:to>
      <xdr:col>5</xdr:col>
      <xdr:colOff>85725</xdr:colOff>
      <xdr:row>21</xdr:row>
      <xdr:rowOff>9525</xdr:rowOff>
    </xdr:to>
    <xdr:sp>
      <xdr:nvSpPr>
        <xdr:cNvPr id="4" name="AutoShape 4"/>
        <xdr:cNvSpPr>
          <a:spLocks/>
        </xdr:cNvSpPr>
      </xdr:nvSpPr>
      <xdr:spPr>
        <a:xfrm>
          <a:off x="3733800" y="3152775"/>
          <a:ext cx="762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19</xdr:row>
      <xdr:rowOff>38100</xdr:rowOff>
    </xdr:from>
    <xdr:to>
      <xdr:col>8</xdr:col>
      <xdr:colOff>104775</xdr:colOff>
      <xdr:row>21</xdr:row>
      <xdr:rowOff>28575</xdr:rowOff>
    </xdr:to>
    <xdr:sp>
      <xdr:nvSpPr>
        <xdr:cNvPr id="5" name="AutoShape 5"/>
        <xdr:cNvSpPr>
          <a:spLocks/>
        </xdr:cNvSpPr>
      </xdr:nvSpPr>
      <xdr:spPr>
        <a:xfrm>
          <a:off x="6477000" y="3171825"/>
          <a:ext cx="762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17</xdr:row>
      <xdr:rowOff>28575</xdr:rowOff>
    </xdr:from>
    <xdr:to>
      <xdr:col>8</xdr:col>
      <xdr:colOff>104775</xdr:colOff>
      <xdr:row>19</xdr:row>
      <xdr:rowOff>19050</xdr:rowOff>
    </xdr:to>
    <xdr:sp>
      <xdr:nvSpPr>
        <xdr:cNvPr id="6" name="AutoShape 6"/>
        <xdr:cNvSpPr>
          <a:spLocks/>
        </xdr:cNvSpPr>
      </xdr:nvSpPr>
      <xdr:spPr>
        <a:xfrm>
          <a:off x="6477000" y="2838450"/>
          <a:ext cx="762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8</xdr:row>
      <xdr:rowOff>38100</xdr:rowOff>
    </xdr:from>
    <xdr:to>
      <xdr:col>2</xdr:col>
      <xdr:colOff>0</xdr:colOff>
      <xdr:row>19</xdr:row>
      <xdr:rowOff>142875</xdr:rowOff>
    </xdr:to>
    <xdr:sp>
      <xdr:nvSpPr>
        <xdr:cNvPr id="1" name="AutoShape 1"/>
        <xdr:cNvSpPr>
          <a:spLocks/>
        </xdr:cNvSpPr>
      </xdr:nvSpPr>
      <xdr:spPr>
        <a:xfrm>
          <a:off x="400050" y="1590675"/>
          <a:ext cx="123825" cy="1781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57150</xdr:rowOff>
    </xdr:from>
    <xdr:to>
      <xdr:col>1</xdr:col>
      <xdr:colOff>304800</xdr:colOff>
      <xdr:row>36</xdr:row>
      <xdr:rowOff>123825</xdr:rowOff>
    </xdr:to>
    <xdr:sp>
      <xdr:nvSpPr>
        <xdr:cNvPr id="2" name="AutoShape 2"/>
        <xdr:cNvSpPr>
          <a:spLocks/>
        </xdr:cNvSpPr>
      </xdr:nvSpPr>
      <xdr:spPr>
        <a:xfrm>
          <a:off x="400050" y="3438525"/>
          <a:ext cx="104775" cy="2505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90"/>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114</v>
      </c>
      <c r="B1" s="1"/>
      <c r="C1" s="1"/>
      <c r="D1" s="1"/>
      <c r="E1" s="1"/>
      <c r="F1" s="1"/>
    </row>
    <row r="2" spans="1:6" ht="12" customHeight="1">
      <c r="A2" s="1"/>
      <c r="B2" s="1"/>
      <c r="C2" s="1"/>
      <c r="D2" s="1"/>
      <c r="E2" s="1"/>
      <c r="F2" s="1"/>
    </row>
    <row r="3" spans="2:6" ht="12" customHeight="1">
      <c r="B3" s="1" t="s">
        <v>26</v>
      </c>
      <c r="C3" s="1"/>
      <c r="E3" s="1"/>
      <c r="F3" s="1"/>
    </row>
    <row r="4" spans="2:6" ht="12" customHeight="1">
      <c r="B4" s="3" t="s">
        <v>31</v>
      </c>
      <c r="C4" s="1" t="s">
        <v>50</v>
      </c>
      <c r="E4" s="1"/>
      <c r="F4" s="1"/>
    </row>
    <row r="5" spans="2:3" ht="26.25" customHeight="1">
      <c r="B5" s="3" t="s">
        <v>32</v>
      </c>
      <c r="C5" s="5" t="s">
        <v>115</v>
      </c>
    </row>
    <row r="6" spans="2:6" ht="12" customHeight="1">
      <c r="B6" s="3" t="s">
        <v>51</v>
      </c>
      <c r="C6" s="5" t="s">
        <v>116</v>
      </c>
      <c r="E6" s="1"/>
      <c r="F6" s="1"/>
    </row>
    <row r="7" spans="2:6" ht="12" customHeight="1">
      <c r="B7" s="3"/>
      <c r="C7" s="5" t="s">
        <v>117</v>
      </c>
      <c r="E7" s="1"/>
      <c r="F7" s="1"/>
    </row>
    <row r="8" spans="2:6" ht="12" customHeight="1">
      <c r="B8" s="3"/>
      <c r="C8" s="5" t="s">
        <v>118</v>
      </c>
      <c r="E8" s="1"/>
      <c r="F8" s="1"/>
    </row>
    <row r="9" spans="2:6" ht="12" customHeight="1">
      <c r="B9" s="3"/>
      <c r="C9" s="5" t="s">
        <v>119</v>
      </c>
      <c r="E9" s="1"/>
      <c r="F9" s="1"/>
    </row>
    <row r="10" spans="2:6" ht="12" customHeight="1">
      <c r="B10" s="3"/>
      <c r="C10" s="5" t="s">
        <v>120</v>
      </c>
      <c r="E10" s="1"/>
      <c r="F10" s="1"/>
    </row>
    <row r="11" spans="2:6" ht="12" customHeight="1">
      <c r="B11" s="3"/>
      <c r="C11" s="5" t="s">
        <v>121</v>
      </c>
      <c r="E11" s="1"/>
      <c r="F11" s="1"/>
    </row>
    <row r="12" spans="2:6" ht="36" customHeight="1">
      <c r="B12" s="3" t="s">
        <v>52</v>
      </c>
      <c r="C12" s="4" t="s">
        <v>122</v>
      </c>
      <c r="E12" s="1"/>
      <c r="F12" s="1"/>
    </row>
    <row r="13" spans="2:3" ht="12" customHeight="1">
      <c r="B13" s="3" t="s">
        <v>53</v>
      </c>
      <c r="C13" s="5" t="s">
        <v>123</v>
      </c>
    </row>
    <row r="14" spans="2:3" ht="24.75" customHeight="1">
      <c r="B14" s="3" t="s">
        <v>54</v>
      </c>
      <c r="C14" s="5" t="s">
        <v>124</v>
      </c>
    </row>
    <row r="15" spans="2:3" ht="12" customHeight="1">
      <c r="B15" s="1"/>
      <c r="C15" s="5"/>
    </row>
    <row r="16" spans="2:6" ht="12" customHeight="1">
      <c r="B16" s="1"/>
      <c r="C16" s="1" t="s">
        <v>125</v>
      </c>
      <c r="F16" s="1"/>
    </row>
    <row r="17" spans="2:6" ht="12">
      <c r="B17" s="1"/>
      <c r="C17" s="1" t="s">
        <v>55</v>
      </c>
      <c r="E17" s="1"/>
      <c r="F17" s="1"/>
    </row>
    <row r="18" spans="1:6" ht="12">
      <c r="A18" s="1"/>
      <c r="B18" s="1"/>
      <c r="C18" s="1"/>
      <c r="D18" s="1"/>
      <c r="E18" s="1"/>
      <c r="F18" s="1"/>
    </row>
    <row r="19" spans="1:4" ht="12">
      <c r="A19" s="1"/>
      <c r="B19" s="1"/>
      <c r="C19" s="1"/>
      <c r="D19" s="1"/>
    </row>
    <row r="20" spans="2:4" ht="12">
      <c r="B20" s="1" t="s">
        <v>27</v>
      </c>
      <c r="C20" s="1" t="s">
        <v>376</v>
      </c>
      <c r="D20" s="1"/>
    </row>
    <row r="21" ht="12">
      <c r="B21" s="2" t="s">
        <v>64</v>
      </c>
    </row>
    <row r="22" spans="2:3" ht="12">
      <c r="B22" s="2">
        <v>1</v>
      </c>
      <c r="C22" s="2" t="s">
        <v>66</v>
      </c>
    </row>
    <row r="23" spans="2:3" ht="12">
      <c r="B23" s="2">
        <v>2</v>
      </c>
      <c r="C23" s="2" t="s">
        <v>133</v>
      </c>
    </row>
    <row r="24" spans="2:3" ht="12">
      <c r="B24" s="2">
        <v>3</v>
      </c>
      <c r="C24" s="2" t="s">
        <v>135</v>
      </c>
    </row>
    <row r="26" ht="12">
      <c r="B26" s="2" t="s">
        <v>69</v>
      </c>
    </row>
    <row r="27" spans="2:3" ht="12">
      <c r="B27" s="2">
        <v>4</v>
      </c>
      <c r="C27" s="2" t="s">
        <v>70</v>
      </c>
    </row>
    <row r="28" spans="2:3" ht="12">
      <c r="B28" s="2">
        <v>5</v>
      </c>
      <c r="C28" s="2" t="s">
        <v>150</v>
      </c>
    </row>
    <row r="30" ht="12">
      <c r="B30" s="2" t="s">
        <v>162</v>
      </c>
    </row>
    <row r="31" spans="2:3" ht="12">
      <c r="B31" s="2">
        <v>6</v>
      </c>
      <c r="C31" s="2" t="s">
        <v>163</v>
      </c>
    </row>
    <row r="32" spans="2:3" ht="12">
      <c r="B32" s="2">
        <v>7</v>
      </c>
      <c r="C32" s="2" t="s">
        <v>164</v>
      </c>
    </row>
    <row r="33" spans="2:3" ht="12">
      <c r="B33" s="2">
        <v>8</v>
      </c>
      <c r="C33" s="7" t="s">
        <v>168</v>
      </c>
    </row>
    <row r="34" spans="2:3" ht="12">
      <c r="B34" s="2">
        <v>9</v>
      </c>
      <c r="C34" s="2" t="s">
        <v>169</v>
      </c>
    </row>
    <row r="35" ht="12">
      <c r="C35" s="7"/>
    </row>
    <row r="36" ht="12">
      <c r="B36" s="2" t="s">
        <v>192</v>
      </c>
    </row>
    <row r="37" spans="2:3" ht="12">
      <c r="B37" s="2">
        <v>10</v>
      </c>
      <c r="C37" s="6" t="s">
        <v>75</v>
      </c>
    </row>
    <row r="38" ht="12">
      <c r="C38" s="6"/>
    </row>
    <row r="39" ht="12">
      <c r="B39" s="2" t="s">
        <v>198</v>
      </c>
    </row>
    <row r="40" spans="2:3" ht="12">
      <c r="B40" s="2">
        <v>11</v>
      </c>
      <c r="C40" s="2" t="s">
        <v>200</v>
      </c>
    </row>
    <row r="41" ht="12">
      <c r="C41" s="6"/>
    </row>
    <row r="42" ht="12">
      <c r="B42" s="2" t="s">
        <v>201</v>
      </c>
    </row>
    <row r="43" spans="2:3" ht="12">
      <c r="B43" s="2">
        <v>12</v>
      </c>
      <c r="C43" s="8" t="s">
        <v>205</v>
      </c>
    </row>
    <row r="44" spans="2:3" ht="12">
      <c r="B44" s="2">
        <v>13</v>
      </c>
      <c r="C44" s="9" t="s">
        <v>208</v>
      </c>
    </row>
    <row r="46" ht="12">
      <c r="B46" s="2" t="s">
        <v>90</v>
      </c>
    </row>
    <row r="47" spans="2:3" ht="12">
      <c r="B47" s="2">
        <v>14</v>
      </c>
      <c r="C47" s="2" t="s">
        <v>214</v>
      </c>
    </row>
    <row r="48" spans="2:3" ht="12">
      <c r="B48" s="2">
        <v>15</v>
      </c>
      <c r="C48" s="2" t="s">
        <v>219</v>
      </c>
    </row>
    <row r="50" ht="12">
      <c r="B50" s="2" t="s">
        <v>228</v>
      </c>
    </row>
    <row r="51" ht="12">
      <c r="C51" s="2" t="s">
        <v>37</v>
      </c>
    </row>
    <row r="52" spans="2:3" ht="12">
      <c r="B52" s="2">
        <v>16</v>
      </c>
      <c r="C52" s="2" t="s">
        <v>82</v>
      </c>
    </row>
    <row r="53" ht="12">
      <c r="C53" s="2" t="s">
        <v>95</v>
      </c>
    </row>
    <row r="54" spans="2:3" ht="12">
      <c r="B54" s="2">
        <v>17</v>
      </c>
      <c r="C54" s="2" t="s">
        <v>102</v>
      </c>
    </row>
    <row r="56" ht="12">
      <c r="B56" s="2" t="s">
        <v>245</v>
      </c>
    </row>
    <row r="57" spans="2:3" ht="12">
      <c r="B57" s="2">
        <v>18</v>
      </c>
      <c r="C57" s="2" t="s">
        <v>106</v>
      </c>
    </row>
    <row r="58" spans="2:3" ht="12">
      <c r="B58" s="2">
        <v>19</v>
      </c>
      <c r="C58" s="2" t="s">
        <v>1742</v>
      </c>
    </row>
    <row r="60" ht="12">
      <c r="B60" s="2" t="s">
        <v>251</v>
      </c>
    </row>
    <row r="61" spans="2:3" ht="12">
      <c r="B61" s="2">
        <v>20</v>
      </c>
      <c r="C61" s="2" t="s">
        <v>252</v>
      </c>
    </row>
    <row r="62" spans="2:3" ht="12">
      <c r="B62" s="2">
        <v>21</v>
      </c>
      <c r="C62" s="2" t="s">
        <v>104</v>
      </c>
    </row>
    <row r="64" ht="12">
      <c r="B64" s="2" t="s">
        <v>1744</v>
      </c>
    </row>
    <row r="65" spans="2:3" ht="12">
      <c r="B65" s="2">
        <v>22</v>
      </c>
      <c r="C65" s="2" t="s">
        <v>266</v>
      </c>
    </row>
    <row r="67" ht="12">
      <c r="B67" s="2" t="s">
        <v>277</v>
      </c>
    </row>
    <row r="68" spans="2:3" ht="12">
      <c r="B68" s="2">
        <v>23</v>
      </c>
      <c r="C68" s="2" t="s">
        <v>278</v>
      </c>
    </row>
    <row r="69" spans="2:3" ht="12">
      <c r="B69" s="2">
        <v>24</v>
      </c>
      <c r="C69" s="2" t="s">
        <v>280</v>
      </c>
    </row>
    <row r="71" ht="12">
      <c r="B71" s="2" t="s">
        <v>286</v>
      </c>
    </row>
    <row r="72" spans="2:3" ht="12">
      <c r="B72" s="2">
        <v>25</v>
      </c>
      <c r="C72" s="2" t="s">
        <v>1754</v>
      </c>
    </row>
    <row r="74" ht="12">
      <c r="B74" s="2" t="s">
        <v>296</v>
      </c>
    </row>
    <row r="75" spans="2:3" ht="12">
      <c r="B75" s="2">
        <v>26</v>
      </c>
      <c r="C75" s="2" t="s">
        <v>16</v>
      </c>
    </row>
    <row r="76" spans="2:3" ht="12">
      <c r="B76" s="2">
        <v>27</v>
      </c>
      <c r="C76" s="2" t="s">
        <v>17</v>
      </c>
    </row>
    <row r="78" ht="12">
      <c r="B78" s="2" t="s">
        <v>337</v>
      </c>
    </row>
    <row r="79" spans="2:3" ht="12">
      <c r="B79" s="2">
        <v>28</v>
      </c>
      <c r="C79" s="2" t="s">
        <v>15</v>
      </c>
    </row>
    <row r="80" ht="12">
      <c r="C80" s="2" t="s">
        <v>1</v>
      </c>
    </row>
    <row r="81" spans="2:3" ht="12">
      <c r="B81" s="2">
        <v>29</v>
      </c>
      <c r="C81" s="8" t="s">
        <v>326</v>
      </c>
    </row>
    <row r="82" ht="12">
      <c r="C82" s="8" t="s">
        <v>327</v>
      </c>
    </row>
    <row r="83" spans="2:3" ht="12">
      <c r="B83" s="2">
        <v>30</v>
      </c>
      <c r="C83" s="8" t="s">
        <v>11</v>
      </c>
    </row>
    <row r="84" spans="2:3" ht="12">
      <c r="B84" s="2">
        <v>31</v>
      </c>
      <c r="C84" s="8" t="s">
        <v>2</v>
      </c>
    </row>
    <row r="86" ht="12">
      <c r="B86" s="2" t="s">
        <v>357</v>
      </c>
    </row>
    <row r="87" ht="12">
      <c r="C87" s="2" t="s">
        <v>360</v>
      </c>
    </row>
    <row r="88" spans="2:3" ht="12">
      <c r="B88" s="2">
        <v>32</v>
      </c>
      <c r="C88" s="2" t="s">
        <v>365</v>
      </c>
    </row>
    <row r="89" ht="12">
      <c r="C89" s="2" t="s">
        <v>30</v>
      </c>
    </row>
    <row r="90" spans="2:3" ht="12">
      <c r="B90" s="2">
        <v>33</v>
      </c>
      <c r="C90" s="2" t="s">
        <v>370</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2:Z210"/>
  <sheetViews>
    <sheetView workbookViewId="0" topLeftCell="A1">
      <selection activeCell="A1" sqref="A1"/>
    </sheetView>
  </sheetViews>
  <sheetFormatPr defaultColWidth="9.00390625" defaultRowHeight="13.5"/>
  <cols>
    <col min="1" max="2" width="2.625" style="411" customWidth="1"/>
    <col min="3" max="3" width="11.375" style="412" customWidth="1"/>
    <col min="4" max="11" width="12.625" style="411" customWidth="1"/>
    <col min="12" max="12" width="8.125" style="413" customWidth="1"/>
    <col min="13" max="14" width="7.25390625" style="413" customWidth="1"/>
    <col min="15" max="15" width="7.125" style="413" customWidth="1"/>
    <col min="16" max="26" width="9.00390625" style="413" customWidth="1"/>
    <col min="27" max="16384" width="9.00390625" style="411" customWidth="1"/>
  </cols>
  <sheetData>
    <row r="1" ht="11.25" customHeight="1"/>
    <row r="2" spans="2:3" ht="14.25">
      <c r="B2" s="414" t="s">
        <v>1544</v>
      </c>
      <c r="C2" s="411"/>
    </row>
    <row r="3" spans="11:15" ht="12.75" thickBot="1">
      <c r="K3" s="415"/>
      <c r="O3" s="416"/>
    </row>
    <row r="4" spans="2:15" ht="22.5" customHeight="1" thickTop="1">
      <c r="B4" s="1404" t="s">
        <v>1529</v>
      </c>
      <c r="C4" s="1405"/>
      <c r="D4" s="1410" t="s">
        <v>1530</v>
      </c>
      <c r="E4" s="1411"/>
      <c r="F4" s="1411"/>
      <c r="G4" s="1410" t="s">
        <v>1531</v>
      </c>
      <c r="H4" s="1410"/>
      <c r="I4" s="1410"/>
      <c r="J4" s="1410" t="s">
        <v>1532</v>
      </c>
      <c r="K4" s="1410"/>
      <c r="L4" s="417"/>
      <c r="M4" s="417"/>
      <c r="N4" s="417"/>
      <c r="O4" s="417"/>
    </row>
    <row r="5" spans="2:15" ht="22.5" customHeight="1">
      <c r="B5" s="1406"/>
      <c r="C5" s="1407"/>
      <c r="D5" s="418" t="s">
        <v>1533</v>
      </c>
      <c r="E5" s="418" t="s">
        <v>1534</v>
      </c>
      <c r="F5" s="419" t="s">
        <v>1535</v>
      </c>
      <c r="G5" s="418" t="s">
        <v>1533</v>
      </c>
      <c r="H5" s="418" t="s">
        <v>1534</v>
      </c>
      <c r="I5" s="419" t="s">
        <v>1535</v>
      </c>
      <c r="J5" s="418" t="s">
        <v>1533</v>
      </c>
      <c r="K5" s="418" t="s">
        <v>1534</v>
      </c>
      <c r="L5" s="420"/>
      <c r="M5" s="420"/>
      <c r="N5" s="420"/>
      <c r="O5" s="420"/>
    </row>
    <row r="6" spans="2:26" s="421" customFormat="1" ht="10.5">
      <c r="B6" s="422"/>
      <c r="C6" s="423"/>
      <c r="D6" s="424" t="s">
        <v>1536</v>
      </c>
      <c r="E6" s="425" t="s">
        <v>1536</v>
      </c>
      <c r="F6" s="425" t="s">
        <v>1536</v>
      </c>
      <c r="G6" s="425" t="s">
        <v>1537</v>
      </c>
      <c r="H6" s="425" t="s">
        <v>1537</v>
      </c>
      <c r="I6" s="425" t="s">
        <v>1537</v>
      </c>
      <c r="J6" s="425" t="s">
        <v>1538</v>
      </c>
      <c r="K6" s="426" t="s">
        <v>1538</v>
      </c>
      <c r="L6" s="427"/>
      <c r="M6" s="427"/>
      <c r="N6" s="427"/>
      <c r="O6" s="427"/>
      <c r="P6" s="428"/>
      <c r="Q6" s="428"/>
      <c r="R6" s="428"/>
      <c r="S6" s="428"/>
      <c r="T6" s="428"/>
      <c r="U6" s="428"/>
      <c r="V6" s="428"/>
      <c r="W6" s="428"/>
      <c r="X6" s="428"/>
      <c r="Y6" s="428"/>
      <c r="Z6" s="428"/>
    </row>
    <row r="7" spans="2:15" ht="12" customHeight="1">
      <c r="B7" s="1408" t="s">
        <v>1539</v>
      </c>
      <c r="C7" s="1409"/>
      <c r="D7" s="430">
        <v>99100</v>
      </c>
      <c r="E7" s="431">
        <v>600</v>
      </c>
      <c r="F7" s="431">
        <f>SUM(D7:E7)</f>
        <v>99700</v>
      </c>
      <c r="G7" s="431">
        <v>430500</v>
      </c>
      <c r="H7" s="431">
        <v>1220</v>
      </c>
      <c r="I7" s="431">
        <v>431700</v>
      </c>
      <c r="J7" s="431">
        <v>434</v>
      </c>
      <c r="K7" s="432">
        <v>203</v>
      </c>
      <c r="L7" s="433"/>
      <c r="M7" s="433"/>
      <c r="N7" s="433"/>
      <c r="O7" s="433"/>
    </row>
    <row r="8" spans="2:15" ht="12" customHeight="1">
      <c r="B8" s="1408" t="s">
        <v>1540</v>
      </c>
      <c r="C8" s="1409"/>
      <c r="D8" s="430">
        <v>100100</v>
      </c>
      <c r="E8" s="434">
        <v>300</v>
      </c>
      <c r="F8" s="431">
        <v>101400</v>
      </c>
      <c r="G8" s="434">
        <v>456600</v>
      </c>
      <c r="H8" s="434">
        <v>2330</v>
      </c>
      <c r="I8" s="431">
        <v>458900</v>
      </c>
      <c r="J8" s="434">
        <v>456</v>
      </c>
      <c r="K8" s="435">
        <v>226</v>
      </c>
      <c r="L8" s="433"/>
      <c r="M8" s="433"/>
      <c r="N8" s="433"/>
      <c r="O8" s="433"/>
    </row>
    <row r="9" spans="2:15" ht="12" customHeight="1">
      <c r="B9" s="1408" t="s">
        <v>1527</v>
      </c>
      <c r="C9" s="1409"/>
      <c r="D9" s="430">
        <v>101100</v>
      </c>
      <c r="E9" s="434">
        <v>1820</v>
      </c>
      <c r="F9" s="431">
        <v>102900</v>
      </c>
      <c r="G9" s="434">
        <v>488500</v>
      </c>
      <c r="H9" s="434">
        <v>4090</v>
      </c>
      <c r="I9" s="431">
        <v>492600</v>
      </c>
      <c r="J9" s="434">
        <v>483</v>
      </c>
      <c r="K9" s="435">
        <v>225</v>
      </c>
      <c r="L9" s="433"/>
      <c r="M9" s="433"/>
      <c r="N9" s="433"/>
      <c r="O9" s="433"/>
    </row>
    <row r="10" spans="2:15" ht="12" customHeight="1">
      <c r="B10" s="1408" t="s">
        <v>1528</v>
      </c>
      <c r="C10" s="1409"/>
      <c r="D10" s="430">
        <v>101100</v>
      </c>
      <c r="E10" s="434">
        <v>1870</v>
      </c>
      <c r="F10" s="431">
        <v>103000</v>
      </c>
      <c r="G10" s="434">
        <v>476200</v>
      </c>
      <c r="H10" s="434">
        <v>4310</v>
      </c>
      <c r="I10" s="431">
        <v>480500</v>
      </c>
      <c r="J10" s="434">
        <v>471</v>
      </c>
      <c r="K10" s="435">
        <v>230</v>
      </c>
      <c r="L10" s="433"/>
      <c r="M10" s="433"/>
      <c r="N10" s="433"/>
      <c r="O10" s="433"/>
    </row>
    <row r="11" spans="2:15" ht="6.75" customHeight="1">
      <c r="B11" s="436"/>
      <c r="C11" s="429"/>
      <c r="D11" s="430"/>
      <c r="E11" s="434"/>
      <c r="F11" s="434"/>
      <c r="G11" s="434"/>
      <c r="H11" s="434"/>
      <c r="I11" s="434"/>
      <c r="J11" s="434"/>
      <c r="K11" s="435"/>
      <c r="L11" s="433"/>
      <c r="M11" s="433"/>
      <c r="N11" s="433"/>
      <c r="O11" s="433"/>
    </row>
    <row r="12" spans="2:15" ht="13.5" customHeight="1">
      <c r="B12" s="1402" t="s">
        <v>1541</v>
      </c>
      <c r="C12" s="1403"/>
      <c r="D12" s="437">
        <v>101200</v>
      </c>
      <c r="E12" s="438">
        <v>1830</v>
      </c>
      <c r="F12" s="438">
        <v>103000</v>
      </c>
      <c r="G12" s="438">
        <v>472600</v>
      </c>
      <c r="H12" s="438">
        <v>4000</v>
      </c>
      <c r="I12" s="438">
        <v>476600</v>
      </c>
      <c r="J12" s="438">
        <v>467</v>
      </c>
      <c r="K12" s="439">
        <v>219</v>
      </c>
      <c r="L12" s="440"/>
      <c r="M12" s="440"/>
      <c r="N12" s="440"/>
      <c r="O12" s="440"/>
    </row>
    <row r="13" spans="2:15" ht="6.75" customHeight="1">
      <c r="B13" s="436"/>
      <c r="C13" s="441"/>
      <c r="D13" s="430"/>
      <c r="E13" s="434"/>
      <c r="F13" s="434"/>
      <c r="G13" s="434"/>
      <c r="H13" s="434"/>
      <c r="I13" s="434"/>
      <c r="J13" s="434"/>
      <c r="K13" s="435"/>
      <c r="L13" s="433"/>
      <c r="M13" s="433"/>
      <c r="N13" s="433"/>
      <c r="O13" s="433"/>
    </row>
    <row r="14" spans="2:26" s="442" customFormat="1" ht="6" customHeight="1">
      <c r="B14" s="443"/>
      <c r="C14" s="283"/>
      <c r="D14" s="444"/>
      <c r="E14" s="431"/>
      <c r="F14" s="431"/>
      <c r="G14" s="431"/>
      <c r="H14" s="431"/>
      <c r="I14" s="431"/>
      <c r="J14" s="431"/>
      <c r="K14" s="432"/>
      <c r="L14" s="431"/>
      <c r="M14" s="431"/>
      <c r="N14" s="431"/>
      <c r="O14" s="431"/>
      <c r="P14" s="445"/>
      <c r="Q14" s="445"/>
      <c r="R14" s="445"/>
      <c r="S14" s="445"/>
      <c r="T14" s="445"/>
      <c r="U14" s="445"/>
      <c r="V14" s="445"/>
      <c r="W14" s="445"/>
      <c r="X14" s="445"/>
      <c r="Y14" s="445"/>
      <c r="Z14" s="445"/>
    </row>
    <row r="15" spans="2:15" ht="12" customHeight="1">
      <c r="B15" s="1368" t="s">
        <v>488</v>
      </c>
      <c r="C15" s="1401"/>
      <c r="D15" s="446">
        <f aca="true" t="shared" si="0" ref="D15:I15">SUM(D16:D31)</f>
        <v>394330</v>
      </c>
      <c r="E15" s="447">
        <f t="shared" si="0"/>
        <v>5370</v>
      </c>
      <c r="F15" s="447">
        <f t="shared" si="0"/>
        <v>399700</v>
      </c>
      <c r="G15" s="447">
        <f t="shared" si="0"/>
        <v>186116</v>
      </c>
      <c r="H15" s="447">
        <f t="shared" si="0"/>
        <v>1252</v>
      </c>
      <c r="I15" s="447">
        <f t="shared" si="0"/>
        <v>187368</v>
      </c>
      <c r="J15" s="447">
        <v>472</v>
      </c>
      <c r="K15" s="448">
        <v>233</v>
      </c>
      <c r="L15" s="449"/>
      <c r="M15" s="449"/>
      <c r="N15" s="449"/>
      <c r="O15" s="449"/>
    </row>
    <row r="16" spans="2:26" s="442" customFormat="1" ht="12" customHeight="1">
      <c r="B16" s="443"/>
      <c r="C16" s="283" t="s">
        <v>1476</v>
      </c>
      <c r="D16" s="430">
        <v>53480</v>
      </c>
      <c r="E16" s="431">
        <v>92</v>
      </c>
      <c r="F16" s="431">
        <f>SUM(D16:E16)</f>
        <v>53572</v>
      </c>
      <c r="G16" s="431">
        <v>25683</v>
      </c>
      <c r="H16" s="431">
        <v>22</v>
      </c>
      <c r="I16" s="431">
        <f>SUM(G16:H16)</f>
        <v>25705</v>
      </c>
      <c r="J16" s="431">
        <v>480</v>
      </c>
      <c r="K16" s="432">
        <v>239</v>
      </c>
      <c r="L16" s="431"/>
      <c r="M16" s="431"/>
      <c r="N16" s="431"/>
      <c r="O16" s="431"/>
      <c r="P16" s="445"/>
      <c r="Q16" s="445"/>
      <c r="R16" s="445"/>
      <c r="S16" s="445"/>
      <c r="T16" s="445"/>
      <c r="U16" s="445"/>
      <c r="V16" s="445"/>
      <c r="W16" s="445"/>
      <c r="X16" s="445"/>
      <c r="Y16" s="445"/>
      <c r="Z16" s="445"/>
    </row>
    <row r="17" spans="2:26" s="442" customFormat="1" ht="12" customHeight="1">
      <c r="B17" s="443"/>
      <c r="C17" s="283" t="s">
        <v>1477</v>
      </c>
      <c r="D17" s="430">
        <v>78943</v>
      </c>
      <c r="E17" s="431">
        <v>20</v>
      </c>
      <c r="F17" s="431">
        <f>SUM(D17:E17)</f>
        <v>78963</v>
      </c>
      <c r="G17" s="431">
        <v>38366</v>
      </c>
      <c r="H17" s="431">
        <v>5</v>
      </c>
      <c r="I17" s="431">
        <f>SUM(G17:H17)</f>
        <v>38371</v>
      </c>
      <c r="J17" s="431">
        <v>486</v>
      </c>
      <c r="K17" s="432">
        <v>243</v>
      </c>
      <c r="L17" s="431"/>
      <c r="M17" s="431"/>
      <c r="N17" s="431"/>
      <c r="O17" s="431"/>
      <c r="P17" s="445"/>
      <c r="Q17" s="445"/>
      <c r="R17" s="445"/>
      <c r="S17" s="445"/>
      <c r="T17" s="445"/>
      <c r="U17" s="445"/>
      <c r="V17" s="445"/>
      <c r="W17" s="445"/>
      <c r="X17" s="445"/>
      <c r="Y17" s="445"/>
      <c r="Z17" s="445"/>
    </row>
    <row r="18" spans="2:26" s="442" customFormat="1" ht="9" customHeight="1">
      <c r="B18" s="443"/>
      <c r="C18" s="283"/>
      <c r="D18" s="430"/>
      <c r="E18" s="431"/>
      <c r="F18" s="431"/>
      <c r="G18" s="431"/>
      <c r="H18" s="431"/>
      <c r="I18" s="431"/>
      <c r="J18" s="431"/>
      <c r="K18" s="432"/>
      <c r="L18" s="431"/>
      <c r="M18" s="431"/>
      <c r="N18" s="431"/>
      <c r="O18" s="431"/>
      <c r="P18" s="445"/>
      <c r="Q18" s="445"/>
      <c r="R18" s="445"/>
      <c r="S18" s="445"/>
      <c r="T18" s="445"/>
      <c r="U18" s="445"/>
      <c r="V18" s="445"/>
      <c r="W18" s="445"/>
      <c r="X18" s="445"/>
      <c r="Y18" s="445"/>
      <c r="Z18" s="445"/>
    </row>
    <row r="19" spans="2:26" s="442" customFormat="1" ht="12" customHeight="1">
      <c r="B19" s="443"/>
      <c r="C19" s="283" t="s">
        <v>406</v>
      </c>
      <c r="D19" s="430">
        <v>9824</v>
      </c>
      <c r="E19" s="431">
        <v>113</v>
      </c>
      <c r="F19" s="431">
        <f aca="true" t="shared" si="1" ref="F19:F31">SUM(D19:E19)</f>
        <v>9937</v>
      </c>
      <c r="G19" s="431">
        <v>3954</v>
      </c>
      <c r="H19" s="431">
        <v>26</v>
      </c>
      <c r="I19" s="431">
        <f aca="true" t="shared" si="2" ref="I19:I31">SUM(G19:H19)</f>
        <v>3980</v>
      </c>
      <c r="J19" s="431">
        <v>402</v>
      </c>
      <c r="K19" s="432">
        <v>228</v>
      </c>
      <c r="L19" s="431"/>
      <c r="M19" s="431"/>
      <c r="N19" s="431"/>
      <c r="O19" s="431"/>
      <c r="P19" s="445"/>
      <c r="Q19" s="445"/>
      <c r="R19" s="445"/>
      <c r="S19" s="445"/>
      <c r="T19" s="445"/>
      <c r="U19" s="445"/>
      <c r="V19" s="445"/>
      <c r="W19" s="445"/>
      <c r="X19" s="445"/>
      <c r="Y19" s="445"/>
      <c r="Z19" s="445"/>
    </row>
    <row r="20" spans="2:26" s="442" customFormat="1" ht="12" customHeight="1">
      <c r="B20" s="443"/>
      <c r="C20" s="283" t="s">
        <v>1478</v>
      </c>
      <c r="D20" s="430">
        <v>18605</v>
      </c>
      <c r="E20" s="431">
        <v>268</v>
      </c>
      <c r="F20" s="431">
        <f t="shared" si="1"/>
        <v>18873</v>
      </c>
      <c r="G20" s="431">
        <v>8746</v>
      </c>
      <c r="H20" s="431">
        <v>67</v>
      </c>
      <c r="I20" s="431">
        <f t="shared" si="2"/>
        <v>8813</v>
      </c>
      <c r="J20" s="431">
        <v>470</v>
      </c>
      <c r="K20" s="432">
        <v>251</v>
      </c>
      <c r="L20" s="431"/>
      <c r="M20" s="431"/>
      <c r="N20" s="431"/>
      <c r="O20" s="431"/>
      <c r="P20" s="445"/>
      <c r="Q20" s="445"/>
      <c r="R20" s="445"/>
      <c r="S20" s="445"/>
      <c r="T20" s="445"/>
      <c r="U20" s="445"/>
      <c r="V20" s="445"/>
      <c r="W20" s="445"/>
      <c r="X20" s="445"/>
      <c r="Y20" s="445"/>
      <c r="Z20" s="445"/>
    </row>
    <row r="21" spans="2:26" s="442" customFormat="1" ht="12" customHeight="1">
      <c r="B21" s="443"/>
      <c r="C21" s="283" t="s">
        <v>1479</v>
      </c>
      <c r="D21" s="430">
        <v>24502</v>
      </c>
      <c r="E21" s="431">
        <v>2685</v>
      </c>
      <c r="F21" s="431">
        <f t="shared" si="1"/>
        <v>27187</v>
      </c>
      <c r="G21" s="431">
        <v>11413</v>
      </c>
      <c r="H21" s="431">
        <v>623</v>
      </c>
      <c r="I21" s="431">
        <f t="shared" si="2"/>
        <v>12036</v>
      </c>
      <c r="J21" s="431">
        <v>466</v>
      </c>
      <c r="K21" s="432">
        <v>232</v>
      </c>
      <c r="L21" s="431"/>
      <c r="M21" s="431"/>
      <c r="N21" s="431"/>
      <c r="O21" s="431"/>
      <c r="P21" s="445"/>
      <c r="Q21" s="445"/>
      <c r="R21" s="445"/>
      <c r="S21" s="445"/>
      <c r="T21" s="445"/>
      <c r="U21" s="445"/>
      <c r="V21" s="445"/>
      <c r="W21" s="445"/>
      <c r="X21" s="445"/>
      <c r="Y21" s="445"/>
      <c r="Z21" s="445"/>
    </row>
    <row r="22" spans="2:26" s="442" customFormat="1" ht="12" customHeight="1">
      <c r="B22" s="443"/>
      <c r="C22" s="283" t="s">
        <v>495</v>
      </c>
      <c r="D22" s="430">
        <v>22117</v>
      </c>
      <c r="E22" s="431">
        <v>0</v>
      </c>
      <c r="F22" s="431">
        <f t="shared" si="1"/>
        <v>22117</v>
      </c>
      <c r="G22" s="431">
        <v>10705</v>
      </c>
      <c r="H22" s="431">
        <v>0</v>
      </c>
      <c r="I22" s="431">
        <f t="shared" si="2"/>
        <v>10705</v>
      </c>
      <c r="J22" s="431">
        <v>484</v>
      </c>
      <c r="K22" s="432">
        <v>0</v>
      </c>
      <c r="L22" s="431"/>
      <c r="M22" s="431"/>
      <c r="N22" s="431"/>
      <c r="O22" s="431"/>
      <c r="P22" s="445"/>
      <c r="Q22" s="445"/>
      <c r="R22" s="445"/>
      <c r="S22" s="445"/>
      <c r="T22" s="445"/>
      <c r="U22" s="445"/>
      <c r="V22" s="445"/>
      <c r="W22" s="445"/>
      <c r="X22" s="445"/>
      <c r="Y22" s="445"/>
      <c r="Z22" s="445"/>
    </row>
    <row r="23" spans="2:26" s="442" customFormat="1" ht="12" customHeight="1">
      <c r="B23" s="443"/>
      <c r="C23" s="283" t="s">
        <v>1480</v>
      </c>
      <c r="D23" s="430">
        <v>36809</v>
      </c>
      <c r="E23" s="431">
        <v>150</v>
      </c>
      <c r="F23" s="431">
        <f t="shared" si="1"/>
        <v>36959</v>
      </c>
      <c r="G23" s="431">
        <v>17397</v>
      </c>
      <c r="H23" s="431">
        <v>33</v>
      </c>
      <c r="I23" s="431">
        <f t="shared" si="2"/>
        <v>17430</v>
      </c>
      <c r="J23" s="431">
        <v>473</v>
      </c>
      <c r="K23" s="432">
        <v>217</v>
      </c>
      <c r="L23" s="431"/>
      <c r="M23" s="431"/>
      <c r="N23" s="431"/>
      <c r="O23" s="431"/>
      <c r="P23" s="445"/>
      <c r="Q23" s="445"/>
      <c r="R23" s="445"/>
      <c r="S23" s="445"/>
      <c r="T23" s="445"/>
      <c r="U23" s="445"/>
      <c r="V23" s="445"/>
      <c r="W23" s="445"/>
      <c r="X23" s="445"/>
      <c r="Y23" s="445"/>
      <c r="Z23" s="445"/>
    </row>
    <row r="24" spans="2:26" s="442" customFormat="1" ht="12" customHeight="1">
      <c r="B24" s="443"/>
      <c r="C24" s="283" t="s">
        <v>411</v>
      </c>
      <c r="D24" s="430">
        <v>16180</v>
      </c>
      <c r="E24" s="431">
        <v>170</v>
      </c>
      <c r="F24" s="431">
        <f t="shared" si="1"/>
        <v>16350</v>
      </c>
      <c r="G24" s="431">
        <v>7152</v>
      </c>
      <c r="H24" s="431">
        <v>35</v>
      </c>
      <c r="I24" s="431">
        <f t="shared" si="2"/>
        <v>7187</v>
      </c>
      <c r="J24" s="431">
        <v>442</v>
      </c>
      <c r="K24" s="432">
        <v>206</v>
      </c>
      <c r="L24" s="431"/>
      <c r="M24" s="431"/>
      <c r="N24" s="431"/>
      <c r="O24" s="431"/>
      <c r="P24" s="445"/>
      <c r="Q24" s="445"/>
      <c r="R24" s="445"/>
      <c r="S24" s="445"/>
      <c r="T24" s="445"/>
      <c r="U24" s="445"/>
      <c r="V24" s="445"/>
      <c r="W24" s="445"/>
      <c r="X24" s="445"/>
      <c r="Y24" s="445"/>
      <c r="Z24" s="445"/>
    </row>
    <row r="25" spans="2:26" s="442" customFormat="1" ht="12" customHeight="1">
      <c r="B25" s="443"/>
      <c r="C25" s="283" t="s">
        <v>412</v>
      </c>
      <c r="D25" s="430">
        <v>40984</v>
      </c>
      <c r="E25" s="431">
        <v>0</v>
      </c>
      <c r="F25" s="431">
        <f t="shared" si="1"/>
        <v>40984</v>
      </c>
      <c r="G25" s="431">
        <v>19421</v>
      </c>
      <c r="H25" s="431">
        <v>0</v>
      </c>
      <c r="I25" s="431">
        <f t="shared" si="2"/>
        <v>19421</v>
      </c>
      <c r="J25" s="431">
        <v>474</v>
      </c>
      <c r="K25" s="432">
        <v>0</v>
      </c>
      <c r="L25" s="431"/>
      <c r="M25" s="431"/>
      <c r="N25" s="431"/>
      <c r="O25" s="431"/>
      <c r="P25" s="445"/>
      <c r="Q25" s="445"/>
      <c r="R25" s="445"/>
      <c r="S25" s="445"/>
      <c r="T25" s="445"/>
      <c r="U25" s="445"/>
      <c r="V25" s="445"/>
      <c r="W25" s="445"/>
      <c r="X25" s="445"/>
      <c r="Y25" s="445"/>
      <c r="Z25" s="445"/>
    </row>
    <row r="26" spans="2:26" s="442" customFormat="1" ht="12" customHeight="1">
      <c r="B26" s="443"/>
      <c r="C26" s="283" t="s">
        <v>1481</v>
      </c>
      <c r="D26" s="430">
        <v>9067</v>
      </c>
      <c r="E26" s="431">
        <v>2</v>
      </c>
      <c r="F26" s="431">
        <f t="shared" si="1"/>
        <v>9069</v>
      </c>
      <c r="G26" s="431">
        <v>3334</v>
      </c>
      <c r="H26" s="450">
        <v>0</v>
      </c>
      <c r="I26" s="431">
        <f t="shared" si="2"/>
        <v>3334</v>
      </c>
      <c r="J26" s="431">
        <v>368</v>
      </c>
      <c r="K26" s="432">
        <v>226</v>
      </c>
      <c r="L26" s="431"/>
      <c r="M26" s="431"/>
      <c r="N26" s="431"/>
      <c r="O26" s="431"/>
      <c r="P26" s="445"/>
      <c r="Q26" s="445"/>
      <c r="R26" s="445"/>
      <c r="S26" s="445"/>
      <c r="T26" s="445"/>
      <c r="U26" s="445"/>
      <c r="V26" s="445"/>
      <c r="W26" s="445"/>
      <c r="X26" s="445"/>
      <c r="Y26" s="445"/>
      <c r="Z26" s="445"/>
    </row>
    <row r="27" spans="2:26" s="442" customFormat="1" ht="12" customHeight="1">
      <c r="B27" s="443"/>
      <c r="C27" s="283" t="s">
        <v>1482</v>
      </c>
      <c r="D27" s="430">
        <v>16152</v>
      </c>
      <c r="E27" s="431">
        <v>0</v>
      </c>
      <c r="F27" s="431">
        <f t="shared" si="1"/>
        <v>16152</v>
      </c>
      <c r="G27" s="431">
        <v>7942</v>
      </c>
      <c r="H27" s="431">
        <v>0</v>
      </c>
      <c r="I27" s="431">
        <f t="shared" si="2"/>
        <v>7942</v>
      </c>
      <c r="J27" s="431">
        <v>492</v>
      </c>
      <c r="K27" s="432">
        <v>0</v>
      </c>
      <c r="L27" s="431"/>
      <c r="M27" s="431"/>
      <c r="N27" s="431"/>
      <c r="O27" s="431"/>
      <c r="P27" s="445"/>
      <c r="Q27" s="445"/>
      <c r="R27" s="445"/>
      <c r="S27" s="445"/>
      <c r="T27" s="445"/>
      <c r="U27" s="445"/>
      <c r="V27" s="445"/>
      <c r="W27" s="445"/>
      <c r="X27" s="445"/>
      <c r="Y27" s="445"/>
      <c r="Z27" s="445"/>
    </row>
    <row r="28" spans="2:26" s="442" customFormat="1" ht="12" customHeight="1">
      <c r="B28" s="443"/>
      <c r="C28" s="283" t="s">
        <v>1483</v>
      </c>
      <c r="D28" s="430">
        <v>9829</v>
      </c>
      <c r="E28" s="431">
        <v>12</v>
      </c>
      <c r="F28" s="431">
        <f t="shared" si="1"/>
        <v>9841</v>
      </c>
      <c r="G28" s="431">
        <v>4433</v>
      </c>
      <c r="H28" s="431">
        <v>3</v>
      </c>
      <c r="I28" s="431">
        <f t="shared" si="2"/>
        <v>4436</v>
      </c>
      <c r="J28" s="431">
        <v>451</v>
      </c>
      <c r="K28" s="432">
        <v>245</v>
      </c>
      <c r="L28" s="431"/>
      <c r="M28" s="431"/>
      <c r="N28" s="431"/>
      <c r="O28" s="431"/>
      <c r="P28" s="445"/>
      <c r="Q28" s="445"/>
      <c r="R28" s="445"/>
      <c r="S28" s="445"/>
      <c r="T28" s="445"/>
      <c r="U28" s="445"/>
      <c r="V28" s="445"/>
      <c r="W28" s="445"/>
      <c r="X28" s="445"/>
      <c r="Y28" s="445"/>
      <c r="Z28" s="445"/>
    </row>
    <row r="29" spans="2:26" s="442" customFormat="1" ht="12" customHeight="1">
      <c r="B29" s="443"/>
      <c r="C29" s="283" t="s">
        <v>1484</v>
      </c>
      <c r="D29" s="430">
        <v>15607</v>
      </c>
      <c r="E29" s="431">
        <v>24</v>
      </c>
      <c r="F29" s="431">
        <f t="shared" si="1"/>
        <v>15631</v>
      </c>
      <c r="G29" s="431">
        <v>7039</v>
      </c>
      <c r="H29" s="431">
        <v>6</v>
      </c>
      <c r="I29" s="431">
        <f t="shared" si="2"/>
        <v>7045</v>
      </c>
      <c r="J29" s="431">
        <v>451</v>
      </c>
      <c r="K29" s="432">
        <v>250</v>
      </c>
      <c r="L29" s="431"/>
      <c r="M29" s="431"/>
      <c r="N29" s="431"/>
      <c r="O29" s="431"/>
      <c r="P29" s="445"/>
      <c r="Q29" s="445"/>
      <c r="R29" s="445"/>
      <c r="S29" s="445"/>
      <c r="T29" s="445"/>
      <c r="U29" s="445"/>
      <c r="V29" s="445"/>
      <c r="W29" s="445"/>
      <c r="X29" s="445"/>
      <c r="Y29" s="445"/>
      <c r="Z29" s="445"/>
    </row>
    <row r="30" spans="2:26" s="442" customFormat="1" ht="12" customHeight="1">
      <c r="B30" s="443"/>
      <c r="C30" s="283" t="s">
        <v>1485</v>
      </c>
      <c r="D30" s="430">
        <v>12589</v>
      </c>
      <c r="E30" s="431">
        <v>94</v>
      </c>
      <c r="F30" s="431">
        <f t="shared" si="1"/>
        <v>12683</v>
      </c>
      <c r="G30" s="431">
        <v>5955</v>
      </c>
      <c r="H30" s="431">
        <v>24</v>
      </c>
      <c r="I30" s="431">
        <f t="shared" si="2"/>
        <v>5979</v>
      </c>
      <c r="J30" s="431">
        <v>473</v>
      </c>
      <c r="K30" s="432">
        <v>253</v>
      </c>
      <c r="L30" s="431"/>
      <c r="M30" s="431"/>
      <c r="N30" s="431"/>
      <c r="O30" s="431"/>
      <c r="P30" s="445"/>
      <c r="Q30" s="445"/>
      <c r="R30" s="445"/>
      <c r="S30" s="445"/>
      <c r="T30" s="445"/>
      <c r="U30" s="445"/>
      <c r="V30" s="445"/>
      <c r="W30" s="445"/>
      <c r="X30" s="445"/>
      <c r="Y30" s="445"/>
      <c r="Z30" s="445"/>
    </row>
    <row r="31" spans="2:26" s="442" customFormat="1" ht="12" customHeight="1">
      <c r="B31" s="443"/>
      <c r="C31" s="283" t="s">
        <v>503</v>
      </c>
      <c r="D31" s="430">
        <v>29642</v>
      </c>
      <c r="E31" s="431">
        <v>1740</v>
      </c>
      <c r="F31" s="431">
        <f t="shared" si="1"/>
        <v>31382</v>
      </c>
      <c r="G31" s="431">
        <v>14576</v>
      </c>
      <c r="H31" s="431">
        <v>408</v>
      </c>
      <c r="I31" s="431">
        <f t="shared" si="2"/>
        <v>14984</v>
      </c>
      <c r="J31" s="431">
        <v>492</v>
      </c>
      <c r="K31" s="432">
        <v>234</v>
      </c>
      <c r="L31" s="431"/>
      <c r="M31" s="431"/>
      <c r="N31" s="431"/>
      <c r="O31" s="431"/>
      <c r="P31" s="445"/>
      <c r="Q31" s="445"/>
      <c r="R31" s="445"/>
      <c r="S31" s="445"/>
      <c r="T31" s="445"/>
      <c r="U31" s="445"/>
      <c r="V31" s="445"/>
      <c r="W31" s="445"/>
      <c r="X31" s="445"/>
      <c r="Y31" s="445"/>
      <c r="Z31" s="445"/>
    </row>
    <row r="32" spans="2:26" s="451" customFormat="1" ht="7.5" customHeight="1">
      <c r="B32" s="452"/>
      <c r="C32" s="283"/>
      <c r="D32" s="453"/>
      <c r="E32" s="454"/>
      <c r="F32" s="454"/>
      <c r="G32" s="454"/>
      <c r="H32" s="454"/>
      <c r="I32" s="454"/>
      <c r="J32" s="454"/>
      <c r="K32" s="455"/>
      <c r="L32" s="454"/>
      <c r="M32" s="454"/>
      <c r="N32" s="454"/>
      <c r="O32" s="454"/>
      <c r="P32" s="456"/>
      <c r="Q32" s="456"/>
      <c r="R32" s="456"/>
      <c r="S32" s="456"/>
      <c r="T32" s="456"/>
      <c r="U32" s="456"/>
      <c r="V32" s="456"/>
      <c r="W32" s="456"/>
      <c r="X32" s="456"/>
      <c r="Y32" s="456"/>
      <c r="Z32" s="456"/>
    </row>
    <row r="33" spans="2:26" s="442" customFormat="1" ht="6.75" customHeight="1">
      <c r="B33" s="443"/>
      <c r="C33" s="283"/>
      <c r="D33" s="444"/>
      <c r="E33" s="431"/>
      <c r="F33" s="431"/>
      <c r="G33" s="431"/>
      <c r="H33" s="431"/>
      <c r="I33" s="431"/>
      <c r="J33" s="431"/>
      <c r="K33" s="432"/>
      <c r="L33" s="431"/>
      <c r="M33" s="431"/>
      <c r="N33" s="431"/>
      <c r="O33" s="431"/>
      <c r="P33" s="445"/>
      <c r="Q33" s="445"/>
      <c r="R33" s="445"/>
      <c r="S33" s="445"/>
      <c r="T33" s="445"/>
      <c r="U33" s="445"/>
      <c r="V33" s="445"/>
      <c r="W33" s="445"/>
      <c r="X33" s="445"/>
      <c r="Y33" s="445"/>
      <c r="Z33" s="445"/>
    </row>
    <row r="34" spans="2:26" s="451" customFormat="1" ht="12" customHeight="1">
      <c r="B34" s="1368" t="s">
        <v>1486</v>
      </c>
      <c r="C34" s="1401"/>
      <c r="D34" s="457">
        <f aca="true" t="shared" si="3" ref="D34:I34">SUM(D35:D45)</f>
        <v>160240</v>
      </c>
      <c r="E34" s="458">
        <f t="shared" si="3"/>
        <v>8960</v>
      </c>
      <c r="F34" s="458">
        <f t="shared" si="3"/>
        <v>169200</v>
      </c>
      <c r="G34" s="458">
        <f t="shared" si="3"/>
        <v>67573</v>
      </c>
      <c r="H34" s="458">
        <f t="shared" si="3"/>
        <v>2034</v>
      </c>
      <c r="I34" s="458">
        <f t="shared" si="3"/>
        <v>69607</v>
      </c>
      <c r="J34" s="458">
        <v>422</v>
      </c>
      <c r="K34" s="459">
        <v>227</v>
      </c>
      <c r="L34" s="449"/>
      <c r="M34" s="449"/>
      <c r="N34" s="449"/>
      <c r="O34" s="449"/>
      <c r="P34" s="456"/>
      <c r="Q34" s="456"/>
      <c r="R34" s="456"/>
      <c r="S34" s="456"/>
      <c r="T34" s="456"/>
      <c r="U34" s="456"/>
      <c r="V34" s="456"/>
      <c r="W34" s="456"/>
      <c r="X34" s="456"/>
      <c r="Y34" s="456"/>
      <c r="Z34" s="456"/>
    </row>
    <row r="35" spans="2:26" s="442" customFormat="1" ht="12" customHeight="1">
      <c r="B35" s="443"/>
      <c r="C35" s="283" t="s">
        <v>505</v>
      </c>
      <c r="D35" s="430">
        <v>32951</v>
      </c>
      <c r="E35" s="431">
        <v>2950</v>
      </c>
      <c r="F35" s="431">
        <f>SUM(D35:E35)</f>
        <v>35901</v>
      </c>
      <c r="G35" s="431">
        <v>13708</v>
      </c>
      <c r="H35" s="431">
        <v>793</v>
      </c>
      <c r="I35" s="431">
        <f>SUM(G35:H35)</f>
        <v>14501</v>
      </c>
      <c r="J35" s="431">
        <v>416</v>
      </c>
      <c r="K35" s="432">
        <v>269</v>
      </c>
      <c r="L35" s="431"/>
      <c r="M35" s="431"/>
      <c r="N35" s="431"/>
      <c r="O35" s="431"/>
      <c r="P35" s="445"/>
      <c r="Q35" s="445"/>
      <c r="R35" s="445"/>
      <c r="S35" s="445"/>
      <c r="T35" s="445"/>
      <c r="U35" s="445"/>
      <c r="V35" s="445"/>
      <c r="W35" s="445"/>
      <c r="X35" s="445"/>
      <c r="Y35" s="445"/>
      <c r="Z35" s="445"/>
    </row>
    <row r="36" spans="2:15" ht="12" customHeight="1">
      <c r="B36" s="436"/>
      <c r="C36" s="283" t="s">
        <v>506</v>
      </c>
      <c r="D36" s="430">
        <v>31415</v>
      </c>
      <c r="E36" s="431">
        <v>2520</v>
      </c>
      <c r="F36" s="431">
        <f>SUM(D36:E36)</f>
        <v>33935</v>
      </c>
      <c r="G36" s="431">
        <v>14410</v>
      </c>
      <c r="H36" s="431">
        <v>523</v>
      </c>
      <c r="I36" s="431">
        <f>SUM(G36:H36)</f>
        <v>14933</v>
      </c>
      <c r="J36" s="431">
        <v>459</v>
      </c>
      <c r="K36" s="432">
        <v>208</v>
      </c>
      <c r="L36" s="460"/>
      <c r="M36" s="460"/>
      <c r="N36" s="460"/>
      <c r="O36" s="460"/>
    </row>
    <row r="37" spans="2:26" s="442" customFormat="1" ht="9" customHeight="1">
      <c r="B37" s="443"/>
      <c r="C37" s="283"/>
      <c r="D37" s="430"/>
      <c r="E37" s="431"/>
      <c r="F37" s="431"/>
      <c r="G37" s="431"/>
      <c r="H37" s="431"/>
      <c r="I37" s="431"/>
      <c r="J37" s="431"/>
      <c r="K37" s="432"/>
      <c r="L37" s="431"/>
      <c r="M37" s="431"/>
      <c r="N37" s="431"/>
      <c r="O37" s="431"/>
      <c r="P37" s="445"/>
      <c r="Q37" s="445"/>
      <c r="R37" s="445"/>
      <c r="S37" s="445"/>
      <c r="T37" s="445"/>
      <c r="U37" s="445"/>
      <c r="V37" s="445"/>
      <c r="W37" s="445"/>
      <c r="X37" s="445"/>
      <c r="Y37" s="445"/>
      <c r="Z37" s="445"/>
    </row>
    <row r="38" spans="2:15" ht="12" customHeight="1">
      <c r="B38" s="436"/>
      <c r="C38" s="283" t="s">
        <v>1487</v>
      </c>
      <c r="D38" s="430">
        <v>12345</v>
      </c>
      <c r="E38" s="431">
        <v>800</v>
      </c>
      <c r="F38" s="431">
        <f aca="true" t="shared" si="4" ref="F38:F45">SUM(D38:E38)</f>
        <v>13145</v>
      </c>
      <c r="G38" s="431">
        <v>5792</v>
      </c>
      <c r="H38" s="431">
        <v>172</v>
      </c>
      <c r="I38" s="431">
        <f aca="true" t="shared" si="5" ref="I38:I45">SUM(G38:H38)</f>
        <v>5964</v>
      </c>
      <c r="J38" s="431">
        <v>469</v>
      </c>
      <c r="K38" s="432">
        <v>215</v>
      </c>
      <c r="L38" s="460"/>
      <c r="M38" s="460"/>
      <c r="N38" s="460"/>
      <c r="O38" s="460"/>
    </row>
    <row r="39" spans="2:26" s="442" customFormat="1" ht="12" customHeight="1">
      <c r="B39" s="443"/>
      <c r="C39" s="283" t="s">
        <v>1488</v>
      </c>
      <c r="D39" s="430">
        <v>10889</v>
      </c>
      <c r="E39" s="431">
        <v>240</v>
      </c>
      <c r="F39" s="431">
        <f t="shared" si="4"/>
        <v>11129</v>
      </c>
      <c r="G39" s="431">
        <v>4606</v>
      </c>
      <c r="H39" s="431">
        <v>49</v>
      </c>
      <c r="I39" s="431">
        <f t="shared" si="5"/>
        <v>4655</v>
      </c>
      <c r="J39" s="431">
        <v>423</v>
      </c>
      <c r="K39" s="432">
        <v>203</v>
      </c>
      <c r="L39" s="431"/>
      <c r="M39" s="431"/>
      <c r="N39" s="431"/>
      <c r="O39" s="431"/>
      <c r="P39" s="445"/>
      <c r="Q39" s="445"/>
      <c r="R39" s="445"/>
      <c r="S39" s="445"/>
      <c r="T39" s="445"/>
      <c r="U39" s="445"/>
      <c r="V39" s="445"/>
      <c r="W39" s="445"/>
      <c r="X39" s="445"/>
      <c r="Y39" s="445"/>
      <c r="Z39" s="445"/>
    </row>
    <row r="40" spans="2:26" s="442" customFormat="1" ht="12" customHeight="1">
      <c r="B40" s="443"/>
      <c r="C40" s="283" t="s">
        <v>511</v>
      </c>
      <c r="D40" s="430">
        <v>7527</v>
      </c>
      <c r="E40" s="431">
        <v>17</v>
      </c>
      <c r="F40" s="431">
        <f t="shared" si="4"/>
        <v>7544</v>
      </c>
      <c r="G40" s="431">
        <v>3124</v>
      </c>
      <c r="H40" s="431">
        <v>3</v>
      </c>
      <c r="I40" s="431">
        <f t="shared" si="5"/>
        <v>3127</v>
      </c>
      <c r="J40" s="431">
        <v>415</v>
      </c>
      <c r="K40" s="432">
        <v>189</v>
      </c>
      <c r="L40" s="431"/>
      <c r="M40" s="431"/>
      <c r="N40" s="431"/>
      <c r="O40" s="431"/>
      <c r="P40" s="445"/>
      <c r="Q40" s="445"/>
      <c r="R40" s="445"/>
      <c r="S40" s="445"/>
      <c r="T40" s="445"/>
      <c r="U40" s="445"/>
      <c r="V40" s="445"/>
      <c r="W40" s="445"/>
      <c r="X40" s="445"/>
      <c r="Y40" s="445"/>
      <c r="Z40" s="445"/>
    </row>
    <row r="41" spans="2:15" ht="12" customHeight="1">
      <c r="B41" s="436"/>
      <c r="C41" s="283" t="s">
        <v>512</v>
      </c>
      <c r="D41" s="430">
        <v>12424</v>
      </c>
      <c r="E41" s="431">
        <v>183</v>
      </c>
      <c r="F41" s="431">
        <f t="shared" si="4"/>
        <v>12607</v>
      </c>
      <c r="G41" s="431">
        <v>4896</v>
      </c>
      <c r="H41" s="431">
        <v>33</v>
      </c>
      <c r="I41" s="431">
        <f t="shared" si="5"/>
        <v>4929</v>
      </c>
      <c r="J41" s="431">
        <v>394</v>
      </c>
      <c r="K41" s="432">
        <v>178</v>
      </c>
      <c r="L41" s="460"/>
      <c r="M41" s="460"/>
      <c r="N41" s="460"/>
      <c r="O41" s="460"/>
    </row>
    <row r="42" spans="2:15" ht="12" customHeight="1">
      <c r="B42" s="436"/>
      <c r="C42" s="283" t="s">
        <v>513</v>
      </c>
      <c r="D42" s="430">
        <v>12522</v>
      </c>
      <c r="E42" s="431">
        <v>759</v>
      </c>
      <c r="F42" s="431">
        <f t="shared" si="4"/>
        <v>13281</v>
      </c>
      <c r="G42" s="431">
        <v>4779</v>
      </c>
      <c r="H42" s="431">
        <v>149</v>
      </c>
      <c r="I42" s="431">
        <f t="shared" si="5"/>
        <v>4928</v>
      </c>
      <c r="J42" s="431">
        <v>382</v>
      </c>
      <c r="K42" s="432">
        <v>196</v>
      </c>
      <c r="L42" s="460"/>
      <c r="M42" s="460"/>
      <c r="N42" s="460"/>
      <c r="O42" s="460"/>
    </row>
    <row r="43" spans="2:14" ht="12" customHeight="1">
      <c r="B43" s="436"/>
      <c r="C43" s="283" t="s">
        <v>422</v>
      </c>
      <c r="D43" s="430">
        <v>13434</v>
      </c>
      <c r="E43" s="431">
        <v>897</v>
      </c>
      <c r="F43" s="431">
        <f t="shared" si="4"/>
        <v>14331</v>
      </c>
      <c r="G43" s="431">
        <v>5495</v>
      </c>
      <c r="H43" s="431">
        <v>183</v>
      </c>
      <c r="I43" s="431">
        <f t="shared" si="5"/>
        <v>5678</v>
      </c>
      <c r="J43" s="431">
        <v>409</v>
      </c>
      <c r="K43" s="432">
        <v>204</v>
      </c>
      <c r="L43" s="460"/>
      <c r="M43" s="460"/>
      <c r="N43" s="460"/>
    </row>
    <row r="44" spans="2:15" ht="12" customHeight="1">
      <c r="B44" s="436"/>
      <c r="C44" s="283" t="s">
        <v>1489</v>
      </c>
      <c r="D44" s="430">
        <v>12565</v>
      </c>
      <c r="E44" s="431">
        <v>568</v>
      </c>
      <c r="F44" s="431">
        <f t="shared" si="4"/>
        <v>13133</v>
      </c>
      <c r="G44" s="431">
        <v>5252</v>
      </c>
      <c r="H44" s="431">
        <v>124</v>
      </c>
      <c r="I44" s="431">
        <f t="shared" si="5"/>
        <v>5376</v>
      </c>
      <c r="J44" s="431">
        <v>418</v>
      </c>
      <c r="K44" s="432">
        <v>218</v>
      </c>
      <c r="L44" s="460"/>
      <c r="N44" s="460"/>
      <c r="O44" s="460"/>
    </row>
    <row r="45" spans="2:15" ht="11.25" customHeight="1">
      <c r="B45" s="436"/>
      <c r="C45" s="283" t="s">
        <v>1490</v>
      </c>
      <c r="D45" s="430">
        <v>14168</v>
      </c>
      <c r="E45" s="431">
        <v>26</v>
      </c>
      <c r="F45" s="431">
        <f t="shared" si="4"/>
        <v>14194</v>
      </c>
      <c r="G45" s="431">
        <v>5511</v>
      </c>
      <c r="H45" s="431">
        <v>5</v>
      </c>
      <c r="I45" s="431">
        <f t="shared" si="5"/>
        <v>5516</v>
      </c>
      <c r="J45" s="431">
        <v>389</v>
      </c>
      <c r="K45" s="432">
        <v>210</v>
      </c>
      <c r="L45" s="460"/>
      <c r="M45" s="460"/>
      <c r="N45" s="460"/>
      <c r="O45" s="460"/>
    </row>
    <row r="46" spans="2:15" ht="9" customHeight="1">
      <c r="B46" s="436"/>
      <c r="C46" s="283"/>
      <c r="D46" s="444"/>
      <c r="E46" s="431"/>
      <c r="F46" s="431"/>
      <c r="G46" s="431"/>
      <c r="H46" s="431"/>
      <c r="I46" s="431"/>
      <c r="J46" s="431"/>
      <c r="K46" s="432"/>
      <c r="L46" s="460"/>
      <c r="M46" s="460"/>
      <c r="N46" s="460"/>
      <c r="O46" s="460"/>
    </row>
    <row r="47" spans="2:15" ht="12.75" customHeight="1">
      <c r="B47" s="1368" t="s">
        <v>518</v>
      </c>
      <c r="C47" s="1401"/>
      <c r="D47" s="457">
        <f>SUM(D48:D61)</f>
        <v>241920</v>
      </c>
      <c r="E47" s="458">
        <f>SUM(E48:E61)</f>
        <v>1640</v>
      </c>
      <c r="F47" s="458">
        <f aca="true" t="shared" si="6" ref="F47:F53">SUM(D47:E47)</f>
        <v>243560</v>
      </c>
      <c r="G47" s="458">
        <f>SUM(G48:G61)</f>
        <v>120059</v>
      </c>
      <c r="H47" s="458">
        <f>SUM(H48:H61)</f>
        <v>349</v>
      </c>
      <c r="I47" s="458">
        <f>SUM(I48:I61)</f>
        <v>120408</v>
      </c>
      <c r="J47" s="458">
        <v>496</v>
      </c>
      <c r="K47" s="459">
        <v>213</v>
      </c>
      <c r="L47" s="461"/>
      <c r="M47" s="461"/>
      <c r="N47" s="461"/>
      <c r="O47" s="461"/>
    </row>
    <row r="48" spans="2:15" ht="12" customHeight="1">
      <c r="B48" s="436"/>
      <c r="C48" s="283" t="s">
        <v>519</v>
      </c>
      <c r="D48" s="430">
        <v>62178</v>
      </c>
      <c r="E48" s="431">
        <v>12</v>
      </c>
      <c r="F48" s="431">
        <f t="shared" si="6"/>
        <v>62190</v>
      </c>
      <c r="G48" s="431">
        <v>31449</v>
      </c>
      <c r="H48" s="431">
        <v>2</v>
      </c>
      <c r="I48" s="431">
        <f aca="true" t="shared" si="7" ref="I48:I53">SUM(G48:H48)</f>
        <v>31451</v>
      </c>
      <c r="J48" s="431">
        <v>506</v>
      </c>
      <c r="K48" s="432">
        <v>196</v>
      </c>
      <c r="L48" s="460"/>
      <c r="M48" s="460"/>
      <c r="N48" s="460"/>
      <c r="O48" s="460"/>
    </row>
    <row r="49" spans="2:15" ht="12" customHeight="1">
      <c r="B49" s="436"/>
      <c r="C49" s="283" t="s">
        <v>520</v>
      </c>
      <c r="D49" s="430">
        <v>26470</v>
      </c>
      <c r="E49" s="431">
        <v>97</v>
      </c>
      <c r="F49" s="431">
        <f t="shared" si="6"/>
        <v>26567</v>
      </c>
      <c r="G49" s="431">
        <v>13504</v>
      </c>
      <c r="H49" s="431">
        <v>20</v>
      </c>
      <c r="I49" s="431">
        <f t="shared" si="7"/>
        <v>13524</v>
      </c>
      <c r="J49" s="431">
        <v>510</v>
      </c>
      <c r="K49" s="432">
        <v>206</v>
      </c>
      <c r="L49" s="460"/>
      <c r="M49" s="460"/>
      <c r="N49" s="460"/>
      <c r="O49" s="460"/>
    </row>
    <row r="50" spans="2:15" ht="12" customHeight="1">
      <c r="B50" s="436"/>
      <c r="C50" s="283" t="s">
        <v>521</v>
      </c>
      <c r="D50" s="430">
        <v>17422</v>
      </c>
      <c r="E50" s="431">
        <v>8</v>
      </c>
      <c r="F50" s="431">
        <f t="shared" si="6"/>
        <v>17430</v>
      </c>
      <c r="G50" s="431">
        <v>7929</v>
      </c>
      <c r="H50" s="431">
        <v>2</v>
      </c>
      <c r="I50" s="431">
        <f t="shared" si="7"/>
        <v>7931</v>
      </c>
      <c r="J50" s="431">
        <v>455</v>
      </c>
      <c r="K50" s="432">
        <v>206</v>
      </c>
      <c r="L50" s="460"/>
      <c r="M50" s="460"/>
      <c r="N50" s="460"/>
      <c r="O50" s="460"/>
    </row>
    <row r="51" spans="2:15" ht="12" customHeight="1">
      <c r="B51" s="436"/>
      <c r="C51" s="283" t="s">
        <v>522</v>
      </c>
      <c r="D51" s="430">
        <v>30780</v>
      </c>
      <c r="E51" s="431">
        <v>1062</v>
      </c>
      <c r="F51" s="431">
        <f t="shared" si="6"/>
        <v>31842</v>
      </c>
      <c r="G51" s="431">
        <v>15238</v>
      </c>
      <c r="H51" s="431">
        <v>239</v>
      </c>
      <c r="I51" s="431">
        <f t="shared" si="7"/>
        <v>15477</v>
      </c>
      <c r="J51" s="431">
        <v>495</v>
      </c>
      <c r="K51" s="432">
        <v>225</v>
      </c>
      <c r="L51" s="460"/>
      <c r="M51" s="460"/>
      <c r="N51" s="460"/>
      <c r="O51" s="460"/>
    </row>
    <row r="52" spans="2:15" ht="12" customHeight="1">
      <c r="B52" s="436"/>
      <c r="C52" s="283" t="s">
        <v>523</v>
      </c>
      <c r="D52" s="430">
        <v>16637</v>
      </c>
      <c r="E52" s="431">
        <v>23</v>
      </c>
      <c r="F52" s="431">
        <f t="shared" si="6"/>
        <v>16660</v>
      </c>
      <c r="G52" s="431">
        <v>8578</v>
      </c>
      <c r="H52" s="431">
        <v>2</v>
      </c>
      <c r="I52" s="431">
        <f t="shared" si="7"/>
        <v>8580</v>
      </c>
      <c r="J52" s="431">
        <v>516</v>
      </c>
      <c r="K52" s="432">
        <v>104</v>
      </c>
      <c r="L52" s="460"/>
      <c r="M52" s="460"/>
      <c r="N52" s="460"/>
      <c r="O52" s="460"/>
    </row>
    <row r="53" spans="2:15" ht="12" customHeight="1">
      <c r="B53" s="436"/>
      <c r="C53" s="283" t="s">
        <v>524</v>
      </c>
      <c r="D53" s="430">
        <v>18290</v>
      </c>
      <c r="E53" s="431">
        <v>158</v>
      </c>
      <c r="F53" s="431">
        <f t="shared" si="6"/>
        <v>18448</v>
      </c>
      <c r="G53" s="431">
        <v>9331</v>
      </c>
      <c r="H53" s="431">
        <v>34</v>
      </c>
      <c r="I53" s="431">
        <f t="shared" si="7"/>
        <v>9365</v>
      </c>
      <c r="J53" s="431">
        <v>510</v>
      </c>
      <c r="K53" s="432">
        <v>215</v>
      </c>
      <c r="L53" s="460"/>
      <c r="M53" s="460"/>
      <c r="N53" s="460"/>
      <c r="O53" s="460"/>
    </row>
    <row r="54" spans="2:15" ht="9" customHeight="1">
      <c r="B54" s="436"/>
      <c r="C54" s="283"/>
      <c r="D54" s="430"/>
      <c r="E54" s="431"/>
      <c r="F54" s="431"/>
      <c r="G54" s="431"/>
      <c r="H54" s="431"/>
      <c r="I54" s="431"/>
      <c r="J54" s="431"/>
      <c r="K54" s="432"/>
      <c r="L54" s="460"/>
      <c r="M54" s="460"/>
      <c r="N54" s="460"/>
      <c r="O54" s="460"/>
    </row>
    <row r="55" spans="2:15" ht="12" customHeight="1">
      <c r="B55" s="436"/>
      <c r="C55" s="283" t="s">
        <v>1542</v>
      </c>
      <c r="D55" s="430">
        <v>6735</v>
      </c>
      <c r="E55" s="431">
        <v>7</v>
      </c>
      <c r="F55" s="431">
        <f aca="true" t="shared" si="8" ref="F55:F61">SUM(D55:E55)</f>
        <v>6742</v>
      </c>
      <c r="G55" s="431">
        <v>3439</v>
      </c>
      <c r="H55" s="431">
        <v>1</v>
      </c>
      <c r="I55" s="431">
        <f aca="true" t="shared" si="9" ref="I55:I61">SUM(G55:H55)</f>
        <v>3440</v>
      </c>
      <c r="J55" s="431">
        <v>511</v>
      </c>
      <c r="K55" s="432">
        <v>100</v>
      </c>
      <c r="L55" s="460"/>
      <c r="M55" s="460"/>
      <c r="N55" s="460"/>
      <c r="O55" s="460"/>
    </row>
    <row r="56" spans="2:15" ht="12" customHeight="1">
      <c r="B56" s="436"/>
      <c r="C56" s="283" t="s">
        <v>1491</v>
      </c>
      <c r="D56" s="430">
        <v>9208</v>
      </c>
      <c r="E56" s="431">
        <v>2</v>
      </c>
      <c r="F56" s="431">
        <f t="shared" si="8"/>
        <v>9210</v>
      </c>
      <c r="G56" s="431">
        <v>4661</v>
      </c>
      <c r="H56" s="431">
        <v>0</v>
      </c>
      <c r="I56" s="431">
        <f t="shared" si="9"/>
        <v>4661</v>
      </c>
      <c r="J56" s="431">
        <v>506</v>
      </c>
      <c r="K56" s="432">
        <v>150</v>
      </c>
      <c r="L56" s="460"/>
      <c r="M56" s="460"/>
      <c r="N56" s="460"/>
      <c r="O56" s="460"/>
    </row>
    <row r="57" spans="2:15" ht="12" customHeight="1">
      <c r="B57" s="436"/>
      <c r="C57" s="283" t="s">
        <v>1492</v>
      </c>
      <c r="D57" s="430">
        <v>8270</v>
      </c>
      <c r="E57" s="431">
        <v>18</v>
      </c>
      <c r="F57" s="431">
        <f t="shared" si="8"/>
        <v>8288</v>
      </c>
      <c r="G57" s="431">
        <v>3980</v>
      </c>
      <c r="H57" s="431">
        <v>4</v>
      </c>
      <c r="I57" s="431">
        <f t="shared" si="9"/>
        <v>3984</v>
      </c>
      <c r="J57" s="431">
        <v>481</v>
      </c>
      <c r="K57" s="432">
        <v>200</v>
      </c>
      <c r="L57" s="460"/>
      <c r="M57" s="460"/>
      <c r="N57" s="460"/>
      <c r="O57" s="460"/>
    </row>
    <row r="58" spans="2:15" ht="12" customHeight="1">
      <c r="B58" s="436"/>
      <c r="C58" s="283" t="s">
        <v>429</v>
      </c>
      <c r="D58" s="430">
        <v>9120</v>
      </c>
      <c r="E58" s="431">
        <v>60</v>
      </c>
      <c r="F58" s="431">
        <f t="shared" si="8"/>
        <v>9180</v>
      </c>
      <c r="G58" s="431">
        <v>4057</v>
      </c>
      <c r="H58" s="431">
        <v>11</v>
      </c>
      <c r="I58" s="431">
        <f t="shared" si="9"/>
        <v>4068</v>
      </c>
      <c r="J58" s="431">
        <v>445</v>
      </c>
      <c r="K58" s="432">
        <v>187</v>
      </c>
      <c r="L58" s="460"/>
      <c r="M58" s="460"/>
      <c r="N58" s="460"/>
      <c r="O58" s="460"/>
    </row>
    <row r="59" spans="2:15" ht="12" customHeight="1">
      <c r="B59" s="436"/>
      <c r="C59" s="283" t="s">
        <v>1493</v>
      </c>
      <c r="D59" s="430">
        <v>9590</v>
      </c>
      <c r="E59" s="431">
        <v>114</v>
      </c>
      <c r="F59" s="431">
        <f t="shared" si="8"/>
        <v>9704</v>
      </c>
      <c r="G59" s="431">
        <v>4288</v>
      </c>
      <c r="H59" s="431">
        <v>20</v>
      </c>
      <c r="I59" s="431">
        <f t="shared" si="9"/>
        <v>4308</v>
      </c>
      <c r="J59" s="431">
        <v>447</v>
      </c>
      <c r="K59" s="432">
        <v>178</v>
      </c>
      <c r="L59" s="460"/>
      <c r="M59" s="460"/>
      <c r="N59" s="460"/>
      <c r="O59" s="460"/>
    </row>
    <row r="60" spans="2:15" ht="12" customHeight="1">
      <c r="B60" s="436"/>
      <c r="C60" s="283" t="s">
        <v>431</v>
      </c>
      <c r="D60" s="430">
        <v>7630</v>
      </c>
      <c r="E60" s="431">
        <v>75</v>
      </c>
      <c r="F60" s="431">
        <f t="shared" si="8"/>
        <v>7705</v>
      </c>
      <c r="G60" s="431">
        <v>3020</v>
      </c>
      <c r="H60" s="431">
        <v>13</v>
      </c>
      <c r="I60" s="431">
        <f t="shared" si="9"/>
        <v>3033</v>
      </c>
      <c r="J60" s="431">
        <v>396</v>
      </c>
      <c r="K60" s="432">
        <v>176</v>
      </c>
      <c r="L60" s="460"/>
      <c r="M60" s="460"/>
      <c r="N60" s="460"/>
      <c r="O60" s="460"/>
    </row>
    <row r="61" spans="2:15" ht="12" customHeight="1">
      <c r="B61" s="436"/>
      <c r="C61" s="283" t="s">
        <v>432</v>
      </c>
      <c r="D61" s="430">
        <v>19590</v>
      </c>
      <c r="E61" s="431">
        <v>4</v>
      </c>
      <c r="F61" s="431">
        <f t="shared" si="8"/>
        <v>19594</v>
      </c>
      <c r="G61" s="431">
        <v>10585</v>
      </c>
      <c r="H61" s="431">
        <v>1</v>
      </c>
      <c r="I61" s="431">
        <f t="shared" si="9"/>
        <v>10586</v>
      </c>
      <c r="J61" s="431">
        <v>540</v>
      </c>
      <c r="K61" s="432">
        <v>195</v>
      </c>
      <c r="L61" s="460"/>
      <c r="M61" s="460"/>
      <c r="N61" s="460"/>
      <c r="O61" s="460"/>
    </row>
    <row r="62" spans="2:15" ht="6.75" customHeight="1">
      <c r="B62" s="436"/>
      <c r="C62" s="283"/>
      <c r="D62" s="444"/>
      <c r="E62" s="431"/>
      <c r="F62" s="431"/>
      <c r="G62" s="431"/>
      <c r="H62" s="431"/>
      <c r="I62" s="431"/>
      <c r="J62" s="431"/>
      <c r="K62" s="432"/>
      <c r="L62" s="460"/>
      <c r="M62" s="460"/>
      <c r="N62" s="460"/>
      <c r="O62" s="460"/>
    </row>
    <row r="63" spans="2:15" ht="12" customHeight="1">
      <c r="B63" s="1368" t="s">
        <v>527</v>
      </c>
      <c r="C63" s="1401"/>
      <c r="D63" s="457">
        <f>SUM(D64:D74)</f>
        <v>215500</v>
      </c>
      <c r="E63" s="458">
        <f>SUM(E64:E74)</f>
        <v>2280</v>
      </c>
      <c r="F63" s="458">
        <f>SUM(F64:F74)</f>
        <v>217780</v>
      </c>
      <c r="G63" s="458">
        <f>SUM(G64:G74)</f>
        <v>98851</v>
      </c>
      <c r="H63" s="458">
        <f>SUM(H64:H74)</f>
        <v>362</v>
      </c>
      <c r="I63" s="458">
        <v>99213</v>
      </c>
      <c r="J63" s="458">
        <v>459</v>
      </c>
      <c r="K63" s="459">
        <v>159</v>
      </c>
      <c r="L63" s="449"/>
      <c r="M63" s="449"/>
      <c r="N63" s="449"/>
      <c r="O63" s="449"/>
    </row>
    <row r="64" spans="2:15" ht="12" customHeight="1">
      <c r="B64" s="436"/>
      <c r="C64" s="283" t="s">
        <v>1494</v>
      </c>
      <c r="D64" s="430">
        <v>43510</v>
      </c>
      <c r="E64" s="431">
        <v>1760</v>
      </c>
      <c r="F64" s="431">
        <f>SUM(D64:E64)</f>
        <v>45270</v>
      </c>
      <c r="G64" s="431">
        <v>20011</v>
      </c>
      <c r="H64" s="431">
        <v>265</v>
      </c>
      <c r="I64" s="431">
        <f>SUM(G64:H64)</f>
        <v>20276</v>
      </c>
      <c r="J64" s="431">
        <v>460</v>
      </c>
      <c r="K64" s="432">
        <v>151</v>
      </c>
      <c r="L64" s="460"/>
      <c r="M64" s="460"/>
      <c r="N64" s="460"/>
      <c r="O64" s="460"/>
    </row>
    <row r="65" spans="2:15" ht="12" customHeight="1">
      <c r="B65" s="436"/>
      <c r="C65" s="283" t="s">
        <v>529</v>
      </c>
      <c r="D65" s="430">
        <v>27462</v>
      </c>
      <c r="E65" s="431">
        <v>93</v>
      </c>
      <c r="F65" s="431">
        <f>SUM(D65:E65)</f>
        <v>27555</v>
      </c>
      <c r="G65" s="431">
        <v>12852</v>
      </c>
      <c r="H65" s="431">
        <v>19</v>
      </c>
      <c r="I65" s="431">
        <v>12891</v>
      </c>
      <c r="J65" s="431">
        <v>468</v>
      </c>
      <c r="K65" s="432">
        <v>204</v>
      </c>
      <c r="L65" s="460"/>
      <c r="M65" s="460"/>
      <c r="N65" s="460"/>
      <c r="O65" s="460"/>
    </row>
    <row r="66" spans="2:15" ht="9" customHeight="1">
      <c r="B66" s="436"/>
      <c r="C66" s="283"/>
      <c r="D66" s="430"/>
      <c r="E66" s="431"/>
      <c r="F66" s="431"/>
      <c r="G66" s="431"/>
      <c r="H66" s="431"/>
      <c r="I66" s="431"/>
      <c r="J66" s="431"/>
      <c r="K66" s="432"/>
      <c r="L66" s="460"/>
      <c r="M66" s="460"/>
      <c r="N66" s="460"/>
      <c r="O66" s="460"/>
    </row>
    <row r="67" spans="2:15" ht="12" customHeight="1">
      <c r="B67" s="436"/>
      <c r="C67" s="283" t="s">
        <v>530</v>
      </c>
      <c r="D67" s="430">
        <v>31469</v>
      </c>
      <c r="E67" s="431">
        <v>69</v>
      </c>
      <c r="F67" s="431">
        <f aca="true" t="shared" si="10" ref="F67:F74">SUM(D67:E67)</f>
        <v>31538</v>
      </c>
      <c r="G67" s="431">
        <v>15021</v>
      </c>
      <c r="H67" s="431">
        <v>12</v>
      </c>
      <c r="I67" s="431">
        <f aca="true" t="shared" si="11" ref="I67:I74">SUM(G67:H67)</f>
        <v>15033</v>
      </c>
      <c r="J67" s="431">
        <v>477</v>
      </c>
      <c r="K67" s="432">
        <v>174</v>
      </c>
      <c r="L67" s="460"/>
      <c r="M67" s="460"/>
      <c r="N67" s="460"/>
      <c r="O67" s="460"/>
    </row>
    <row r="68" spans="2:15" ht="12" customHeight="1">
      <c r="B68" s="436"/>
      <c r="C68" s="283" t="s">
        <v>434</v>
      </c>
      <c r="D68" s="430">
        <v>7672</v>
      </c>
      <c r="E68" s="462">
        <v>9</v>
      </c>
      <c r="F68" s="431">
        <f t="shared" si="10"/>
        <v>7681</v>
      </c>
      <c r="G68" s="431">
        <v>3406</v>
      </c>
      <c r="H68" s="431">
        <v>1</v>
      </c>
      <c r="I68" s="431">
        <f t="shared" si="11"/>
        <v>3407</v>
      </c>
      <c r="J68" s="431">
        <v>444</v>
      </c>
      <c r="K68" s="432">
        <v>164</v>
      </c>
      <c r="L68" s="460"/>
      <c r="M68" s="460"/>
      <c r="N68" s="460"/>
      <c r="O68" s="460"/>
    </row>
    <row r="69" spans="2:15" ht="12" customHeight="1">
      <c r="B69" s="436"/>
      <c r="C69" s="283" t="s">
        <v>435</v>
      </c>
      <c r="D69" s="430">
        <v>5555</v>
      </c>
      <c r="E69" s="431">
        <v>23</v>
      </c>
      <c r="F69" s="431">
        <f t="shared" si="10"/>
        <v>5578</v>
      </c>
      <c r="G69" s="431">
        <v>2446</v>
      </c>
      <c r="H69" s="431">
        <v>4</v>
      </c>
      <c r="I69" s="431">
        <f t="shared" si="11"/>
        <v>2450</v>
      </c>
      <c r="J69" s="431">
        <v>440</v>
      </c>
      <c r="K69" s="432">
        <v>169</v>
      </c>
      <c r="L69" s="460"/>
      <c r="M69" s="460"/>
      <c r="N69" s="460"/>
      <c r="O69" s="460"/>
    </row>
    <row r="70" spans="2:15" ht="12" customHeight="1">
      <c r="B70" s="436"/>
      <c r="C70" s="283" t="s">
        <v>436</v>
      </c>
      <c r="D70" s="430">
        <v>9381</v>
      </c>
      <c r="E70" s="431">
        <v>75</v>
      </c>
      <c r="F70" s="431">
        <f t="shared" si="10"/>
        <v>9456</v>
      </c>
      <c r="G70" s="431">
        <v>4680</v>
      </c>
      <c r="H70" s="431">
        <v>14</v>
      </c>
      <c r="I70" s="431">
        <f t="shared" si="11"/>
        <v>4694</v>
      </c>
      <c r="J70" s="431">
        <v>499</v>
      </c>
      <c r="K70" s="432">
        <v>183</v>
      </c>
      <c r="L70" s="460"/>
      <c r="M70" s="460"/>
      <c r="N70" s="460"/>
      <c r="O70" s="460"/>
    </row>
    <row r="71" spans="2:15" ht="12" customHeight="1">
      <c r="B71" s="436"/>
      <c r="C71" s="283" t="s">
        <v>437</v>
      </c>
      <c r="D71" s="430">
        <v>41963</v>
      </c>
      <c r="E71" s="431">
        <v>44</v>
      </c>
      <c r="F71" s="431">
        <f t="shared" si="10"/>
        <v>42007</v>
      </c>
      <c r="G71" s="431">
        <v>20309</v>
      </c>
      <c r="H71" s="431">
        <v>7</v>
      </c>
      <c r="I71" s="431">
        <f t="shared" si="11"/>
        <v>20316</v>
      </c>
      <c r="J71" s="431">
        <v>484</v>
      </c>
      <c r="K71" s="432">
        <v>160</v>
      </c>
      <c r="L71" s="460"/>
      <c r="M71" s="460"/>
      <c r="N71" s="460"/>
      <c r="O71" s="460"/>
    </row>
    <row r="72" spans="2:15" ht="12" customHeight="1">
      <c r="B72" s="436"/>
      <c r="C72" s="283" t="s">
        <v>439</v>
      </c>
      <c r="D72" s="430">
        <v>13842</v>
      </c>
      <c r="E72" s="431">
        <v>156</v>
      </c>
      <c r="F72" s="431">
        <f t="shared" si="10"/>
        <v>13998</v>
      </c>
      <c r="G72" s="431">
        <v>6160</v>
      </c>
      <c r="H72" s="431">
        <v>31</v>
      </c>
      <c r="I72" s="431">
        <f t="shared" si="11"/>
        <v>6191</v>
      </c>
      <c r="J72" s="431">
        <v>445</v>
      </c>
      <c r="K72" s="432">
        <v>201</v>
      </c>
      <c r="L72" s="460"/>
      <c r="M72" s="460"/>
      <c r="N72" s="460"/>
      <c r="O72" s="460"/>
    </row>
    <row r="73" spans="2:15" ht="12" customHeight="1">
      <c r="B73" s="436"/>
      <c r="C73" s="283" t="s">
        <v>440</v>
      </c>
      <c r="D73" s="430">
        <v>20770</v>
      </c>
      <c r="E73" s="431">
        <v>27</v>
      </c>
      <c r="F73" s="431">
        <f t="shared" si="10"/>
        <v>20797</v>
      </c>
      <c r="G73" s="431">
        <v>9450</v>
      </c>
      <c r="H73" s="431">
        <v>5</v>
      </c>
      <c r="I73" s="431">
        <f t="shared" si="11"/>
        <v>9455</v>
      </c>
      <c r="J73" s="431">
        <v>455</v>
      </c>
      <c r="K73" s="432">
        <v>172</v>
      </c>
      <c r="L73" s="460"/>
      <c r="M73" s="460"/>
      <c r="N73" s="460"/>
      <c r="O73" s="460"/>
    </row>
    <row r="74" spans="2:15" ht="12" customHeight="1">
      <c r="B74" s="463"/>
      <c r="C74" s="293" t="s">
        <v>1495</v>
      </c>
      <c r="D74" s="464">
        <v>13876</v>
      </c>
      <c r="E74" s="465">
        <v>24</v>
      </c>
      <c r="F74" s="465">
        <f t="shared" si="10"/>
        <v>13900</v>
      </c>
      <c r="G74" s="465">
        <v>4516</v>
      </c>
      <c r="H74" s="465">
        <v>4</v>
      </c>
      <c r="I74" s="465">
        <f t="shared" si="11"/>
        <v>4520</v>
      </c>
      <c r="J74" s="465">
        <v>325</v>
      </c>
      <c r="K74" s="466">
        <v>150</v>
      </c>
      <c r="L74" s="460"/>
      <c r="M74" s="460"/>
      <c r="N74" s="460"/>
      <c r="O74" s="460"/>
    </row>
    <row r="75" spans="3:11" ht="15" customHeight="1">
      <c r="C75" s="467" t="s">
        <v>1543</v>
      </c>
      <c r="D75" s="468"/>
      <c r="E75" s="468"/>
      <c r="F75" s="468"/>
      <c r="G75" s="468"/>
      <c r="H75" s="468"/>
      <c r="I75" s="468"/>
      <c r="J75" s="468"/>
      <c r="K75" s="468"/>
    </row>
    <row r="76" spans="3:11" ht="12">
      <c r="C76" s="469"/>
      <c r="D76" s="413"/>
      <c r="E76" s="470"/>
      <c r="F76" s="470"/>
      <c r="G76" s="470"/>
      <c r="H76" s="470"/>
      <c r="I76" s="470"/>
      <c r="J76" s="470"/>
      <c r="K76" s="470"/>
    </row>
    <row r="77" spans="3:11" ht="12">
      <c r="C77" s="469"/>
      <c r="D77" s="413"/>
      <c r="E77" s="413"/>
      <c r="F77" s="413"/>
      <c r="G77" s="413"/>
      <c r="H77" s="413"/>
      <c r="I77" s="413"/>
      <c r="J77" s="413"/>
      <c r="K77" s="413"/>
    </row>
    <row r="78" spans="3:11" ht="12">
      <c r="C78" s="469"/>
      <c r="E78" s="413"/>
      <c r="F78" s="413"/>
      <c r="G78" s="413"/>
      <c r="H78" s="413"/>
      <c r="I78" s="413"/>
      <c r="J78" s="413"/>
      <c r="K78" s="413"/>
    </row>
    <row r="79" spans="3:11" ht="12">
      <c r="C79" s="469"/>
      <c r="D79" s="413"/>
      <c r="E79" s="413"/>
      <c r="F79" s="413"/>
      <c r="G79" s="413"/>
      <c r="H79" s="413"/>
      <c r="I79" s="413"/>
      <c r="J79" s="413"/>
      <c r="K79" s="413"/>
    </row>
    <row r="80" spans="3:11" ht="12">
      <c r="C80" s="469"/>
      <c r="D80" s="413"/>
      <c r="E80" s="413"/>
      <c r="F80" s="413"/>
      <c r="G80" s="413"/>
      <c r="H80" s="413"/>
      <c r="I80" s="413"/>
      <c r="J80" s="413"/>
      <c r="K80" s="413"/>
    </row>
    <row r="81" spans="3:11" ht="12">
      <c r="C81" s="469"/>
      <c r="D81" s="413"/>
      <c r="E81" s="413"/>
      <c r="F81" s="413"/>
      <c r="G81" s="413"/>
      <c r="H81" s="413"/>
      <c r="I81" s="413"/>
      <c r="J81" s="413"/>
      <c r="K81" s="413"/>
    </row>
    <row r="82" spans="3:11" ht="12">
      <c r="C82" s="469"/>
      <c r="D82" s="413"/>
      <c r="E82" s="413"/>
      <c r="F82" s="413"/>
      <c r="G82" s="413"/>
      <c r="H82" s="413"/>
      <c r="I82" s="413"/>
      <c r="J82" s="413"/>
      <c r="K82" s="413"/>
    </row>
    <row r="83" spans="3:11" ht="12">
      <c r="C83" s="469"/>
      <c r="D83" s="413"/>
      <c r="E83" s="413"/>
      <c r="F83" s="413"/>
      <c r="G83" s="413"/>
      <c r="H83" s="413"/>
      <c r="I83" s="413"/>
      <c r="J83" s="413"/>
      <c r="K83" s="413"/>
    </row>
    <row r="84" spans="3:11" ht="12">
      <c r="C84" s="469"/>
      <c r="D84" s="413"/>
      <c r="E84" s="413"/>
      <c r="F84" s="413"/>
      <c r="G84" s="413"/>
      <c r="H84" s="413"/>
      <c r="I84" s="413"/>
      <c r="J84" s="413"/>
      <c r="K84" s="413"/>
    </row>
    <row r="85" spans="3:11" ht="12">
      <c r="C85" s="469"/>
      <c r="D85" s="413"/>
      <c r="E85" s="413"/>
      <c r="F85" s="413"/>
      <c r="G85" s="413"/>
      <c r="H85" s="413"/>
      <c r="I85" s="413"/>
      <c r="J85" s="413"/>
      <c r="K85" s="413"/>
    </row>
    <row r="86" spans="3:11" ht="12">
      <c r="C86" s="469"/>
      <c r="D86" s="413"/>
      <c r="E86" s="413"/>
      <c r="F86" s="413"/>
      <c r="G86" s="413"/>
      <c r="H86" s="413"/>
      <c r="I86" s="413"/>
      <c r="J86" s="413"/>
      <c r="K86" s="413"/>
    </row>
    <row r="87" spans="3:11" ht="12">
      <c r="C87" s="469"/>
      <c r="D87" s="413"/>
      <c r="E87" s="413"/>
      <c r="F87" s="413"/>
      <c r="G87" s="413"/>
      <c r="H87" s="413"/>
      <c r="I87" s="413"/>
      <c r="J87" s="413"/>
      <c r="K87" s="413"/>
    </row>
    <row r="88" spans="3:11" ht="12">
      <c r="C88" s="469"/>
      <c r="D88" s="413"/>
      <c r="E88" s="413"/>
      <c r="F88" s="413"/>
      <c r="G88" s="413"/>
      <c r="H88" s="413"/>
      <c r="I88" s="413"/>
      <c r="J88" s="413"/>
      <c r="K88" s="413"/>
    </row>
    <row r="89" spans="3:11" ht="12">
      <c r="C89" s="469"/>
      <c r="D89" s="413"/>
      <c r="E89" s="413"/>
      <c r="F89" s="413"/>
      <c r="G89" s="413"/>
      <c r="H89" s="413"/>
      <c r="I89" s="413"/>
      <c r="J89" s="413"/>
      <c r="K89" s="413"/>
    </row>
    <row r="90" spans="3:11" ht="12">
      <c r="C90" s="469"/>
      <c r="D90" s="413"/>
      <c r="E90" s="413"/>
      <c r="F90" s="413"/>
      <c r="G90" s="413"/>
      <c r="H90" s="413"/>
      <c r="I90" s="413"/>
      <c r="J90" s="413"/>
      <c r="K90" s="413"/>
    </row>
    <row r="91" spans="3:11" ht="12">
      <c r="C91" s="469"/>
      <c r="D91" s="413"/>
      <c r="E91" s="413"/>
      <c r="F91" s="413"/>
      <c r="G91" s="413"/>
      <c r="H91" s="413"/>
      <c r="I91" s="413"/>
      <c r="J91" s="413"/>
      <c r="K91" s="413"/>
    </row>
    <row r="92" spans="3:11" ht="12">
      <c r="C92" s="469"/>
      <c r="D92" s="413"/>
      <c r="E92" s="413"/>
      <c r="F92" s="413"/>
      <c r="G92" s="413"/>
      <c r="H92" s="413"/>
      <c r="I92" s="413"/>
      <c r="J92" s="413"/>
      <c r="K92" s="413"/>
    </row>
    <row r="93" spans="3:11" ht="12">
      <c r="C93" s="469"/>
      <c r="D93" s="413"/>
      <c r="E93" s="413"/>
      <c r="F93" s="413"/>
      <c r="G93" s="413"/>
      <c r="H93" s="413"/>
      <c r="I93" s="413"/>
      <c r="J93" s="413"/>
      <c r="K93" s="413"/>
    </row>
    <row r="94" spans="3:11" ht="12">
      <c r="C94" s="469"/>
      <c r="D94" s="413"/>
      <c r="E94" s="413"/>
      <c r="F94" s="413"/>
      <c r="G94" s="413"/>
      <c r="H94" s="413"/>
      <c r="I94" s="413"/>
      <c r="J94" s="413"/>
      <c r="K94" s="413"/>
    </row>
    <row r="95" spans="3:11" ht="12">
      <c r="C95" s="469"/>
      <c r="D95" s="413"/>
      <c r="E95" s="413"/>
      <c r="F95" s="413"/>
      <c r="G95" s="413"/>
      <c r="H95" s="413"/>
      <c r="I95" s="413"/>
      <c r="J95" s="413"/>
      <c r="K95" s="413"/>
    </row>
    <row r="96" spans="3:11" ht="12">
      <c r="C96" s="469"/>
      <c r="D96" s="413"/>
      <c r="E96" s="413"/>
      <c r="F96" s="413"/>
      <c r="G96" s="413"/>
      <c r="H96" s="413"/>
      <c r="I96" s="413"/>
      <c r="J96" s="413"/>
      <c r="K96" s="413"/>
    </row>
    <row r="97" spans="3:11" ht="12">
      <c r="C97" s="469"/>
      <c r="D97" s="413"/>
      <c r="E97" s="413"/>
      <c r="F97" s="413"/>
      <c r="G97" s="413"/>
      <c r="H97" s="413"/>
      <c r="I97" s="413"/>
      <c r="J97" s="413"/>
      <c r="K97" s="413"/>
    </row>
    <row r="98" spans="3:11" ht="12">
      <c r="C98" s="469"/>
      <c r="D98" s="413"/>
      <c r="E98" s="413"/>
      <c r="F98" s="413"/>
      <c r="G98" s="413"/>
      <c r="H98" s="413"/>
      <c r="I98" s="413"/>
      <c r="J98" s="413"/>
      <c r="K98" s="413"/>
    </row>
    <row r="99" spans="3:11" ht="12">
      <c r="C99" s="469"/>
      <c r="D99" s="413"/>
      <c r="E99" s="413"/>
      <c r="F99" s="413"/>
      <c r="G99" s="413"/>
      <c r="H99" s="413"/>
      <c r="I99" s="413"/>
      <c r="J99" s="413"/>
      <c r="K99" s="413"/>
    </row>
    <row r="100" spans="3:11" ht="12">
      <c r="C100" s="469"/>
      <c r="D100" s="413"/>
      <c r="E100" s="413"/>
      <c r="F100" s="413"/>
      <c r="G100" s="413"/>
      <c r="H100" s="413"/>
      <c r="I100" s="413"/>
      <c r="J100" s="413"/>
      <c r="K100" s="413"/>
    </row>
    <row r="101" spans="3:11" ht="12">
      <c r="C101" s="469"/>
      <c r="D101" s="413"/>
      <c r="E101" s="413"/>
      <c r="F101" s="413"/>
      <c r="G101" s="413"/>
      <c r="H101" s="413"/>
      <c r="I101" s="413"/>
      <c r="J101" s="413"/>
      <c r="K101" s="413"/>
    </row>
    <row r="102" spans="3:11" ht="12">
      <c r="C102" s="469"/>
      <c r="D102" s="413"/>
      <c r="E102" s="413"/>
      <c r="F102" s="413"/>
      <c r="G102" s="413"/>
      <c r="H102" s="413"/>
      <c r="I102" s="413"/>
      <c r="J102" s="413"/>
      <c r="K102" s="413"/>
    </row>
    <row r="103" spans="3:11" ht="12">
      <c r="C103" s="469"/>
      <c r="D103" s="413"/>
      <c r="E103" s="413"/>
      <c r="F103" s="413"/>
      <c r="G103" s="413"/>
      <c r="H103" s="413"/>
      <c r="I103" s="413"/>
      <c r="J103" s="413"/>
      <c r="K103" s="413"/>
    </row>
    <row r="104" spans="3:11" ht="12">
      <c r="C104" s="469"/>
      <c r="D104" s="413"/>
      <c r="E104" s="413"/>
      <c r="F104" s="413"/>
      <c r="G104" s="413"/>
      <c r="H104" s="413"/>
      <c r="I104" s="413"/>
      <c r="J104" s="413"/>
      <c r="K104" s="413"/>
    </row>
    <row r="105" spans="3:11" ht="12">
      <c r="C105" s="469"/>
      <c r="D105" s="413"/>
      <c r="E105" s="413"/>
      <c r="F105" s="413"/>
      <c r="G105" s="413"/>
      <c r="H105" s="413"/>
      <c r="I105" s="413"/>
      <c r="J105" s="413"/>
      <c r="K105" s="413"/>
    </row>
    <row r="106" spans="3:11" ht="12">
      <c r="C106" s="469"/>
      <c r="D106" s="413"/>
      <c r="E106" s="413"/>
      <c r="F106" s="413"/>
      <c r="G106" s="413"/>
      <c r="H106" s="413"/>
      <c r="I106" s="413"/>
      <c r="J106" s="413"/>
      <c r="K106" s="413"/>
    </row>
    <row r="107" spans="3:11" ht="12">
      <c r="C107" s="469"/>
      <c r="D107" s="413"/>
      <c r="E107" s="413"/>
      <c r="F107" s="413"/>
      <c r="G107" s="413"/>
      <c r="H107" s="413"/>
      <c r="I107" s="413"/>
      <c r="J107" s="413"/>
      <c r="K107" s="413"/>
    </row>
    <row r="108" spans="3:11" ht="12">
      <c r="C108" s="469"/>
      <c r="D108" s="413"/>
      <c r="E108" s="413"/>
      <c r="F108" s="413"/>
      <c r="G108" s="413"/>
      <c r="H108" s="413"/>
      <c r="I108" s="413"/>
      <c r="J108" s="413"/>
      <c r="K108" s="413"/>
    </row>
    <row r="109" spans="3:11" ht="12">
      <c r="C109" s="469"/>
      <c r="D109" s="413"/>
      <c r="E109" s="413"/>
      <c r="F109" s="413"/>
      <c r="G109" s="413"/>
      <c r="H109" s="413"/>
      <c r="I109" s="413"/>
      <c r="J109" s="413"/>
      <c r="K109" s="413"/>
    </row>
    <row r="110" spans="3:11" ht="12">
      <c r="C110" s="469"/>
      <c r="D110" s="413"/>
      <c r="E110" s="413"/>
      <c r="F110" s="413"/>
      <c r="G110" s="413"/>
      <c r="H110" s="413"/>
      <c r="I110" s="413"/>
      <c r="J110" s="413"/>
      <c r="K110" s="413"/>
    </row>
    <row r="111" spans="3:11" ht="12">
      <c r="C111" s="469"/>
      <c r="D111" s="413"/>
      <c r="E111" s="413"/>
      <c r="F111" s="413"/>
      <c r="G111" s="413"/>
      <c r="H111" s="413"/>
      <c r="I111" s="413"/>
      <c r="J111" s="413"/>
      <c r="K111" s="413"/>
    </row>
    <row r="112" spans="3:11" ht="12">
      <c r="C112" s="469"/>
      <c r="D112" s="413"/>
      <c r="E112" s="413"/>
      <c r="F112" s="413"/>
      <c r="G112" s="413"/>
      <c r="H112" s="413"/>
      <c r="I112" s="413"/>
      <c r="J112" s="413"/>
      <c r="K112" s="413"/>
    </row>
    <row r="113" spans="3:11" ht="12">
      <c r="C113" s="469"/>
      <c r="D113" s="413"/>
      <c r="E113" s="413"/>
      <c r="F113" s="413"/>
      <c r="G113" s="413"/>
      <c r="H113" s="413"/>
      <c r="I113" s="413"/>
      <c r="J113" s="413"/>
      <c r="K113" s="413"/>
    </row>
    <row r="114" spans="3:11" ht="12">
      <c r="C114" s="469"/>
      <c r="D114" s="413"/>
      <c r="E114" s="413"/>
      <c r="F114" s="413"/>
      <c r="G114" s="413"/>
      <c r="H114" s="413"/>
      <c r="I114" s="413"/>
      <c r="J114" s="413"/>
      <c r="K114" s="413"/>
    </row>
    <row r="115" spans="3:11" ht="12">
      <c r="C115" s="469"/>
      <c r="D115" s="413"/>
      <c r="E115" s="413"/>
      <c r="F115" s="413"/>
      <c r="G115" s="413"/>
      <c r="H115" s="413"/>
      <c r="I115" s="413"/>
      <c r="J115" s="413"/>
      <c r="K115" s="413"/>
    </row>
    <row r="116" spans="3:11" ht="12">
      <c r="C116" s="469"/>
      <c r="D116" s="413"/>
      <c r="E116" s="413"/>
      <c r="F116" s="413"/>
      <c r="G116" s="413"/>
      <c r="H116" s="413"/>
      <c r="I116" s="413"/>
      <c r="J116" s="413"/>
      <c r="K116" s="413"/>
    </row>
    <row r="117" spans="3:11" ht="12">
      <c r="C117" s="469"/>
      <c r="D117" s="413"/>
      <c r="E117" s="413"/>
      <c r="F117" s="413"/>
      <c r="G117" s="413"/>
      <c r="H117" s="413"/>
      <c r="I117" s="413"/>
      <c r="J117" s="413"/>
      <c r="K117" s="413"/>
    </row>
    <row r="118" spans="3:11" ht="12">
      <c r="C118" s="469"/>
      <c r="D118" s="413"/>
      <c r="E118" s="413"/>
      <c r="F118" s="413"/>
      <c r="G118" s="413"/>
      <c r="H118" s="413"/>
      <c r="I118" s="413"/>
      <c r="J118" s="413"/>
      <c r="K118" s="413"/>
    </row>
    <row r="119" spans="3:11" ht="12">
      <c r="C119" s="469"/>
      <c r="D119" s="413"/>
      <c r="E119" s="413"/>
      <c r="F119" s="413"/>
      <c r="G119" s="413"/>
      <c r="H119" s="413"/>
      <c r="I119" s="413"/>
      <c r="J119" s="413"/>
      <c r="K119" s="413"/>
    </row>
    <row r="120" spans="3:11" ht="12">
      <c r="C120" s="469"/>
      <c r="D120" s="413"/>
      <c r="E120" s="413"/>
      <c r="F120" s="413"/>
      <c r="G120" s="413"/>
      <c r="H120" s="413"/>
      <c r="I120" s="413"/>
      <c r="J120" s="413"/>
      <c r="K120" s="413"/>
    </row>
    <row r="121" spans="3:11" ht="12">
      <c r="C121" s="469"/>
      <c r="D121" s="413"/>
      <c r="E121" s="413"/>
      <c r="F121" s="413"/>
      <c r="G121" s="413"/>
      <c r="H121" s="413"/>
      <c r="I121" s="413"/>
      <c r="J121" s="413"/>
      <c r="K121" s="413"/>
    </row>
    <row r="122" spans="3:11" ht="12">
      <c r="C122" s="469"/>
      <c r="D122" s="413"/>
      <c r="E122" s="413"/>
      <c r="F122" s="413"/>
      <c r="G122" s="413"/>
      <c r="H122" s="413"/>
      <c r="I122" s="413"/>
      <c r="J122" s="413"/>
      <c r="K122" s="413"/>
    </row>
    <row r="123" spans="3:11" ht="12">
      <c r="C123" s="469"/>
      <c r="D123" s="413"/>
      <c r="E123" s="413"/>
      <c r="F123" s="413"/>
      <c r="G123" s="413"/>
      <c r="H123" s="413"/>
      <c r="I123" s="413"/>
      <c r="J123" s="413"/>
      <c r="K123" s="413"/>
    </row>
    <row r="124" spans="3:11" ht="12">
      <c r="C124" s="469"/>
      <c r="D124" s="413"/>
      <c r="E124" s="413"/>
      <c r="F124" s="413"/>
      <c r="G124" s="413"/>
      <c r="H124" s="413"/>
      <c r="I124" s="413"/>
      <c r="J124" s="413"/>
      <c r="K124" s="413"/>
    </row>
    <row r="125" spans="4:11" ht="12">
      <c r="D125" s="413"/>
      <c r="E125" s="413"/>
      <c r="F125" s="413"/>
      <c r="G125" s="413"/>
      <c r="H125" s="413"/>
      <c r="I125" s="413"/>
      <c r="J125" s="413"/>
      <c r="K125" s="413"/>
    </row>
    <row r="126" spans="4:11" ht="12">
      <c r="D126" s="413"/>
      <c r="E126" s="413"/>
      <c r="F126" s="413"/>
      <c r="G126" s="413"/>
      <c r="H126" s="413"/>
      <c r="I126" s="413"/>
      <c r="J126" s="413"/>
      <c r="K126" s="413"/>
    </row>
    <row r="127" spans="4:11" ht="12">
      <c r="D127" s="413"/>
      <c r="E127" s="413"/>
      <c r="F127" s="413"/>
      <c r="G127" s="413"/>
      <c r="H127" s="413"/>
      <c r="I127" s="413"/>
      <c r="J127" s="413"/>
      <c r="K127" s="413"/>
    </row>
    <row r="128" spans="4:11" ht="12">
      <c r="D128" s="413"/>
      <c r="E128" s="413"/>
      <c r="F128" s="413"/>
      <c r="G128" s="413"/>
      <c r="H128" s="413"/>
      <c r="I128" s="413"/>
      <c r="J128" s="413"/>
      <c r="K128" s="413"/>
    </row>
    <row r="129" spans="4:11" ht="12">
      <c r="D129" s="413"/>
      <c r="E129" s="413"/>
      <c r="F129" s="413"/>
      <c r="G129" s="413"/>
      <c r="H129" s="413"/>
      <c r="I129" s="413"/>
      <c r="J129" s="413"/>
      <c r="K129" s="413"/>
    </row>
    <row r="130" spans="4:11" ht="12">
      <c r="D130" s="413"/>
      <c r="E130" s="413"/>
      <c r="F130" s="413"/>
      <c r="G130" s="413"/>
      <c r="H130" s="413"/>
      <c r="I130" s="413"/>
      <c r="J130" s="413"/>
      <c r="K130" s="413"/>
    </row>
    <row r="131" spans="4:11" ht="12">
      <c r="D131" s="413"/>
      <c r="E131" s="413"/>
      <c r="F131" s="413"/>
      <c r="G131" s="413"/>
      <c r="H131" s="413"/>
      <c r="I131" s="413"/>
      <c r="J131" s="413"/>
      <c r="K131" s="413"/>
    </row>
    <row r="132" spans="4:11" ht="12">
      <c r="D132" s="413"/>
      <c r="E132" s="413"/>
      <c r="F132" s="413"/>
      <c r="G132" s="413"/>
      <c r="H132" s="413"/>
      <c r="I132" s="413"/>
      <c r="J132" s="413"/>
      <c r="K132" s="413"/>
    </row>
    <row r="133" spans="4:11" ht="12">
      <c r="D133" s="413"/>
      <c r="E133" s="413"/>
      <c r="F133" s="413"/>
      <c r="G133" s="413"/>
      <c r="H133" s="413"/>
      <c r="I133" s="413"/>
      <c r="J133" s="413"/>
      <c r="K133" s="413"/>
    </row>
    <row r="134" spans="4:11" ht="12">
      <c r="D134" s="413"/>
      <c r="E134" s="413"/>
      <c r="F134" s="413"/>
      <c r="G134" s="413"/>
      <c r="H134" s="413"/>
      <c r="I134" s="413"/>
      <c r="J134" s="413"/>
      <c r="K134" s="413"/>
    </row>
    <row r="135" spans="4:11" ht="12">
      <c r="D135" s="413"/>
      <c r="E135" s="413"/>
      <c r="F135" s="413"/>
      <c r="G135" s="413"/>
      <c r="H135" s="413"/>
      <c r="I135" s="413"/>
      <c r="J135" s="413"/>
      <c r="K135" s="413"/>
    </row>
    <row r="136" spans="4:11" ht="12">
      <c r="D136" s="413"/>
      <c r="E136" s="413"/>
      <c r="F136" s="413"/>
      <c r="G136" s="413"/>
      <c r="H136" s="413"/>
      <c r="I136" s="413"/>
      <c r="J136" s="413"/>
      <c r="K136" s="413"/>
    </row>
    <row r="137" spans="4:11" ht="12">
      <c r="D137" s="413"/>
      <c r="E137" s="413"/>
      <c r="F137" s="413"/>
      <c r="G137" s="413"/>
      <c r="H137" s="413"/>
      <c r="I137" s="413"/>
      <c r="J137" s="413"/>
      <c r="K137" s="413"/>
    </row>
    <row r="138" spans="4:11" ht="12">
      <c r="D138" s="413"/>
      <c r="E138" s="413"/>
      <c r="F138" s="413"/>
      <c r="G138" s="413"/>
      <c r="H138" s="413"/>
      <c r="I138" s="413"/>
      <c r="J138" s="413"/>
      <c r="K138" s="413"/>
    </row>
    <row r="139" spans="4:11" ht="12">
      <c r="D139" s="413"/>
      <c r="E139" s="413"/>
      <c r="F139" s="413"/>
      <c r="G139" s="413"/>
      <c r="H139" s="413"/>
      <c r="I139" s="413"/>
      <c r="J139" s="413"/>
      <c r="K139" s="413"/>
    </row>
    <row r="140" spans="4:11" ht="12">
      <c r="D140" s="413"/>
      <c r="E140" s="413"/>
      <c r="F140" s="413"/>
      <c r="G140" s="413"/>
      <c r="H140" s="413"/>
      <c r="I140" s="413"/>
      <c r="J140" s="413"/>
      <c r="K140" s="413"/>
    </row>
    <row r="141" spans="4:11" ht="12">
      <c r="D141" s="413"/>
      <c r="E141" s="413"/>
      <c r="F141" s="413"/>
      <c r="G141" s="413"/>
      <c r="H141" s="413"/>
      <c r="I141" s="413"/>
      <c r="J141" s="413"/>
      <c r="K141" s="413"/>
    </row>
    <row r="142" spans="4:11" ht="12">
      <c r="D142" s="413"/>
      <c r="E142" s="413"/>
      <c r="F142" s="413"/>
      <c r="G142" s="413"/>
      <c r="H142" s="413"/>
      <c r="I142" s="413"/>
      <c r="J142" s="413"/>
      <c r="K142" s="413"/>
    </row>
    <row r="143" spans="4:11" ht="12">
      <c r="D143" s="413"/>
      <c r="E143" s="413"/>
      <c r="F143" s="413"/>
      <c r="G143" s="413"/>
      <c r="H143" s="413"/>
      <c r="I143" s="413"/>
      <c r="J143" s="413"/>
      <c r="K143" s="413"/>
    </row>
    <row r="144" spans="4:11" ht="12">
      <c r="D144" s="413"/>
      <c r="E144" s="413"/>
      <c r="F144" s="413"/>
      <c r="G144" s="413"/>
      <c r="H144" s="413"/>
      <c r="I144" s="413"/>
      <c r="J144" s="413"/>
      <c r="K144" s="413"/>
    </row>
    <row r="145" spans="4:11" ht="12">
      <c r="D145" s="413"/>
      <c r="E145" s="413"/>
      <c r="F145" s="413"/>
      <c r="G145" s="413"/>
      <c r="H145" s="413"/>
      <c r="I145" s="413"/>
      <c r="J145" s="413"/>
      <c r="K145" s="413"/>
    </row>
    <row r="146" spans="4:11" ht="12">
      <c r="D146" s="413"/>
      <c r="E146" s="413"/>
      <c r="F146" s="413"/>
      <c r="G146" s="413"/>
      <c r="H146" s="413"/>
      <c r="I146" s="413"/>
      <c r="J146" s="413"/>
      <c r="K146" s="413"/>
    </row>
    <row r="147" spans="4:11" ht="12">
      <c r="D147" s="413"/>
      <c r="E147" s="413"/>
      <c r="F147" s="413"/>
      <c r="G147" s="413"/>
      <c r="H147" s="413"/>
      <c r="I147" s="413"/>
      <c r="J147" s="413"/>
      <c r="K147" s="413"/>
    </row>
    <row r="148" spans="4:11" ht="12">
      <c r="D148" s="413"/>
      <c r="E148" s="413"/>
      <c r="F148" s="413"/>
      <c r="G148" s="413"/>
      <c r="H148" s="413"/>
      <c r="I148" s="413"/>
      <c r="J148" s="413"/>
      <c r="K148" s="413"/>
    </row>
    <row r="149" spans="4:11" ht="12">
      <c r="D149" s="413"/>
      <c r="E149" s="413"/>
      <c r="F149" s="413"/>
      <c r="G149" s="413"/>
      <c r="H149" s="413"/>
      <c r="I149" s="413"/>
      <c r="J149" s="413"/>
      <c r="K149" s="413"/>
    </row>
    <row r="150" spans="4:11" ht="12">
      <c r="D150" s="413"/>
      <c r="E150" s="413"/>
      <c r="F150" s="413"/>
      <c r="G150" s="413"/>
      <c r="H150" s="413"/>
      <c r="I150" s="413"/>
      <c r="J150" s="413"/>
      <c r="K150" s="413"/>
    </row>
    <row r="151" spans="4:11" ht="12">
      <c r="D151" s="413"/>
      <c r="E151" s="413"/>
      <c r="F151" s="413"/>
      <c r="G151" s="413"/>
      <c r="H151" s="413"/>
      <c r="I151" s="413"/>
      <c r="J151" s="413"/>
      <c r="K151" s="413"/>
    </row>
    <row r="152" spans="4:11" ht="12">
      <c r="D152" s="413"/>
      <c r="E152" s="413"/>
      <c r="F152" s="413"/>
      <c r="G152" s="413"/>
      <c r="H152" s="413"/>
      <c r="I152" s="413"/>
      <c r="J152" s="413"/>
      <c r="K152" s="413"/>
    </row>
    <row r="153" spans="4:11" ht="12">
      <c r="D153" s="413"/>
      <c r="E153" s="413"/>
      <c r="F153" s="413"/>
      <c r="G153" s="413"/>
      <c r="H153" s="413"/>
      <c r="I153" s="413"/>
      <c r="J153" s="413"/>
      <c r="K153" s="413"/>
    </row>
    <row r="154" spans="4:11" ht="12">
      <c r="D154" s="413"/>
      <c r="E154" s="413"/>
      <c r="F154" s="413"/>
      <c r="G154" s="413"/>
      <c r="H154" s="413"/>
      <c r="I154" s="413"/>
      <c r="J154" s="413"/>
      <c r="K154" s="413"/>
    </row>
    <row r="155" spans="4:11" ht="12">
      <c r="D155" s="413"/>
      <c r="E155" s="413"/>
      <c r="F155" s="413"/>
      <c r="G155" s="413"/>
      <c r="H155" s="413"/>
      <c r="I155" s="413"/>
      <c r="J155" s="413"/>
      <c r="K155" s="413"/>
    </row>
    <row r="156" spans="4:11" ht="12">
      <c r="D156" s="413"/>
      <c r="E156" s="413"/>
      <c r="F156" s="413"/>
      <c r="G156" s="413"/>
      <c r="H156" s="413"/>
      <c r="I156" s="413"/>
      <c r="J156" s="413"/>
      <c r="K156" s="413"/>
    </row>
    <row r="157" spans="4:11" ht="12">
      <c r="D157" s="413"/>
      <c r="E157" s="413"/>
      <c r="F157" s="413"/>
      <c r="G157" s="413"/>
      <c r="H157" s="413"/>
      <c r="I157" s="413"/>
      <c r="J157" s="413"/>
      <c r="K157" s="413"/>
    </row>
    <row r="158" spans="4:11" ht="12">
      <c r="D158" s="413"/>
      <c r="E158" s="413"/>
      <c r="F158" s="413"/>
      <c r="G158" s="413"/>
      <c r="H158" s="413"/>
      <c r="I158" s="413"/>
      <c r="J158" s="413"/>
      <c r="K158" s="413"/>
    </row>
    <row r="159" spans="4:11" ht="12">
      <c r="D159" s="413"/>
      <c r="E159" s="413"/>
      <c r="F159" s="413"/>
      <c r="G159" s="413"/>
      <c r="H159" s="413"/>
      <c r="I159" s="413"/>
      <c r="J159" s="413"/>
      <c r="K159" s="413"/>
    </row>
    <row r="160" spans="4:11" ht="12">
      <c r="D160" s="413"/>
      <c r="E160" s="413"/>
      <c r="F160" s="413"/>
      <c r="G160" s="413"/>
      <c r="H160" s="413"/>
      <c r="I160" s="413"/>
      <c r="J160" s="413"/>
      <c r="K160" s="413"/>
    </row>
    <row r="161" spans="4:11" ht="12">
      <c r="D161" s="413"/>
      <c r="E161" s="413"/>
      <c r="F161" s="413"/>
      <c r="G161" s="413"/>
      <c r="H161" s="413"/>
      <c r="I161" s="413"/>
      <c r="J161" s="413"/>
      <c r="K161" s="413"/>
    </row>
    <row r="162" spans="4:11" ht="12">
      <c r="D162" s="413"/>
      <c r="E162" s="413"/>
      <c r="F162" s="413"/>
      <c r="G162" s="413"/>
      <c r="H162" s="413"/>
      <c r="I162" s="413"/>
      <c r="J162" s="413"/>
      <c r="K162" s="413"/>
    </row>
    <row r="163" spans="4:11" ht="12">
      <c r="D163" s="413"/>
      <c r="E163" s="413"/>
      <c r="F163" s="413"/>
      <c r="G163" s="413"/>
      <c r="H163" s="413"/>
      <c r="I163" s="413"/>
      <c r="J163" s="413"/>
      <c r="K163" s="413"/>
    </row>
    <row r="164" spans="4:11" ht="12">
      <c r="D164" s="413"/>
      <c r="E164" s="413"/>
      <c r="F164" s="413"/>
      <c r="G164" s="413"/>
      <c r="H164" s="413"/>
      <c r="I164" s="413"/>
      <c r="J164" s="413"/>
      <c r="K164" s="413"/>
    </row>
    <row r="165" spans="4:11" ht="12">
      <c r="D165" s="413"/>
      <c r="E165" s="413"/>
      <c r="F165" s="413"/>
      <c r="G165" s="413"/>
      <c r="H165" s="413"/>
      <c r="I165" s="413"/>
      <c r="J165" s="413"/>
      <c r="K165" s="413"/>
    </row>
    <row r="166" spans="4:11" ht="12">
      <c r="D166" s="413"/>
      <c r="E166" s="413"/>
      <c r="F166" s="413"/>
      <c r="G166" s="413"/>
      <c r="H166" s="413"/>
      <c r="I166" s="413"/>
      <c r="J166" s="413"/>
      <c r="K166" s="413"/>
    </row>
    <row r="167" spans="4:11" ht="12">
      <c r="D167" s="413"/>
      <c r="E167" s="413"/>
      <c r="F167" s="413"/>
      <c r="G167" s="413"/>
      <c r="H167" s="413"/>
      <c r="I167" s="413"/>
      <c r="J167" s="413"/>
      <c r="K167" s="413"/>
    </row>
    <row r="168" spans="4:11" ht="12">
      <c r="D168" s="413"/>
      <c r="E168" s="413"/>
      <c r="F168" s="413"/>
      <c r="G168" s="413"/>
      <c r="H168" s="413"/>
      <c r="I168" s="413"/>
      <c r="J168" s="413"/>
      <c r="K168" s="413"/>
    </row>
    <row r="169" spans="4:11" ht="12">
      <c r="D169" s="413"/>
      <c r="E169" s="413"/>
      <c r="F169" s="413"/>
      <c r="G169" s="413"/>
      <c r="H169" s="413"/>
      <c r="I169" s="413"/>
      <c r="J169" s="413"/>
      <c r="K169" s="413"/>
    </row>
    <row r="170" spans="4:11" ht="12">
      <c r="D170" s="413"/>
      <c r="E170" s="413"/>
      <c r="F170" s="413"/>
      <c r="G170" s="413"/>
      <c r="H170" s="413"/>
      <c r="I170" s="413"/>
      <c r="J170" s="413"/>
      <c r="K170" s="413"/>
    </row>
    <row r="171" spans="4:11" ht="12">
      <c r="D171" s="413"/>
      <c r="E171" s="413"/>
      <c r="F171" s="413"/>
      <c r="G171" s="413"/>
      <c r="H171" s="413"/>
      <c r="I171" s="413"/>
      <c r="J171" s="413"/>
      <c r="K171" s="413"/>
    </row>
    <row r="172" spans="4:11" ht="12">
      <c r="D172" s="413"/>
      <c r="E172" s="413"/>
      <c r="F172" s="413"/>
      <c r="G172" s="413"/>
      <c r="H172" s="413"/>
      <c r="I172" s="413"/>
      <c r="J172" s="413"/>
      <c r="K172" s="413"/>
    </row>
    <row r="173" spans="4:11" ht="12">
      <c r="D173" s="413"/>
      <c r="E173" s="413"/>
      <c r="F173" s="413"/>
      <c r="G173" s="413"/>
      <c r="H173" s="413"/>
      <c r="I173" s="413"/>
      <c r="J173" s="413"/>
      <c r="K173" s="413"/>
    </row>
    <row r="174" spans="4:11" ht="12">
      <c r="D174" s="413"/>
      <c r="E174" s="413"/>
      <c r="F174" s="413"/>
      <c r="G174" s="413"/>
      <c r="H174" s="413"/>
      <c r="I174" s="413"/>
      <c r="J174" s="413"/>
      <c r="K174" s="413"/>
    </row>
    <row r="175" spans="4:11" ht="12">
      <c r="D175" s="413"/>
      <c r="E175" s="413"/>
      <c r="F175" s="413"/>
      <c r="G175" s="413"/>
      <c r="H175" s="413"/>
      <c r="I175" s="413"/>
      <c r="J175" s="413"/>
      <c r="K175" s="413"/>
    </row>
    <row r="176" spans="4:11" ht="12">
      <c r="D176" s="413"/>
      <c r="E176" s="413"/>
      <c r="F176" s="413"/>
      <c r="G176" s="413"/>
      <c r="H176" s="413"/>
      <c r="I176" s="413"/>
      <c r="J176" s="413"/>
      <c r="K176" s="413"/>
    </row>
    <row r="177" spans="4:11" ht="12">
      <c r="D177" s="413"/>
      <c r="E177" s="413"/>
      <c r="F177" s="413"/>
      <c r="G177" s="413"/>
      <c r="H177" s="413"/>
      <c r="I177" s="413"/>
      <c r="J177" s="413"/>
      <c r="K177" s="413"/>
    </row>
    <row r="178" spans="4:11" ht="12">
      <c r="D178" s="413"/>
      <c r="E178" s="413"/>
      <c r="F178" s="413"/>
      <c r="G178" s="413"/>
      <c r="H178" s="413"/>
      <c r="I178" s="413"/>
      <c r="J178" s="413"/>
      <c r="K178" s="413"/>
    </row>
    <row r="179" spans="4:11" ht="12">
      <c r="D179" s="413"/>
      <c r="E179" s="413"/>
      <c r="F179" s="413"/>
      <c r="G179" s="413"/>
      <c r="H179" s="413"/>
      <c r="I179" s="413"/>
      <c r="J179" s="413"/>
      <c r="K179" s="413"/>
    </row>
    <row r="180" spans="4:11" ht="12">
      <c r="D180" s="413"/>
      <c r="E180" s="413"/>
      <c r="F180" s="413"/>
      <c r="G180" s="413"/>
      <c r="H180" s="413"/>
      <c r="I180" s="413"/>
      <c r="J180" s="413"/>
      <c r="K180" s="413"/>
    </row>
    <row r="181" spans="4:11" ht="12">
      <c r="D181" s="413"/>
      <c r="E181" s="413"/>
      <c r="F181" s="413"/>
      <c r="G181" s="413"/>
      <c r="H181" s="413"/>
      <c r="I181" s="413"/>
      <c r="J181" s="413"/>
      <c r="K181" s="413"/>
    </row>
    <row r="182" spans="4:11" ht="12">
      <c r="D182" s="413"/>
      <c r="E182" s="413"/>
      <c r="F182" s="413"/>
      <c r="G182" s="413"/>
      <c r="H182" s="413"/>
      <c r="I182" s="413"/>
      <c r="J182" s="413"/>
      <c r="K182" s="413"/>
    </row>
    <row r="183" spans="4:11" ht="12">
      <c r="D183" s="413"/>
      <c r="E183" s="413"/>
      <c r="F183" s="413"/>
      <c r="G183" s="413"/>
      <c r="H183" s="413"/>
      <c r="I183" s="413"/>
      <c r="J183" s="413"/>
      <c r="K183" s="413"/>
    </row>
    <row r="184" spans="4:11" ht="12">
      <c r="D184" s="413"/>
      <c r="E184" s="413"/>
      <c r="F184" s="413"/>
      <c r="G184" s="413"/>
      <c r="H184" s="413"/>
      <c r="I184" s="413"/>
      <c r="J184" s="413"/>
      <c r="K184" s="413"/>
    </row>
    <row r="185" spans="4:11" ht="12">
      <c r="D185" s="413"/>
      <c r="E185" s="413"/>
      <c r="F185" s="413"/>
      <c r="G185" s="413"/>
      <c r="H185" s="413"/>
      <c r="I185" s="413"/>
      <c r="J185" s="413"/>
      <c r="K185" s="413"/>
    </row>
    <row r="186" spans="4:11" ht="12">
      <c r="D186" s="413"/>
      <c r="E186" s="413"/>
      <c r="F186" s="413"/>
      <c r="G186" s="413"/>
      <c r="H186" s="413"/>
      <c r="I186" s="413"/>
      <c r="J186" s="413"/>
      <c r="K186" s="413"/>
    </row>
    <row r="187" spans="4:11" ht="12">
      <c r="D187" s="413"/>
      <c r="E187" s="413"/>
      <c r="F187" s="413"/>
      <c r="G187" s="413"/>
      <c r="H187" s="413"/>
      <c r="I187" s="413"/>
      <c r="J187" s="413"/>
      <c r="K187" s="413"/>
    </row>
    <row r="188" spans="4:11" ht="12">
      <c r="D188" s="413"/>
      <c r="E188" s="413"/>
      <c r="F188" s="413"/>
      <c r="G188" s="413"/>
      <c r="H188" s="413"/>
      <c r="I188" s="413"/>
      <c r="J188" s="413"/>
      <c r="K188" s="413"/>
    </row>
    <row r="189" spans="4:11" ht="12">
      <c r="D189" s="413"/>
      <c r="E189" s="413"/>
      <c r="F189" s="413"/>
      <c r="G189" s="413"/>
      <c r="H189" s="413"/>
      <c r="I189" s="413"/>
      <c r="J189" s="413"/>
      <c r="K189" s="413"/>
    </row>
    <row r="190" spans="4:11" ht="12">
      <c r="D190" s="413"/>
      <c r="E190" s="413"/>
      <c r="F190" s="413"/>
      <c r="G190" s="413"/>
      <c r="H190" s="413"/>
      <c r="I190" s="413"/>
      <c r="J190" s="413"/>
      <c r="K190" s="413"/>
    </row>
    <row r="191" spans="4:11" ht="12">
      <c r="D191" s="413"/>
      <c r="E191" s="413"/>
      <c r="F191" s="413"/>
      <c r="G191" s="413"/>
      <c r="H191" s="413"/>
      <c r="I191" s="413"/>
      <c r="J191" s="413"/>
      <c r="K191" s="413"/>
    </row>
    <row r="192" spans="4:11" ht="12">
      <c r="D192" s="413"/>
      <c r="E192" s="413"/>
      <c r="F192" s="413"/>
      <c r="G192" s="413"/>
      <c r="H192" s="413"/>
      <c r="I192" s="413"/>
      <c r="J192" s="413"/>
      <c r="K192" s="413"/>
    </row>
    <row r="193" spans="4:11" ht="12">
      <c r="D193" s="413"/>
      <c r="E193" s="413"/>
      <c r="F193" s="413"/>
      <c r="G193" s="413"/>
      <c r="H193" s="413"/>
      <c r="I193" s="413"/>
      <c r="J193" s="413"/>
      <c r="K193" s="413"/>
    </row>
    <row r="194" spans="4:11" ht="12">
      <c r="D194" s="413"/>
      <c r="E194" s="413"/>
      <c r="F194" s="413"/>
      <c r="G194" s="413"/>
      <c r="H194" s="413"/>
      <c r="I194" s="413"/>
      <c r="J194" s="413"/>
      <c r="K194" s="413"/>
    </row>
    <row r="195" spans="4:11" ht="12">
      <c r="D195" s="413"/>
      <c r="E195" s="413"/>
      <c r="F195" s="413"/>
      <c r="G195" s="413"/>
      <c r="H195" s="413"/>
      <c r="I195" s="413"/>
      <c r="J195" s="413"/>
      <c r="K195" s="413"/>
    </row>
    <row r="196" spans="4:11" ht="12">
      <c r="D196" s="413"/>
      <c r="E196" s="413"/>
      <c r="F196" s="413"/>
      <c r="G196" s="413"/>
      <c r="H196" s="413"/>
      <c r="I196" s="413"/>
      <c r="J196" s="413"/>
      <c r="K196" s="413"/>
    </row>
    <row r="197" spans="4:11" ht="12">
      <c r="D197" s="413"/>
      <c r="E197" s="413"/>
      <c r="F197" s="413"/>
      <c r="G197" s="413"/>
      <c r="H197" s="413"/>
      <c r="I197" s="413"/>
      <c r="J197" s="413"/>
      <c r="K197" s="413"/>
    </row>
    <row r="198" spans="4:11" ht="12">
      <c r="D198" s="413"/>
      <c r="E198" s="413"/>
      <c r="F198" s="413"/>
      <c r="G198" s="413"/>
      <c r="H198" s="413"/>
      <c r="I198" s="413"/>
      <c r="J198" s="413"/>
      <c r="K198" s="413"/>
    </row>
    <row r="199" spans="4:11" ht="12">
      <c r="D199" s="413"/>
      <c r="E199" s="413"/>
      <c r="F199" s="413"/>
      <c r="G199" s="413"/>
      <c r="H199" s="413"/>
      <c r="I199" s="413"/>
      <c r="J199" s="413"/>
      <c r="K199" s="413"/>
    </row>
    <row r="200" spans="4:11" ht="12">
      <c r="D200" s="413"/>
      <c r="E200" s="413"/>
      <c r="F200" s="413"/>
      <c r="G200" s="413"/>
      <c r="H200" s="413"/>
      <c r="I200" s="413"/>
      <c r="J200" s="413"/>
      <c r="K200" s="413"/>
    </row>
    <row r="201" spans="4:11" ht="12">
      <c r="D201" s="413"/>
      <c r="E201" s="413"/>
      <c r="F201" s="413"/>
      <c r="G201" s="413"/>
      <c r="H201" s="413"/>
      <c r="I201" s="413"/>
      <c r="J201" s="413"/>
      <c r="K201" s="413"/>
    </row>
    <row r="202" spans="4:11" ht="12">
      <c r="D202" s="413"/>
      <c r="E202" s="413"/>
      <c r="F202" s="413"/>
      <c r="G202" s="413"/>
      <c r="H202" s="413"/>
      <c r="I202" s="413"/>
      <c r="J202" s="413"/>
      <c r="K202" s="413"/>
    </row>
    <row r="203" spans="4:11" ht="12">
      <c r="D203" s="413"/>
      <c r="E203" s="413"/>
      <c r="F203" s="413"/>
      <c r="G203" s="413"/>
      <c r="H203" s="413"/>
      <c r="I203" s="413"/>
      <c r="J203" s="413"/>
      <c r="K203" s="413"/>
    </row>
    <row r="204" spans="4:11" ht="12">
      <c r="D204" s="413"/>
      <c r="E204" s="413"/>
      <c r="F204" s="413"/>
      <c r="G204" s="413"/>
      <c r="H204" s="413"/>
      <c r="I204" s="413"/>
      <c r="J204" s="413"/>
      <c r="K204" s="413"/>
    </row>
    <row r="205" spans="4:11" ht="12">
      <c r="D205" s="413"/>
      <c r="E205" s="413"/>
      <c r="F205" s="413"/>
      <c r="G205" s="413"/>
      <c r="H205" s="413"/>
      <c r="I205" s="413"/>
      <c r="J205" s="413"/>
      <c r="K205" s="413"/>
    </row>
    <row r="206" spans="4:11" ht="12">
      <c r="D206" s="413"/>
      <c r="E206" s="413"/>
      <c r="F206" s="413"/>
      <c r="G206" s="413"/>
      <c r="H206" s="413"/>
      <c r="I206" s="413"/>
      <c r="J206" s="413"/>
      <c r="K206" s="413"/>
    </row>
    <row r="207" spans="4:11" ht="12">
      <c r="D207" s="413"/>
      <c r="E207" s="413"/>
      <c r="F207" s="413"/>
      <c r="G207" s="413"/>
      <c r="H207" s="413"/>
      <c r="I207" s="413"/>
      <c r="J207" s="413"/>
      <c r="K207" s="413"/>
    </row>
    <row r="208" spans="4:11" ht="12">
      <c r="D208" s="413"/>
      <c r="E208" s="413"/>
      <c r="F208" s="413"/>
      <c r="G208" s="413"/>
      <c r="H208" s="413"/>
      <c r="I208" s="413"/>
      <c r="J208" s="413"/>
      <c r="K208" s="413"/>
    </row>
    <row r="209" spans="4:11" ht="12">
      <c r="D209" s="413"/>
      <c r="E209" s="413"/>
      <c r="F209" s="413"/>
      <c r="G209" s="413"/>
      <c r="H209" s="413"/>
      <c r="I209" s="413"/>
      <c r="J209" s="413"/>
      <c r="K209" s="413"/>
    </row>
    <row r="210" spans="4:11" ht="12">
      <c r="D210" s="413"/>
      <c r="E210" s="413"/>
      <c r="F210" s="413"/>
      <c r="G210" s="413"/>
      <c r="H210" s="413"/>
      <c r="I210" s="413"/>
      <c r="J210" s="413"/>
      <c r="K210" s="413"/>
    </row>
  </sheetData>
  <mergeCells count="13">
    <mergeCell ref="G4:I4"/>
    <mergeCell ref="J4:K4"/>
    <mergeCell ref="D4:F4"/>
    <mergeCell ref="B10:C10"/>
    <mergeCell ref="B12:C12"/>
    <mergeCell ref="B4:C5"/>
    <mergeCell ref="B7:C7"/>
    <mergeCell ref="B8:C8"/>
    <mergeCell ref="B9:C9"/>
    <mergeCell ref="B47:C47"/>
    <mergeCell ref="B63:C63"/>
    <mergeCell ref="B34:C34"/>
    <mergeCell ref="B15:C15"/>
  </mergeCells>
  <printOptions/>
  <pageMargins left="0.75" right="0.75" top="1" bottom="1" header="0.512" footer="0.512"/>
  <pageSetup orientation="portrait" paperSize="9" r:id="rId1"/>
</worksheet>
</file>

<file path=xl/worksheets/sheet11.xml><?xml version="1.0" encoding="utf-8"?>
<worksheet xmlns="http://schemas.openxmlformats.org/spreadsheetml/2006/main" xmlns:r="http://schemas.openxmlformats.org/officeDocument/2006/relationships">
  <dimension ref="B2:T67"/>
  <sheetViews>
    <sheetView workbookViewId="0" topLeftCell="A1">
      <selection activeCell="A1" sqref="A1"/>
    </sheetView>
  </sheetViews>
  <sheetFormatPr defaultColWidth="9.00390625" defaultRowHeight="13.5"/>
  <cols>
    <col min="1" max="1" width="2.625" style="137" customWidth="1"/>
    <col min="2" max="2" width="9.00390625" style="137" customWidth="1"/>
    <col min="3" max="7" width="11.50390625" style="137" bestFit="1" customWidth="1"/>
    <col min="8" max="8" width="10.50390625" style="137" bestFit="1" customWidth="1"/>
    <col min="9" max="9" width="7.875" style="137" bestFit="1" customWidth="1"/>
    <col min="10" max="10" width="11.50390625" style="137" bestFit="1" customWidth="1"/>
    <col min="11" max="12" width="7.875" style="137" bestFit="1" customWidth="1"/>
    <col min="13" max="16" width="9.625" style="137" customWidth="1"/>
    <col min="17" max="17" width="10.50390625" style="137" bestFit="1" customWidth="1"/>
    <col min="18" max="18" width="12.25390625" style="137" customWidth="1"/>
    <col min="19" max="19" width="9.625" style="137" customWidth="1"/>
    <col min="20" max="20" width="10.75390625" style="137" customWidth="1"/>
    <col min="21" max="16384" width="9.00390625" style="137" customWidth="1"/>
  </cols>
  <sheetData>
    <row r="2" ht="14.25">
      <c r="B2" s="471" t="s">
        <v>1586</v>
      </c>
    </row>
    <row r="3" spans="18:20" ht="12.75" thickBot="1">
      <c r="R3" s="137" t="s">
        <v>1553</v>
      </c>
      <c r="T3" s="210" t="s">
        <v>1554</v>
      </c>
    </row>
    <row r="4" spans="2:20" ht="14.25" thickTop="1">
      <c r="B4" s="1437" t="s">
        <v>395</v>
      </c>
      <c r="C4" s="1419" t="s">
        <v>1555</v>
      </c>
      <c r="D4" s="1420"/>
      <c r="E4" s="1420"/>
      <c r="F4" s="1420"/>
      <c r="G4" s="1420"/>
      <c r="H4" s="1420"/>
      <c r="I4" s="1420"/>
      <c r="J4" s="1420"/>
      <c r="K4" s="1420"/>
      <c r="L4" s="1420"/>
      <c r="M4" s="1420"/>
      <c r="N4" s="1420"/>
      <c r="O4" s="1420"/>
      <c r="P4" s="1420"/>
      <c r="Q4" s="1421"/>
      <c r="R4" s="1418" t="s">
        <v>1556</v>
      </c>
      <c r="S4" s="1418"/>
      <c r="T4" s="1418"/>
    </row>
    <row r="5" spans="2:20" ht="13.5">
      <c r="B5" s="1438"/>
      <c r="C5" s="1429" t="s">
        <v>402</v>
      </c>
      <c r="D5" s="1440" t="s">
        <v>1557</v>
      </c>
      <c r="E5" s="1441"/>
      <c r="F5" s="1441"/>
      <c r="G5" s="1441"/>
      <c r="H5" s="1441"/>
      <c r="I5" s="1441"/>
      <c r="J5" s="1441"/>
      <c r="K5" s="1441"/>
      <c r="L5" s="1441"/>
      <c r="M5" s="1441"/>
      <c r="N5" s="1441"/>
      <c r="O5" s="1441"/>
      <c r="P5" s="1442"/>
      <c r="Q5" s="1412" t="s">
        <v>1558</v>
      </c>
      <c r="R5" s="1427" t="s">
        <v>1559</v>
      </c>
      <c r="S5" s="1427" t="s">
        <v>1560</v>
      </c>
      <c r="T5" s="1427" t="s">
        <v>1561</v>
      </c>
    </row>
    <row r="6" spans="2:20" ht="13.5">
      <c r="B6" s="1438"/>
      <c r="C6" s="1430"/>
      <c r="D6" s="1432" t="s">
        <v>453</v>
      </c>
      <c r="E6" s="1434" t="s">
        <v>1562</v>
      </c>
      <c r="F6" s="1435"/>
      <c r="G6" s="1435"/>
      <c r="H6" s="1435"/>
      <c r="I6" s="1435"/>
      <c r="J6" s="1436"/>
      <c r="K6" s="1422" t="s">
        <v>1563</v>
      </c>
      <c r="L6" s="1422" t="s">
        <v>1564</v>
      </c>
      <c r="M6" s="1422" t="s">
        <v>1565</v>
      </c>
      <c r="N6" s="1333" t="s">
        <v>1566</v>
      </c>
      <c r="O6" s="1443"/>
      <c r="P6" s="1334"/>
      <c r="Q6" s="1413"/>
      <c r="R6" s="1415"/>
      <c r="S6" s="1415"/>
      <c r="T6" s="1415"/>
    </row>
    <row r="7" spans="2:20" ht="12">
      <c r="B7" s="1438"/>
      <c r="C7" s="1430"/>
      <c r="D7" s="1432"/>
      <c r="E7" s="1417" t="s">
        <v>402</v>
      </c>
      <c r="F7" s="1417"/>
      <c r="G7" s="1417" t="s">
        <v>1567</v>
      </c>
      <c r="H7" s="1417"/>
      <c r="I7" s="1417" t="s">
        <v>1568</v>
      </c>
      <c r="J7" s="1417"/>
      <c r="K7" s="1423"/>
      <c r="L7" s="1425"/>
      <c r="M7" s="1425"/>
      <c r="N7" s="1415" t="s">
        <v>402</v>
      </c>
      <c r="O7" s="1412" t="s">
        <v>1569</v>
      </c>
      <c r="P7" s="1415" t="s">
        <v>1570</v>
      </c>
      <c r="Q7" s="1413"/>
      <c r="R7" s="1415"/>
      <c r="S7" s="1415"/>
      <c r="T7" s="1415"/>
    </row>
    <row r="8" spans="2:20" ht="12">
      <c r="B8" s="1439"/>
      <c r="C8" s="1431"/>
      <c r="D8" s="1433"/>
      <c r="E8" s="474" t="s">
        <v>1571</v>
      </c>
      <c r="F8" s="474" t="s">
        <v>1572</v>
      </c>
      <c r="G8" s="474" t="s">
        <v>1571</v>
      </c>
      <c r="H8" s="474" t="s">
        <v>1572</v>
      </c>
      <c r="I8" s="474" t="s">
        <v>1571</v>
      </c>
      <c r="J8" s="474" t="s">
        <v>1572</v>
      </c>
      <c r="K8" s="1424"/>
      <c r="L8" s="1426"/>
      <c r="M8" s="1426"/>
      <c r="N8" s="1416"/>
      <c r="O8" s="1414"/>
      <c r="P8" s="1416"/>
      <c r="Q8" s="1414"/>
      <c r="R8" s="1428"/>
      <c r="S8" s="1428"/>
      <c r="T8" s="1428"/>
    </row>
    <row r="9" spans="2:20" ht="13.5" customHeight="1">
      <c r="B9" s="476"/>
      <c r="C9" s="210"/>
      <c r="D9" s="210"/>
      <c r="E9" s="210"/>
      <c r="F9" s="210"/>
      <c r="G9" s="210"/>
      <c r="H9" s="210"/>
      <c r="I9" s="210"/>
      <c r="J9" s="210"/>
      <c r="K9" s="210"/>
      <c r="L9" s="210"/>
      <c r="M9" s="210"/>
      <c r="N9" s="210"/>
      <c r="O9" s="210"/>
      <c r="P9" s="210"/>
      <c r="Q9" s="210"/>
      <c r="R9" s="210"/>
      <c r="S9" s="477"/>
      <c r="T9" s="478"/>
    </row>
    <row r="10" spans="2:20" s="479" customFormat="1" ht="11.25">
      <c r="B10" s="480" t="s">
        <v>402</v>
      </c>
      <c r="C10" s="481">
        <f aca="true" t="shared" si="0" ref="C10:T10">SUM(C41,C29,C56,C12)</f>
        <v>661910.6999999998</v>
      </c>
      <c r="D10" s="482">
        <f t="shared" si="0"/>
        <v>645035.3</v>
      </c>
      <c r="E10" s="482">
        <f t="shared" si="0"/>
        <v>112606.4</v>
      </c>
      <c r="F10" s="482">
        <f t="shared" si="0"/>
        <v>515044.5</v>
      </c>
      <c r="G10" s="482">
        <f t="shared" si="0"/>
        <v>111941.49999999999</v>
      </c>
      <c r="H10" s="482">
        <f t="shared" si="0"/>
        <v>11403.400000000001</v>
      </c>
      <c r="I10" s="482">
        <f t="shared" si="0"/>
        <v>664.9</v>
      </c>
      <c r="J10" s="482">
        <f t="shared" si="0"/>
        <v>510725</v>
      </c>
      <c r="K10" s="482">
        <f t="shared" si="0"/>
        <v>116.89999999999998</v>
      </c>
      <c r="L10" s="482">
        <f t="shared" si="0"/>
        <v>491.9</v>
      </c>
      <c r="M10" s="482">
        <f t="shared" si="0"/>
        <v>2349.7</v>
      </c>
      <c r="N10" s="482">
        <f t="shared" si="0"/>
        <v>14425.9</v>
      </c>
      <c r="O10" s="482">
        <f t="shared" si="0"/>
        <v>8579.599999999999</v>
      </c>
      <c r="P10" s="482">
        <f t="shared" si="0"/>
        <v>5846.299999999999</v>
      </c>
      <c r="Q10" s="482">
        <f t="shared" si="0"/>
        <v>16875.4</v>
      </c>
      <c r="R10" s="482">
        <f t="shared" si="0"/>
        <v>345742.4</v>
      </c>
      <c r="S10" s="482">
        <f t="shared" si="0"/>
        <v>52327.6</v>
      </c>
      <c r="T10" s="483">
        <f t="shared" si="0"/>
        <v>273924.6</v>
      </c>
    </row>
    <row r="11" spans="2:20" s="479" customFormat="1" ht="11.25">
      <c r="B11" s="480"/>
      <c r="C11" s="481"/>
      <c r="D11" s="482"/>
      <c r="E11" s="482"/>
      <c r="F11" s="482"/>
      <c r="G11" s="482"/>
      <c r="H11" s="482"/>
      <c r="I11" s="482"/>
      <c r="J11" s="482"/>
      <c r="K11" s="482"/>
      <c r="L11" s="482"/>
      <c r="M11" s="482"/>
      <c r="N11" s="482"/>
      <c r="O11" s="482"/>
      <c r="P11" s="482"/>
      <c r="Q11" s="482"/>
      <c r="R11" s="482"/>
      <c r="S11" s="482"/>
      <c r="T11" s="483"/>
    </row>
    <row r="12" spans="2:20" s="218" customFormat="1" ht="15" customHeight="1">
      <c r="B12" s="480" t="s">
        <v>488</v>
      </c>
      <c r="C12" s="481">
        <f aca="true" t="shared" si="1" ref="C12:R12">SUM(C13:C27)</f>
        <v>154461.9</v>
      </c>
      <c r="D12" s="482">
        <f t="shared" si="1"/>
        <v>149528.90000000002</v>
      </c>
      <c r="E12" s="482">
        <f t="shared" si="1"/>
        <v>32984.6</v>
      </c>
      <c r="F12" s="482">
        <f t="shared" si="1"/>
        <v>111588.99999999999</v>
      </c>
      <c r="G12" s="482">
        <f t="shared" si="1"/>
        <v>32849</v>
      </c>
      <c r="H12" s="482">
        <f t="shared" si="1"/>
        <v>582</v>
      </c>
      <c r="I12" s="482">
        <f t="shared" si="1"/>
        <v>135.6</v>
      </c>
      <c r="J12" s="482">
        <f t="shared" si="1"/>
        <v>111007</v>
      </c>
      <c r="K12" s="482">
        <f t="shared" si="1"/>
        <v>115.29999999999998</v>
      </c>
      <c r="L12" s="482">
        <f t="shared" si="1"/>
        <v>155.1</v>
      </c>
      <c r="M12" s="482">
        <f t="shared" si="1"/>
        <v>705.1</v>
      </c>
      <c r="N12" s="482">
        <f t="shared" si="1"/>
        <v>3979.7999999999997</v>
      </c>
      <c r="O12" s="482">
        <f t="shared" si="1"/>
        <v>2765.6999999999994</v>
      </c>
      <c r="P12" s="482">
        <f t="shared" si="1"/>
        <v>1214.1</v>
      </c>
      <c r="Q12" s="482">
        <f t="shared" si="1"/>
        <v>4933</v>
      </c>
      <c r="R12" s="482">
        <f t="shared" si="1"/>
        <v>90415.29999999999</v>
      </c>
      <c r="S12" s="482">
        <v>8398.9</v>
      </c>
      <c r="T12" s="483">
        <f>SUM(T13:T27)</f>
        <v>55647.69999999999</v>
      </c>
    </row>
    <row r="13" spans="2:20" ht="12">
      <c r="B13" s="473" t="s">
        <v>379</v>
      </c>
      <c r="C13" s="484">
        <f aca="true" t="shared" si="2" ref="C13:C27">SUM(D13,Q13)</f>
        <v>9433.500000000002</v>
      </c>
      <c r="D13" s="485">
        <f aca="true" t="shared" si="3" ref="D13:D27">SUM(E13,F13,K13,L13,M13,N13)</f>
        <v>9364.000000000002</v>
      </c>
      <c r="E13" s="486">
        <f aca="true" t="shared" si="4" ref="E13:E27">SUM(G13,I13)</f>
        <v>4056.7</v>
      </c>
      <c r="F13" s="486">
        <f aca="true" t="shared" si="5" ref="F13:F27">SUM(H13,J13)</f>
        <v>4640.5</v>
      </c>
      <c r="G13" s="486">
        <v>4056.7</v>
      </c>
      <c r="H13" s="486">
        <v>0</v>
      </c>
      <c r="I13" s="486">
        <v>0</v>
      </c>
      <c r="J13" s="486">
        <v>4640.5</v>
      </c>
      <c r="K13" s="486">
        <v>11.6</v>
      </c>
      <c r="L13" s="486">
        <v>2.1</v>
      </c>
      <c r="M13" s="486">
        <v>49.9</v>
      </c>
      <c r="N13" s="486">
        <f aca="true" t="shared" si="6" ref="N13:N27">SUM(O13:P13)</f>
        <v>603.2</v>
      </c>
      <c r="O13" s="486">
        <v>411.4</v>
      </c>
      <c r="P13" s="486">
        <v>191.8</v>
      </c>
      <c r="Q13" s="486">
        <v>69.5</v>
      </c>
      <c r="R13" s="486">
        <v>696.4</v>
      </c>
      <c r="S13" s="486">
        <v>518</v>
      </c>
      <c r="T13" s="487">
        <v>8219.1</v>
      </c>
    </row>
    <row r="14" spans="2:20" ht="12">
      <c r="B14" s="473" t="s">
        <v>491</v>
      </c>
      <c r="C14" s="484">
        <f t="shared" si="2"/>
        <v>51296.8</v>
      </c>
      <c r="D14" s="485">
        <f t="shared" si="3"/>
        <v>50779.100000000006</v>
      </c>
      <c r="E14" s="486">
        <f t="shared" si="4"/>
        <v>2821</v>
      </c>
      <c r="F14" s="486">
        <f t="shared" si="5"/>
        <v>46662.100000000006</v>
      </c>
      <c r="G14" s="486">
        <v>2820.5</v>
      </c>
      <c r="H14" s="486">
        <v>4.8</v>
      </c>
      <c r="I14" s="486">
        <v>0.5</v>
      </c>
      <c r="J14" s="486">
        <v>46657.3</v>
      </c>
      <c r="K14" s="486">
        <v>0.1</v>
      </c>
      <c r="L14" s="486">
        <v>46.7</v>
      </c>
      <c r="M14" s="486">
        <v>55.8</v>
      </c>
      <c r="N14" s="486">
        <f t="shared" si="6"/>
        <v>1193.3999999999999</v>
      </c>
      <c r="O14" s="486">
        <v>1101.8</v>
      </c>
      <c r="P14" s="486">
        <v>91.6</v>
      </c>
      <c r="Q14" s="486">
        <v>517.7</v>
      </c>
      <c r="R14" s="486">
        <v>39207.2</v>
      </c>
      <c r="S14" s="486">
        <v>5191.7</v>
      </c>
      <c r="T14" s="487">
        <v>6897.9</v>
      </c>
    </row>
    <row r="15" spans="2:20" ht="12">
      <c r="B15" s="473" t="s">
        <v>492</v>
      </c>
      <c r="C15" s="484">
        <f t="shared" si="2"/>
        <v>3993.3</v>
      </c>
      <c r="D15" s="485">
        <f t="shared" si="3"/>
        <v>3940.5</v>
      </c>
      <c r="E15" s="486">
        <f t="shared" si="4"/>
        <v>963.5</v>
      </c>
      <c r="F15" s="486">
        <f t="shared" si="5"/>
        <v>2740.4</v>
      </c>
      <c r="G15" s="486">
        <v>960.9</v>
      </c>
      <c r="H15" s="488">
        <v>0</v>
      </c>
      <c r="I15" s="486">
        <v>2.6</v>
      </c>
      <c r="J15" s="486">
        <v>2740.4</v>
      </c>
      <c r="K15" s="486">
        <v>0</v>
      </c>
      <c r="L15" s="486">
        <v>5</v>
      </c>
      <c r="M15" s="486">
        <v>49.5</v>
      </c>
      <c r="N15" s="486">
        <f t="shared" si="6"/>
        <v>182.10000000000002</v>
      </c>
      <c r="O15" s="486">
        <v>128.4</v>
      </c>
      <c r="P15" s="486">
        <v>53.7</v>
      </c>
      <c r="Q15" s="486">
        <v>52.8</v>
      </c>
      <c r="R15" s="486">
        <v>1630.4</v>
      </c>
      <c r="S15" s="486">
        <v>136.9</v>
      </c>
      <c r="T15" s="487">
        <v>2226</v>
      </c>
    </row>
    <row r="16" spans="2:20" ht="12">
      <c r="B16" s="473" t="s">
        <v>408</v>
      </c>
      <c r="C16" s="484">
        <f t="shared" si="2"/>
        <v>4169.3</v>
      </c>
      <c r="D16" s="485">
        <f t="shared" si="3"/>
        <v>4169.3</v>
      </c>
      <c r="E16" s="486">
        <f t="shared" si="4"/>
        <v>1716.3</v>
      </c>
      <c r="F16" s="486">
        <f t="shared" si="5"/>
        <v>2425.5</v>
      </c>
      <c r="G16" s="486">
        <v>1714.2</v>
      </c>
      <c r="H16" s="486">
        <v>111.2</v>
      </c>
      <c r="I16" s="486">
        <v>2.1</v>
      </c>
      <c r="J16" s="486">
        <v>2314.3</v>
      </c>
      <c r="K16" s="486">
        <v>1.5</v>
      </c>
      <c r="L16" s="486">
        <v>0</v>
      </c>
      <c r="M16" s="486">
        <v>6</v>
      </c>
      <c r="N16" s="486">
        <f t="shared" si="6"/>
        <v>20</v>
      </c>
      <c r="O16" s="486">
        <v>0</v>
      </c>
      <c r="P16" s="486">
        <v>20</v>
      </c>
      <c r="Q16" s="486">
        <v>0</v>
      </c>
      <c r="R16" s="486">
        <v>2693.7</v>
      </c>
      <c r="S16" s="486">
        <v>251.3</v>
      </c>
      <c r="T16" s="487">
        <v>1224.3</v>
      </c>
    </row>
    <row r="17" spans="2:20" ht="12">
      <c r="B17" s="473" t="s">
        <v>409</v>
      </c>
      <c r="C17" s="484">
        <f t="shared" si="2"/>
        <v>6.5</v>
      </c>
      <c r="D17" s="485">
        <f t="shared" si="3"/>
        <v>0</v>
      </c>
      <c r="E17" s="486">
        <f t="shared" si="4"/>
        <v>0</v>
      </c>
      <c r="F17" s="486">
        <f t="shared" si="5"/>
        <v>0</v>
      </c>
      <c r="G17" s="486">
        <v>0</v>
      </c>
      <c r="H17" s="486">
        <v>0</v>
      </c>
      <c r="I17" s="486">
        <v>0</v>
      </c>
      <c r="J17" s="486">
        <v>0</v>
      </c>
      <c r="K17" s="486">
        <v>0</v>
      </c>
      <c r="L17" s="486">
        <v>0</v>
      </c>
      <c r="M17" s="486">
        <v>0</v>
      </c>
      <c r="N17" s="486">
        <f t="shared" si="6"/>
        <v>0</v>
      </c>
      <c r="O17" s="486">
        <v>0</v>
      </c>
      <c r="P17" s="486">
        <v>0</v>
      </c>
      <c r="Q17" s="486">
        <v>6.5</v>
      </c>
      <c r="R17" s="486">
        <v>0</v>
      </c>
      <c r="S17" s="486">
        <v>0</v>
      </c>
      <c r="T17" s="487">
        <v>6.5</v>
      </c>
    </row>
    <row r="18" spans="2:20" ht="12">
      <c r="B18" s="473" t="s">
        <v>410</v>
      </c>
      <c r="C18" s="484">
        <f t="shared" si="2"/>
        <v>1022.4</v>
      </c>
      <c r="D18" s="485">
        <f t="shared" si="3"/>
        <v>937.5</v>
      </c>
      <c r="E18" s="486">
        <f t="shared" si="4"/>
        <v>318.6</v>
      </c>
      <c r="F18" s="486">
        <f t="shared" si="5"/>
        <v>518.9</v>
      </c>
      <c r="G18" s="486">
        <v>318.6</v>
      </c>
      <c r="H18" s="486">
        <v>31.3</v>
      </c>
      <c r="I18" s="486">
        <v>0</v>
      </c>
      <c r="J18" s="486">
        <v>487.6</v>
      </c>
      <c r="K18" s="486">
        <v>0</v>
      </c>
      <c r="L18" s="486">
        <v>0</v>
      </c>
      <c r="M18" s="486">
        <v>69</v>
      </c>
      <c r="N18" s="486">
        <f t="shared" si="6"/>
        <v>31</v>
      </c>
      <c r="O18" s="486">
        <v>16.5</v>
      </c>
      <c r="P18" s="486">
        <v>14.5</v>
      </c>
      <c r="Q18" s="486">
        <v>84.9</v>
      </c>
      <c r="R18" s="486">
        <v>325.9</v>
      </c>
      <c r="S18" s="486">
        <v>12</v>
      </c>
      <c r="T18" s="487">
        <v>684.5</v>
      </c>
    </row>
    <row r="19" spans="2:20" ht="12">
      <c r="B19" s="473" t="s">
        <v>1573</v>
      </c>
      <c r="C19" s="484">
        <f t="shared" si="2"/>
        <v>14879.999999999998</v>
      </c>
      <c r="D19" s="485">
        <f t="shared" si="3"/>
        <v>14521.599999999999</v>
      </c>
      <c r="E19" s="486">
        <f t="shared" si="4"/>
        <v>2692.4</v>
      </c>
      <c r="F19" s="486">
        <f t="shared" si="5"/>
        <v>11490.199999999999</v>
      </c>
      <c r="G19" s="486">
        <v>2692.4</v>
      </c>
      <c r="H19" s="486">
        <v>60.4</v>
      </c>
      <c r="I19" s="486">
        <v>0</v>
      </c>
      <c r="J19" s="486">
        <v>11429.8</v>
      </c>
      <c r="K19" s="486">
        <v>3.7</v>
      </c>
      <c r="L19" s="486">
        <v>1.3</v>
      </c>
      <c r="M19" s="486">
        <v>108.5</v>
      </c>
      <c r="N19" s="486">
        <f t="shared" si="6"/>
        <v>225.5</v>
      </c>
      <c r="O19" s="486">
        <v>57.7</v>
      </c>
      <c r="P19" s="486">
        <v>167.8</v>
      </c>
      <c r="Q19" s="486">
        <v>358.4</v>
      </c>
      <c r="R19" s="486">
        <v>10731.5</v>
      </c>
      <c r="S19" s="486">
        <v>723</v>
      </c>
      <c r="T19" s="487">
        <v>3425.5</v>
      </c>
    </row>
    <row r="20" spans="2:20" ht="12">
      <c r="B20" s="473" t="s">
        <v>1574</v>
      </c>
      <c r="C20" s="484">
        <f t="shared" si="2"/>
        <v>6.7</v>
      </c>
      <c r="D20" s="485">
        <f t="shared" si="3"/>
        <v>0</v>
      </c>
      <c r="E20" s="486">
        <f t="shared" si="4"/>
        <v>0</v>
      </c>
      <c r="F20" s="486">
        <f t="shared" si="5"/>
        <v>0</v>
      </c>
      <c r="G20" s="486">
        <v>0</v>
      </c>
      <c r="H20" s="486">
        <v>0</v>
      </c>
      <c r="I20" s="486">
        <v>0</v>
      </c>
      <c r="J20" s="486">
        <v>0</v>
      </c>
      <c r="K20" s="486">
        <v>0</v>
      </c>
      <c r="L20" s="486">
        <v>0</v>
      </c>
      <c r="M20" s="486">
        <v>0</v>
      </c>
      <c r="N20" s="486">
        <f t="shared" si="6"/>
        <v>0</v>
      </c>
      <c r="O20" s="486">
        <v>0</v>
      </c>
      <c r="P20" s="486">
        <v>0</v>
      </c>
      <c r="Q20" s="486">
        <v>6.7</v>
      </c>
      <c r="R20" s="486">
        <v>0</v>
      </c>
      <c r="S20" s="486">
        <v>0</v>
      </c>
      <c r="T20" s="487">
        <v>6.7</v>
      </c>
    </row>
    <row r="21" spans="2:20" ht="12">
      <c r="B21" s="473" t="s">
        <v>389</v>
      </c>
      <c r="C21" s="484">
        <f t="shared" si="2"/>
        <v>22033.7</v>
      </c>
      <c r="D21" s="485">
        <f t="shared" si="3"/>
        <v>21453.600000000002</v>
      </c>
      <c r="E21" s="486">
        <f t="shared" si="4"/>
        <v>5983.1</v>
      </c>
      <c r="F21" s="486">
        <f t="shared" si="5"/>
        <v>15084.699999999999</v>
      </c>
      <c r="G21" s="486">
        <v>5891.1</v>
      </c>
      <c r="H21" s="486">
        <v>8.3</v>
      </c>
      <c r="I21" s="486">
        <v>92</v>
      </c>
      <c r="J21" s="486">
        <v>15076.4</v>
      </c>
      <c r="K21" s="486">
        <v>61.9</v>
      </c>
      <c r="L21" s="486">
        <v>91.3</v>
      </c>
      <c r="M21" s="486">
        <v>67.9</v>
      </c>
      <c r="N21" s="486">
        <f t="shared" si="6"/>
        <v>164.7</v>
      </c>
      <c r="O21" s="486">
        <v>107.6</v>
      </c>
      <c r="P21" s="486">
        <v>57.1</v>
      </c>
      <c r="Q21" s="486">
        <v>580.1</v>
      </c>
      <c r="R21" s="486">
        <v>6730.4</v>
      </c>
      <c r="S21" s="486">
        <v>591.1</v>
      </c>
      <c r="T21" s="487">
        <v>14712.2</v>
      </c>
    </row>
    <row r="22" spans="2:20" ht="12">
      <c r="B22" s="473" t="s">
        <v>497</v>
      </c>
      <c r="C22" s="484">
        <f t="shared" si="2"/>
        <v>546.5</v>
      </c>
      <c r="D22" s="485">
        <f t="shared" si="3"/>
        <v>546.5</v>
      </c>
      <c r="E22" s="486">
        <f t="shared" si="4"/>
        <v>349.5</v>
      </c>
      <c r="F22" s="486">
        <f t="shared" si="5"/>
        <v>176.39999999999998</v>
      </c>
      <c r="G22" s="486">
        <v>346.4</v>
      </c>
      <c r="H22" s="486">
        <v>3.2</v>
      </c>
      <c r="I22" s="486">
        <v>3.1</v>
      </c>
      <c r="J22" s="486">
        <v>173.2</v>
      </c>
      <c r="K22" s="486">
        <v>0.6</v>
      </c>
      <c r="L22" s="486">
        <v>0</v>
      </c>
      <c r="M22" s="486">
        <v>0</v>
      </c>
      <c r="N22" s="486">
        <f t="shared" si="6"/>
        <v>20</v>
      </c>
      <c r="O22" s="486">
        <v>0</v>
      </c>
      <c r="P22" s="486">
        <v>20</v>
      </c>
      <c r="Q22" s="486">
        <v>0</v>
      </c>
      <c r="R22" s="486">
        <v>191.9</v>
      </c>
      <c r="S22" s="486">
        <v>12</v>
      </c>
      <c r="T22" s="487">
        <v>342.6</v>
      </c>
    </row>
    <row r="23" spans="2:20" ht="12">
      <c r="B23" s="473" t="s">
        <v>1477</v>
      </c>
      <c r="C23" s="484">
        <f t="shared" si="2"/>
        <v>2802.0000000000005</v>
      </c>
      <c r="D23" s="485">
        <f t="shared" si="3"/>
        <v>2695.2000000000003</v>
      </c>
      <c r="E23" s="486">
        <f t="shared" si="4"/>
        <v>1362.9</v>
      </c>
      <c r="F23" s="486">
        <f t="shared" si="5"/>
        <v>723.4</v>
      </c>
      <c r="G23" s="486">
        <v>1362.9</v>
      </c>
      <c r="H23" s="486">
        <v>299.7</v>
      </c>
      <c r="I23" s="486">
        <v>0</v>
      </c>
      <c r="J23" s="486">
        <v>423.7</v>
      </c>
      <c r="K23" s="486">
        <v>1.1</v>
      </c>
      <c r="L23" s="486">
        <v>0</v>
      </c>
      <c r="M23" s="486">
        <v>147</v>
      </c>
      <c r="N23" s="486">
        <f t="shared" si="6"/>
        <v>460.8</v>
      </c>
      <c r="O23" s="486">
        <v>123.5</v>
      </c>
      <c r="P23" s="486">
        <v>337.3</v>
      </c>
      <c r="Q23" s="486">
        <v>106.8</v>
      </c>
      <c r="R23" s="486">
        <v>790.8</v>
      </c>
      <c r="S23" s="486">
        <v>241.5</v>
      </c>
      <c r="T23" s="487">
        <v>1769.7</v>
      </c>
    </row>
    <row r="24" spans="2:20" ht="12">
      <c r="B24" s="473" t="s">
        <v>1483</v>
      </c>
      <c r="C24" s="484">
        <f t="shared" si="2"/>
        <v>1957.3</v>
      </c>
      <c r="D24" s="485">
        <f t="shared" si="3"/>
        <v>1952.1</v>
      </c>
      <c r="E24" s="486">
        <f t="shared" si="4"/>
        <v>1225.3</v>
      </c>
      <c r="F24" s="486">
        <f t="shared" si="5"/>
        <v>482.5</v>
      </c>
      <c r="G24" s="486">
        <v>1224.3</v>
      </c>
      <c r="H24" s="486">
        <v>34.9</v>
      </c>
      <c r="I24" s="486">
        <v>1</v>
      </c>
      <c r="J24" s="486">
        <v>447.6</v>
      </c>
      <c r="K24" s="486">
        <v>0</v>
      </c>
      <c r="L24" s="486">
        <v>1</v>
      </c>
      <c r="M24" s="486">
        <v>16.3</v>
      </c>
      <c r="N24" s="486">
        <f t="shared" si="6"/>
        <v>227</v>
      </c>
      <c r="O24" s="486">
        <v>227</v>
      </c>
      <c r="P24" s="486">
        <v>0</v>
      </c>
      <c r="Q24" s="486">
        <v>5.2</v>
      </c>
      <c r="R24" s="486">
        <v>219.4</v>
      </c>
      <c r="S24" s="486">
        <v>150.3</v>
      </c>
      <c r="T24" s="487">
        <v>1587.6</v>
      </c>
    </row>
    <row r="25" spans="2:20" ht="12">
      <c r="B25" s="473" t="s">
        <v>499</v>
      </c>
      <c r="C25" s="484">
        <f t="shared" si="2"/>
        <v>14864.300000000001</v>
      </c>
      <c r="D25" s="485">
        <f t="shared" si="3"/>
        <v>12994.300000000001</v>
      </c>
      <c r="E25" s="486">
        <f t="shared" si="4"/>
        <v>3226.6</v>
      </c>
      <c r="F25" s="486">
        <f t="shared" si="5"/>
        <v>9646.5</v>
      </c>
      <c r="G25" s="486">
        <v>3211.7</v>
      </c>
      <c r="H25" s="486">
        <v>12.6</v>
      </c>
      <c r="I25" s="486">
        <v>14.9</v>
      </c>
      <c r="J25" s="486">
        <v>9633.9</v>
      </c>
      <c r="K25" s="486">
        <v>0</v>
      </c>
      <c r="L25" s="486">
        <v>3.5</v>
      </c>
      <c r="M25" s="486">
        <v>0</v>
      </c>
      <c r="N25" s="486">
        <f t="shared" si="6"/>
        <v>117.7</v>
      </c>
      <c r="O25" s="486">
        <v>117.7</v>
      </c>
      <c r="P25" s="486">
        <v>0</v>
      </c>
      <c r="Q25" s="486">
        <v>1870</v>
      </c>
      <c r="R25" s="486">
        <v>9712.4</v>
      </c>
      <c r="S25" s="486">
        <v>155.3</v>
      </c>
      <c r="T25" s="487">
        <v>4996.4</v>
      </c>
    </row>
    <row r="26" spans="2:20" ht="12">
      <c r="B26" s="473" t="s">
        <v>1575</v>
      </c>
      <c r="C26" s="484">
        <f t="shared" si="2"/>
        <v>16861.5</v>
      </c>
      <c r="D26" s="485">
        <f t="shared" si="3"/>
        <v>15773.6</v>
      </c>
      <c r="E26" s="486">
        <f t="shared" si="4"/>
        <v>4085</v>
      </c>
      <c r="F26" s="486">
        <f t="shared" si="5"/>
        <v>11569</v>
      </c>
      <c r="G26" s="486">
        <v>4066.6</v>
      </c>
      <c r="H26" s="486">
        <v>0</v>
      </c>
      <c r="I26" s="486">
        <v>18.4</v>
      </c>
      <c r="J26" s="486">
        <v>11569</v>
      </c>
      <c r="K26" s="486">
        <v>20</v>
      </c>
      <c r="L26" s="486">
        <v>4.2</v>
      </c>
      <c r="M26" s="486">
        <v>22.5</v>
      </c>
      <c r="N26" s="486">
        <f t="shared" si="6"/>
        <v>72.9</v>
      </c>
      <c r="O26" s="486">
        <v>45</v>
      </c>
      <c r="P26" s="486">
        <v>27.9</v>
      </c>
      <c r="Q26" s="486">
        <v>1087.9</v>
      </c>
      <c r="R26" s="486">
        <v>12040.4</v>
      </c>
      <c r="S26" s="486">
        <v>12</v>
      </c>
      <c r="T26" s="487">
        <v>4809.1</v>
      </c>
    </row>
    <row r="27" spans="2:20" ht="12">
      <c r="B27" s="473" t="s">
        <v>503</v>
      </c>
      <c r="C27" s="484">
        <f t="shared" si="2"/>
        <v>10588.1</v>
      </c>
      <c r="D27" s="485">
        <f t="shared" si="3"/>
        <v>10401.6</v>
      </c>
      <c r="E27" s="486">
        <f t="shared" si="4"/>
        <v>4183.7</v>
      </c>
      <c r="F27" s="486">
        <f t="shared" si="5"/>
        <v>5428.900000000001</v>
      </c>
      <c r="G27" s="486">
        <v>4182.7</v>
      </c>
      <c r="H27" s="486">
        <v>15.6</v>
      </c>
      <c r="I27" s="486">
        <v>1</v>
      </c>
      <c r="J27" s="486">
        <v>5413.3</v>
      </c>
      <c r="K27" s="486">
        <v>14.8</v>
      </c>
      <c r="L27" s="486">
        <v>0</v>
      </c>
      <c r="M27" s="486">
        <v>112.7</v>
      </c>
      <c r="N27" s="486">
        <f t="shared" si="6"/>
        <v>661.5</v>
      </c>
      <c r="O27" s="486">
        <v>429.1</v>
      </c>
      <c r="P27" s="486">
        <v>232.4</v>
      </c>
      <c r="Q27" s="486">
        <v>186.5</v>
      </c>
      <c r="R27" s="486">
        <v>5444.9</v>
      </c>
      <c r="S27" s="486">
        <v>403.6</v>
      </c>
      <c r="T27" s="487">
        <v>4739.6</v>
      </c>
    </row>
    <row r="28" spans="2:20" s="479" customFormat="1" ht="11.25">
      <c r="B28" s="480"/>
      <c r="C28" s="481"/>
      <c r="D28" s="482"/>
      <c r="E28" s="482"/>
      <c r="F28" s="482"/>
      <c r="G28" s="482"/>
      <c r="H28" s="482"/>
      <c r="I28" s="482"/>
      <c r="J28" s="482"/>
      <c r="K28" s="482"/>
      <c r="L28" s="482"/>
      <c r="M28" s="482"/>
      <c r="N28" s="482"/>
      <c r="O28" s="482"/>
      <c r="P28" s="482"/>
      <c r="Q28" s="482"/>
      <c r="R28" s="482"/>
      <c r="S28" s="482"/>
      <c r="T28" s="483"/>
    </row>
    <row r="29" spans="2:20" s="218" customFormat="1" ht="11.25" customHeight="1">
      <c r="B29" s="480" t="s">
        <v>1576</v>
      </c>
      <c r="C29" s="481">
        <f aca="true" t="shared" si="7" ref="C29:L29">SUM(C30:C39)</f>
        <v>174640.69999999995</v>
      </c>
      <c r="D29" s="482">
        <f t="shared" si="7"/>
        <v>168365</v>
      </c>
      <c r="E29" s="482">
        <f t="shared" si="7"/>
        <v>33794</v>
      </c>
      <c r="F29" s="482">
        <f t="shared" si="7"/>
        <v>129822.2</v>
      </c>
      <c r="G29" s="482">
        <f t="shared" si="7"/>
        <v>33535.399999999994</v>
      </c>
      <c r="H29" s="482">
        <f t="shared" si="7"/>
        <v>1183.2000000000003</v>
      </c>
      <c r="I29" s="482">
        <f t="shared" si="7"/>
        <v>258.6</v>
      </c>
      <c r="J29" s="482">
        <f t="shared" si="7"/>
        <v>128638.99999999999</v>
      </c>
      <c r="K29" s="482">
        <f t="shared" si="7"/>
        <v>1.3</v>
      </c>
      <c r="L29" s="482">
        <f t="shared" si="7"/>
        <v>47.3</v>
      </c>
      <c r="M29" s="482">
        <v>382.6</v>
      </c>
      <c r="N29" s="482">
        <f aca="true" t="shared" si="8" ref="N29:T29">SUM(N30:N39)</f>
        <v>4317.6</v>
      </c>
      <c r="O29" s="482">
        <f t="shared" si="8"/>
        <v>1213.6</v>
      </c>
      <c r="P29" s="482">
        <f t="shared" si="8"/>
        <v>3103.9999999999995</v>
      </c>
      <c r="Q29" s="482">
        <f t="shared" si="8"/>
        <v>6275.7</v>
      </c>
      <c r="R29" s="482">
        <f t="shared" si="8"/>
        <v>124973.9</v>
      </c>
      <c r="S29" s="482">
        <f t="shared" si="8"/>
        <v>9011.000000000002</v>
      </c>
      <c r="T29" s="483">
        <f t="shared" si="8"/>
        <v>43655.8</v>
      </c>
    </row>
    <row r="30" spans="2:20" ht="12">
      <c r="B30" s="473" t="s">
        <v>381</v>
      </c>
      <c r="C30" s="484">
        <f aca="true" t="shared" si="9" ref="C30:C39">SUM(D30,Q30)</f>
        <v>12747.199999999999</v>
      </c>
      <c r="D30" s="485">
        <f>SUM(E30,F30,K30,L30,M30,N30)</f>
        <v>12559.999999999998</v>
      </c>
      <c r="E30" s="486">
        <f aca="true" t="shared" si="10" ref="E30:E39">SUM(G30,I30)</f>
        <v>2602.2</v>
      </c>
      <c r="F30" s="486">
        <f aca="true" t="shared" si="11" ref="F30:F39">SUM(H30,J30)</f>
        <v>9467.199999999999</v>
      </c>
      <c r="G30" s="486">
        <v>2594.5</v>
      </c>
      <c r="H30" s="486">
        <v>469.9</v>
      </c>
      <c r="I30" s="486">
        <v>7.7</v>
      </c>
      <c r="J30" s="486">
        <v>8997.3</v>
      </c>
      <c r="K30" s="486">
        <v>0</v>
      </c>
      <c r="L30" s="486">
        <v>3.1</v>
      </c>
      <c r="M30" s="486">
        <v>48.5</v>
      </c>
      <c r="N30" s="486">
        <f aca="true" t="shared" si="12" ref="N30:N39">SUM(O30:P30)</f>
        <v>439</v>
      </c>
      <c r="O30" s="486">
        <v>337.4</v>
      </c>
      <c r="P30" s="486">
        <v>101.6</v>
      </c>
      <c r="Q30" s="486">
        <v>187.2</v>
      </c>
      <c r="R30" s="486">
        <v>8047.5</v>
      </c>
      <c r="S30" s="486">
        <v>391.5</v>
      </c>
      <c r="T30" s="487">
        <v>4308.2</v>
      </c>
    </row>
    <row r="31" spans="2:20" ht="12">
      <c r="B31" s="473" t="s">
        <v>1545</v>
      </c>
      <c r="C31" s="484">
        <f t="shared" si="9"/>
        <v>9500</v>
      </c>
      <c r="D31" s="485">
        <f>SUM(E31,F31,K31,L31,M31,N31)</f>
        <v>8497.6</v>
      </c>
      <c r="E31" s="486">
        <f t="shared" si="10"/>
        <v>1791.2</v>
      </c>
      <c r="F31" s="486">
        <f t="shared" si="11"/>
        <v>6354</v>
      </c>
      <c r="G31" s="486">
        <v>1791.2</v>
      </c>
      <c r="H31" s="486">
        <v>68.1</v>
      </c>
      <c r="I31" s="486">
        <v>0</v>
      </c>
      <c r="J31" s="486">
        <v>6285.9</v>
      </c>
      <c r="K31" s="486">
        <v>0</v>
      </c>
      <c r="L31" s="486">
        <v>0</v>
      </c>
      <c r="M31" s="486">
        <v>11.1</v>
      </c>
      <c r="N31" s="486">
        <f t="shared" si="12"/>
        <v>341.3</v>
      </c>
      <c r="O31" s="486">
        <v>231.6</v>
      </c>
      <c r="P31" s="486">
        <v>109.7</v>
      </c>
      <c r="Q31" s="486">
        <v>1002.4</v>
      </c>
      <c r="R31" s="486">
        <v>5317.8</v>
      </c>
      <c r="S31" s="486">
        <v>531.7</v>
      </c>
      <c r="T31" s="487">
        <v>3650.5</v>
      </c>
    </row>
    <row r="32" spans="2:20" ht="12">
      <c r="B32" s="473" t="s">
        <v>1546</v>
      </c>
      <c r="C32" s="484">
        <f t="shared" si="9"/>
        <v>17314.1</v>
      </c>
      <c r="D32" s="485">
        <f>SUM(E32,F32,K32,L32,M32,N32)</f>
        <v>17051.3</v>
      </c>
      <c r="E32" s="486">
        <f t="shared" si="10"/>
        <v>1183.6</v>
      </c>
      <c r="F32" s="486">
        <f t="shared" si="11"/>
        <v>15794.3</v>
      </c>
      <c r="G32" s="486">
        <v>1169.8</v>
      </c>
      <c r="H32" s="486">
        <v>0</v>
      </c>
      <c r="I32" s="486">
        <v>13.8</v>
      </c>
      <c r="J32" s="486">
        <v>15794.3</v>
      </c>
      <c r="K32" s="486">
        <v>0</v>
      </c>
      <c r="L32" s="486">
        <v>0</v>
      </c>
      <c r="M32" s="486">
        <v>33.2</v>
      </c>
      <c r="N32" s="486">
        <f t="shared" si="12"/>
        <v>40.2</v>
      </c>
      <c r="O32" s="486">
        <v>0</v>
      </c>
      <c r="P32" s="486">
        <v>40.2</v>
      </c>
      <c r="Q32" s="486">
        <v>262.8</v>
      </c>
      <c r="R32" s="486">
        <v>15245.7</v>
      </c>
      <c r="S32" s="486">
        <v>355.6</v>
      </c>
      <c r="T32" s="487">
        <v>1712.8</v>
      </c>
    </row>
    <row r="33" spans="2:20" ht="12">
      <c r="B33" s="473" t="s">
        <v>392</v>
      </c>
      <c r="C33" s="484">
        <f t="shared" si="9"/>
        <v>21750.5</v>
      </c>
      <c r="D33" s="485">
        <f>SUM(E33,F33,K33,L33,M33,N33)</f>
        <v>21137.5</v>
      </c>
      <c r="E33" s="486">
        <f t="shared" si="10"/>
        <v>4170.4</v>
      </c>
      <c r="F33" s="486">
        <f t="shared" si="11"/>
        <v>16920.600000000002</v>
      </c>
      <c r="G33" s="486">
        <v>4073.4</v>
      </c>
      <c r="H33" s="486">
        <v>269.7</v>
      </c>
      <c r="I33" s="486">
        <v>97</v>
      </c>
      <c r="J33" s="486">
        <v>16650.9</v>
      </c>
      <c r="K33" s="486">
        <v>1</v>
      </c>
      <c r="L33" s="486">
        <v>0</v>
      </c>
      <c r="M33" s="486">
        <v>12.8</v>
      </c>
      <c r="N33" s="486">
        <f t="shared" si="12"/>
        <v>32.7</v>
      </c>
      <c r="O33" s="486">
        <v>0</v>
      </c>
      <c r="P33" s="486">
        <v>32.7</v>
      </c>
      <c r="Q33" s="486">
        <v>613</v>
      </c>
      <c r="R33" s="486">
        <v>17930</v>
      </c>
      <c r="S33" s="486">
        <v>854.2</v>
      </c>
      <c r="T33" s="487">
        <v>2966.3</v>
      </c>
    </row>
    <row r="34" spans="2:20" ht="12">
      <c r="B34" s="473" t="s">
        <v>393</v>
      </c>
      <c r="C34" s="484">
        <f t="shared" si="9"/>
        <v>8356.800000000001</v>
      </c>
      <c r="D34" s="485">
        <f>SUM(E34,F34,K34,L34,M34,N34)</f>
        <v>8351.6</v>
      </c>
      <c r="E34" s="486">
        <f t="shared" si="10"/>
        <v>2708.4</v>
      </c>
      <c r="F34" s="486">
        <f t="shared" si="11"/>
        <v>5190.7</v>
      </c>
      <c r="G34" s="486">
        <v>2673.3</v>
      </c>
      <c r="H34" s="486">
        <v>54.4</v>
      </c>
      <c r="I34" s="486">
        <v>35.1</v>
      </c>
      <c r="J34" s="486">
        <v>5136.3</v>
      </c>
      <c r="K34" s="486">
        <v>0</v>
      </c>
      <c r="L34" s="486">
        <v>8</v>
      </c>
      <c r="M34" s="486">
        <v>55</v>
      </c>
      <c r="N34" s="486">
        <f t="shared" si="12"/>
        <v>389.5</v>
      </c>
      <c r="O34" s="486">
        <v>308.8</v>
      </c>
      <c r="P34" s="486">
        <v>80.7</v>
      </c>
      <c r="Q34" s="486">
        <v>5.2</v>
      </c>
      <c r="R34" s="486">
        <v>5023.4</v>
      </c>
      <c r="S34" s="486">
        <v>402.9</v>
      </c>
      <c r="T34" s="487">
        <v>2930.5</v>
      </c>
    </row>
    <row r="35" spans="2:20" ht="12">
      <c r="B35" s="473" t="s">
        <v>1547</v>
      </c>
      <c r="C35" s="484">
        <f t="shared" si="9"/>
        <v>32260.1</v>
      </c>
      <c r="D35" s="485">
        <v>31681.8</v>
      </c>
      <c r="E35" s="486">
        <f t="shared" si="10"/>
        <v>7203.799999999999</v>
      </c>
      <c r="F35" s="486">
        <f t="shared" si="11"/>
        <v>23390.5</v>
      </c>
      <c r="G35" s="486">
        <v>7140.9</v>
      </c>
      <c r="H35" s="486">
        <v>125.8</v>
      </c>
      <c r="I35" s="486">
        <v>62.9</v>
      </c>
      <c r="J35" s="486">
        <v>23264.7</v>
      </c>
      <c r="K35" s="486">
        <v>0.3</v>
      </c>
      <c r="L35" s="486">
        <v>35.9</v>
      </c>
      <c r="M35" s="486">
        <v>46.5</v>
      </c>
      <c r="N35" s="486">
        <f t="shared" si="12"/>
        <v>1004.9</v>
      </c>
      <c r="O35" s="486">
        <v>194.1</v>
      </c>
      <c r="P35" s="486">
        <v>810.8</v>
      </c>
      <c r="Q35" s="486">
        <v>578.3</v>
      </c>
      <c r="R35" s="486">
        <v>25966.3</v>
      </c>
      <c r="S35" s="486">
        <v>908.4</v>
      </c>
      <c r="T35" s="487">
        <v>5385.4</v>
      </c>
    </row>
    <row r="36" spans="2:20" ht="12">
      <c r="B36" s="473" t="s">
        <v>1548</v>
      </c>
      <c r="C36" s="484">
        <f t="shared" si="9"/>
        <v>14181</v>
      </c>
      <c r="D36" s="485">
        <f>SUM(E36,F36,K36,L36,M36,N36)</f>
        <v>13561</v>
      </c>
      <c r="E36" s="486">
        <f t="shared" si="10"/>
        <v>2877.1</v>
      </c>
      <c r="F36" s="486">
        <f t="shared" si="11"/>
        <v>9490.4</v>
      </c>
      <c r="G36" s="486">
        <v>2877.1</v>
      </c>
      <c r="H36" s="486">
        <v>59.5</v>
      </c>
      <c r="I36" s="486">
        <v>0</v>
      </c>
      <c r="J36" s="486">
        <v>9430.9</v>
      </c>
      <c r="K36" s="486">
        <v>0</v>
      </c>
      <c r="L36" s="486">
        <v>0.3</v>
      </c>
      <c r="M36" s="486">
        <v>40</v>
      </c>
      <c r="N36" s="486">
        <f t="shared" si="12"/>
        <v>1153.2</v>
      </c>
      <c r="O36" s="486">
        <v>116</v>
      </c>
      <c r="P36" s="486">
        <v>1037.2</v>
      </c>
      <c r="Q36" s="486">
        <v>620</v>
      </c>
      <c r="R36" s="486">
        <v>6887.2</v>
      </c>
      <c r="S36" s="486">
        <v>723</v>
      </c>
      <c r="T36" s="487">
        <v>9570.8</v>
      </c>
    </row>
    <row r="37" spans="2:20" ht="12">
      <c r="B37" s="473" t="s">
        <v>1549</v>
      </c>
      <c r="C37" s="484">
        <f t="shared" si="9"/>
        <v>28291.3</v>
      </c>
      <c r="D37" s="485">
        <f>SUM(E37,F37,K37,L37,M37,N37)</f>
        <v>25363</v>
      </c>
      <c r="E37" s="486">
        <f t="shared" si="10"/>
        <v>5253.8</v>
      </c>
      <c r="F37" s="486">
        <f t="shared" si="11"/>
        <v>19811</v>
      </c>
      <c r="G37" s="486">
        <v>5253.8</v>
      </c>
      <c r="H37" s="486">
        <v>28.9</v>
      </c>
      <c r="I37" s="486">
        <v>0</v>
      </c>
      <c r="J37" s="486">
        <v>19782.1</v>
      </c>
      <c r="K37" s="486">
        <v>0</v>
      </c>
      <c r="L37" s="486">
        <v>0</v>
      </c>
      <c r="M37" s="486">
        <v>110.8</v>
      </c>
      <c r="N37" s="486">
        <f t="shared" si="12"/>
        <v>187.39999999999998</v>
      </c>
      <c r="O37" s="486">
        <v>25.7</v>
      </c>
      <c r="P37" s="486">
        <v>161.7</v>
      </c>
      <c r="Q37" s="486">
        <v>2928.3</v>
      </c>
      <c r="R37" s="486">
        <v>22809.2</v>
      </c>
      <c r="S37" s="486">
        <v>3031.9</v>
      </c>
      <c r="T37" s="487">
        <v>2450.2</v>
      </c>
    </row>
    <row r="38" spans="2:20" ht="12">
      <c r="B38" s="473" t="s">
        <v>388</v>
      </c>
      <c r="C38" s="484">
        <f t="shared" si="9"/>
        <v>26284.400000000005</v>
      </c>
      <c r="D38" s="485">
        <f>SUM(E38,F38,K38,L38,M38,N38)</f>
        <v>26269.000000000004</v>
      </c>
      <c r="E38" s="486">
        <f t="shared" si="10"/>
        <v>5231.5</v>
      </c>
      <c r="F38" s="486">
        <f t="shared" si="11"/>
        <v>20293.300000000003</v>
      </c>
      <c r="G38" s="486">
        <v>5190.5</v>
      </c>
      <c r="H38" s="486">
        <v>66.9</v>
      </c>
      <c r="I38" s="486">
        <v>41</v>
      </c>
      <c r="J38" s="486">
        <v>20226.4</v>
      </c>
      <c r="K38" s="486">
        <v>0</v>
      </c>
      <c r="L38" s="486">
        <v>0</v>
      </c>
      <c r="M38" s="486">
        <v>14.8</v>
      </c>
      <c r="N38" s="486">
        <f t="shared" si="12"/>
        <v>729.4</v>
      </c>
      <c r="O38" s="486">
        <v>0</v>
      </c>
      <c r="P38" s="486">
        <v>729.4</v>
      </c>
      <c r="Q38" s="486">
        <v>15.4</v>
      </c>
      <c r="R38" s="486">
        <v>16345.5</v>
      </c>
      <c r="S38" s="486">
        <v>1799.6</v>
      </c>
      <c r="T38" s="487">
        <v>8139.3</v>
      </c>
    </row>
    <row r="39" spans="2:20" ht="12">
      <c r="B39" s="473" t="s">
        <v>391</v>
      </c>
      <c r="C39" s="484">
        <f t="shared" si="9"/>
        <v>3955.2999999999997</v>
      </c>
      <c r="D39" s="485">
        <f>SUM(E39,F39,K39,L39,M39,N39)</f>
        <v>3892.2</v>
      </c>
      <c r="E39" s="486">
        <f t="shared" si="10"/>
        <v>772</v>
      </c>
      <c r="F39" s="486">
        <f t="shared" si="11"/>
        <v>3110.2</v>
      </c>
      <c r="G39" s="486">
        <v>770.9</v>
      </c>
      <c r="H39" s="486">
        <v>40</v>
      </c>
      <c r="I39" s="486">
        <v>1.1</v>
      </c>
      <c r="J39" s="486">
        <v>3070.2</v>
      </c>
      <c r="K39" s="486">
        <v>0</v>
      </c>
      <c r="L39" s="486">
        <v>0</v>
      </c>
      <c r="M39" s="486">
        <v>10</v>
      </c>
      <c r="N39" s="486">
        <f t="shared" si="12"/>
        <v>0</v>
      </c>
      <c r="O39" s="486">
        <v>0</v>
      </c>
      <c r="P39" s="486">
        <v>0</v>
      </c>
      <c r="Q39" s="486">
        <v>63.1</v>
      </c>
      <c r="R39" s="486">
        <v>1401.3</v>
      </c>
      <c r="S39" s="486">
        <v>12.2</v>
      </c>
      <c r="T39" s="487">
        <v>2541.8</v>
      </c>
    </row>
    <row r="40" spans="2:20" ht="12">
      <c r="B40" s="473"/>
      <c r="C40" s="484"/>
      <c r="D40" s="485"/>
      <c r="E40" s="486"/>
      <c r="F40" s="486"/>
      <c r="G40" s="486"/>
      <c r="H40" s="486"/>
      <c r="I40" s="486"/>
      <c r="J40" s="486"/>
      <c r="K40" s="486"/>
      <c r="L40" s="486"/>
      <c r="M40" s="486"/>
      <c r="N40" s="486"/>
      <c r="O40" s="486"/>
      <c r="P40" s="486"/>
      <c r="Q40" s="486"/>
      <c r="R40" s="486"/>
      <c r="S40" s="486"/>
      <c r="T40" s="487"/>
    </row>
    <row r="41" spans="2:20" s="218" customFormat="1" ht="11.25" customHeight="1">
      <c r="B41" s="480" t="s">
        <v>518</v>
      </c>
      <c r="C41" s="489">
        <f aca="true" t="shared" si="13" ref="C41:N41">SUM(C42:C54)</f>
        <v>140935.79999999996</v>
      </c>
      <c r="D41" s="490">
        <f t="shared" si="13"/>
        <v>137470.99999999997</v>
      </c>
      <c r="E41" s="490">
        <f t="shared" si="13"/>
        <v>23184.7</v>
      </c>
      <c r="F41" s="490">
        <f t="shared" si="13"/>
        <v>111841.5</v>
      </c>
      <c r="G41" s="490">
        <f t="shared" si="13"/>
        <v>23013.5</v>
      </c>
      <c r="H41" s="490">
        <f t="shared" si="13"/>
        <v>2480.8</v>
      </c>
      <c r="I41" s="490">
        <f t="shared" si="13"/>
        <v>171.2</v>
      </c>
      <c r="J41" s="490">
        <f t="shared" si="13"/>
        <v>109360.7</v>
      </c>
      <c r="K41" s="490">
        <f t="shared" si="13"/>
        <v>0.3</v>
      </c>
      <c r="L41" s="490">
        <f t="shared" si="13"/>
        <v>127.1</v>
      </c>
      <c r="M41" s="490">
        <f t="shared" si="13"/>
        <v>406</v>
      </c>
      <c r="N41" s="490">
        <f t="shared" si="13"/>
        <v>1911.4</v>
      </c>
      <c r="O41" s="490">
        <v>1100.8</v>
      </c>
      <c r="P41" s="490">
        <f>SUM(P42:P54)</f>
        <v>810.5999999999999</v>
      </c>
      <c r="Q41" s="490">
        <f>SUM(Q42:Q54)</f>
        <v>3464.8</v>
      </c>
      <c r="R41" s="490">
        <f>SUM(R42:R54)</f>
        <v>59795.700000000004</v>
      </c>
      <c r="S41" s="490">
        <f>SUM(S42:S54)</f>
        <v>8254.3</v>
      </c>
      <c r="T41" s="491">
        <f>SUM(T42:T54)</f>
        <v>72885.8</v>
      </c>
    </row>
    <row r="42" spans="2:20" ht="12">
      <c r="B42" s="473" t="s">
        <v>377</v>
      </c>
      <c r="C42" s="484">
        <f aca="true" t="shared" si="14" ref="C42:C54">SUM(D42,Q42)</f>
        <v>21595.699999999997</v>
      </c>
      <c r="D42" s="485">
        <f aca="true" t="shared" si="15" ref="D42:D54">SUM(E42,F42,K42,L42,M42,N42)</f>
        <v>20770.999999999996</v>
      </c>
      <c r="E42" s="486">
        <f aca="true" t="shared" si="16" ref="E42:E54">SUM(G42,I42)</f>
        <v>3746.2999999999997</v>
      </c>
      <c r="F42" s="486">
        <f aca="true" t="shared" si="17" ref="F42:F54">SUM(H42,J42)</f>
        <v>16910.3</v>
      </c>
      <c r="G42" s="486">
        <v>3736.2</v>
      </c>
      <c r="H42" s="486">
        <v>956.5</v>
      </c>
      <c r="I42" s="486">
        <v>10.1</v>
      </c>
      <c r="J42" s="486">
        <v>15953.8</v>
      </c>
      <c r="K42" s="486">
        <v>0.3</v>
      </c>
      <c r="L42" s="486">
        <v>0</v>
      </c>
      <c r="M42" s="486">
        <v>15.1</v>
      </c>
      <c r="N42" s="486">
        <v>99</v>
      </c>
      <c r="O42" s="486">
        <v>86</v>
      </c>
      <c r="P42" s="486">
        <v>31</v>
      </c>
      <c r="Q42" s="486">
        <v>824.7</v>
      </c>
      <c r="R42" s="486">
        <v>8324</v>
      </c>
      <c r="S42" s="486">
        <v>1036.5</v>
      </c>
      <c r="T42" s="487">
        <v>12235.2</v>
      </c>
    </row>
    <row r="43" spans="2:20" ht="12">
      <c r="B43" s="473" t="s">
        <v>383</v>
      </c>
      <c r="C43" s="484">
        <f t="shared" si="14"/>
        <v>16601.5</v>
      </c>
      <c r="D43" s="485">
        <f t="shared" si="15"/>
        <v>15632.6</v>
      </c>
      <c r="E43" s="486">
        <f t="shared" si="16"/>
        <v>4008</v>
      </c>
      <c r="F43" s="486">
        <f t="shared" si="17"/>
        <v>11472.900000000001</v>
      </c>
      <c r="G43" s="486">
        <v>3996.5</v>
      </c>
      <c r="H43" s="486">
        <v>241.7</v>
      </c>
      <c r="I43" s="486">
        <v>11.5</v>
      </c>
      <c r="J43" s="486">
        <v>11231.2</v>
      </c>
      <c r="K43" s="486">
        <v>0</v>
      </c>
      <c r="L43" s="486">
        <v>0</v>
      </c>
      <c r="M43" s="486">
        <v>11.8</v>
      </c>
      <c r="N43" s="486">
        <f aca="true" t="shared" si="18" ref="N43:N54">SUM(O43:P43)</f>
        <v>139.9</v>
      </c>
      <c r="O43" s="486">
        <v>126</v>
      </c>
      <c r="P43" s="486">
        <v>13.9</v>
      </c>
      <c r="Q43" s="486">
        <v>968.9</v>
      </c>
      <c r="R43" s="486">
        <v>5070.1</v>
      </c>
      <c r="S43" s="486">
        <v>260</v>
      </c>
      <c r="T43" s="487">
        <v>11271.4</v>
      </c>
    </row>
    <row r="44" spans="2:20" ht="12">
      <c r="B44" s="473" t="s">
        <v>384</v>
      </c>
      <c r="C44" s="484">
        <f t="shared" si="14"/>
        <v>10923.699999999999</v>
      </c>
      <c r="D44" s="485">
        <f t="shared" si="15"/>
        <v>10813.8</v>
      </c>
      <c r="E44" s="486">
        <f t="shared" si="16"/>
        <v>2148.5</v>
      </c>
      <c r="F44" s="486">
        <f t="shared" si="17"/>
        <v>8526.9</v>
      </c>
      <c r="G44" s="486">
        <v>2132.3</v>
      </c>
      <c r="H44" s="486">
        <v>349</v>
      </c>
      <c r="I44" s="486">
        <v>16.2</v>
      </c>
      <c r="J44" s="486">
        <v>8177.9</v>
      </c>
      <c r="K44" s="486">
        <v>0</v>
      </c>
      <c r="L44" s="486">
        <v>0</v>
      </c>
      <c r="M44" s="486">
        <v>2</v>
      </c>
      <c r="N44" s="486">
        <f t="shared" si="18"/>
        <v>136.4</v>
      </c>
      <c r="O44" s="486">
        <v>62</v>
      </c>
      <c r="P44" s="486">
        <v>74.4</v>
      </c>
      <c r="Q44" s="486">
        <v>109.9</v>
      </c>
      <c r="R44" s="486">
        <v>4905.7</v>
      </c>
      <c r="S44" s="486">
        <v>418</v>
      </c>
      <c r="T44" s="487">
        <v>5600</v>
      </c>
    </row>
    <row r="45" spans="2:20" ht="12">
      <c r="B45" s="473" t="s">
        <v>386</v>
      </c>
      <c r="C45" s="484">
        <f t="shared" si="14"/>
        <v>3356.5</v>
      </c>
      <c r="D45" s="485">
        <f t="shared" si="15"/>
        <v>3084.7</v>
      </c>
      <c r="E45" s="486">
        <f t="shared" si="16"/>
        <v>629.5</v>
      </c>
      <c r="F45" s="486">
        <f t="shared" si="17"/>
        <v>2440.7999999999997</v>
      </c>
      <c r="G45" s="486">
        <v>606.4</v>
      </c>
      <c r="H45" s="486">
        <v>85.1</v>
      </c>
      <c r="I45" s="486">
        <v>23.1</v>
      </c>
      <c r="J45" s="486">
        <v>2355.7</v>
      </c>
      <c r="K45" s="486">
        <v>0</v>
      </c>
      <c r="L45" s="486">
        <v>12.6</v>
      </c>
      <c r="M45" s="486">
        <v>1.8</v>
      </c>
      <c r="N45" s="486">
        <f t="shared" si="18"/>
        <v>0</v>
      </c>
      <c r="O45" s="486">
        <v>0</v>
      </c>
      <c r="P45" s="486">
        <v>0</v>
      </c>
      <c r="Q45" s="486">
        <v>271.8</v>
      </c>
      <c r="R45" s="486">
        <v>322.4</v>
      </c>
      <c r="S45" s="486">
        <v>705.4</v>
      </c>
      <c r="T45" s="487">
        <v>2328.7</v>
      </c>
    </row>
    <row r="46" spans="2:20" ht="12">
      <c r="B46" s="473" t="s">
        <v>387</v>
      </c>
      <c r="C46" s="484">
        <f t="shared" si="14"/>
        <v>14398.6</v>
      </c>
      <c r="D46" s="485">
        <f t="shared" si="15"/>
        <v>14106</v>
      </c>
      <c r="E46" s="486">
        <f t="shared" si="16"/>
        <v>1828.9</v>
      </c>
      <c r="F46" s="486">
        <f t="shared" si="17"/>
        <v>11918.300000000001</v>
      </c>
      <c r="G46" s="486">
        <v>1749.9</v>
      </c>
      <c r="H46" s="486">
        <v>387.2</v>
      </c>
      <c r="I46" s="486">
        <v>79</v>
      </c>
      <c r="J46" s="486">
        <v>11531.1</v>
      </c>
      <c r="K46" s="486">
        <v>0</v>
      </c>
      <c r="L46" s="486">
        <v>54</v>
      </c>
      <c r="M46" s="486">
        <v>247</v>
      </c>
      <c r="N46" s="486">
        <f t="shared" si="18"/>
        <v>57.8</v>
      </c>
      <c r="O46" s="486">
        <v>56</v>
      </c>
      <c r="P46" s="486">
        <v>1.8</v>
      </c>
      <c r="Q46" s="486">
        <v>292.6</v>
      </c>
      <c r="R46" s="486">
        <v>2862.9</v>
      </c>
      <c r="S46" s="486">
        <v>3467.7</v>
      </c>
      <c r="T46" s="487">
        <v>8068</v>
      </c>
    </row>
    <row r="47" spans="2:20" ht="12">
      <c r="B47" s="473" t="s">
        <v>1577</v>
      </c>
      <c r="C47" s="484">
        <f t="shared" si="14"/>
        <v>705.2</v>
      </c>
      <c r="D47" s="485">
        <f t="shared" si="15"/>
        <v>664.5</v>
      </c>
      <c r="E47" s="486">
        <f t="shared" si="16"/>
        <v>88.1</v>
      </c>
      <c r="F47" s="486">
        <f t="shared" si="17"/>
        <v>563.4</v>
      </c>
      <c r="G47" s="486">
        <v>88.1</v>
      </c>
      <c r="H47" s="486">
        <v>37.1</v>
      </c>
      <c r="I47" s="486">
        <v>0</v>
      </c>
      <c r="J47" s="486">
        <v>526.3</v>
      </c>
      <c r="K47" s="486"/>
      <c r="L47" s="486">
        <v>0</v>
      </c>
      <c r="M47" s="486">
        <v>3.2</v>
      </c>
      <c r="N47" s="486">
        <f t="shared" si="18"/>
        <v>9.8</v>
      </c>
      <c r="O47" s="486">
        <v>1</v>
      </c>
      <c r="P47" s="486">
        <v>8.8</v>
      </c>
      <c r="Q47" s="486">
        <v>40.7</v>
      </c>
      <c r="R47" s="486">
        <v>8.2</v>
      </c>
      <c r="S47" s="486">
        <v>339.2</v>
      </c>
      <c r="T47" s="487">
        <v>357.8</v>
      </c>
    </row>
    <row r="48" spans="2:20" ht="12">
      <c r="B48" s="473" t="s">
        <v>1578</v>
      </c>
      <c r="C48" s="484">
        <f t="shared" si="14"/>
        <v>910.5</v>
      </c>
      <c r="D48" s="485">
        <f t="shared" si="15"/>
        <v>891.2</v>
      </c>
      <c r="E48" s="486">
        <f t="shared" si="16"/>
        <v>102.7</v>
      </c>
      <c r="F48" s="486">
        <f t="shared" si="17"/>
        <v>747.3</v>
      </c>
      <c r="G48" s="486">
        <v>102.2</v>
      </c>
      <c r="H48" s="486">
        <v>150</v>
      </c>
      <c r="I48" s="486">
        <v>0.5</v>
      </c>
      <c r="J48" s="486">
        <v>597.3</v>
      </c>
      <c r="K48" s="486">
        <v>0</v>
      </c>
      <c r="L48" s="486">
        <v>2</v>
      </c>
      <c r="M48" s="486">
        <v>13</v>
      </c>
      <c r="N48" s="486">
        <f t="shared" si="18"/>
        <v>26.2</v>
      </c>
      <c r="O48" s="486">
        <v>0</v>
      </c>
      <c r="P48" s="486">
        <v>26.2</v>
      </c>
      <c r="Q48" s="486">
        <v>19.3</v>
      </c>
      <c r="R48" s="486">
        <v>4.3</v>
      </c>
      <c r="S48" s="486">
        <v>1.2</v>
      </c>
      <c r="T48" s="487">
        <v>905</v>
      </c>
    </row>
    <row r="49" spans="2:20" ht="12">
      <c r="B49" s="473" t="s">
        <v>1550</v>
      </c>
      <c r="C49" s="484">
        <f t="shared" si="14"/>
        <v>3343.5000000000005</v>
      </c>
      <c r="D49" s="485">
        <f t="shared" si="15"/>
        <v>3196.7000000000003</v>
      </c>
      <c r="E49" s="486">
        <f t="shared" si="16"/>
        <v>851.8</v>
      </c>
      <c r="F49" s="486">
        <f t="shared" si="17"/>
        <v>2074</v>
      </c>
      <c r="G49" s="486">
        <v>827.8</v>
      </c>
      <c r="H49" s="486">
        <v>63.1</v>
      </c>
      <c r="I49" s="486">
        <v>24</v>
      </c>
      <c r="J49" s="486">
        <v>2010.9</v>
      </c>
      <c r="K49" s="486">
        <v>0</v>
      </c>
      <c r="L49" s="486">
        <v>0</v>
      </c>
      <c r="M49" s="486">
        <v>15.8</v>
      </c>
      <c r="N49" s="486">
        <f t="shared" si="18"/>
        <v>255.1</v>
      </c>
      <c r="O49" s="486">
        <v>245.1</v>
      </c>
      <c r="P49" s="486">
        <v>10</v>
      </c>
      <c r="Q49" s="486">
        <v>146.8</v>
      </c>
      <c r="R49" s="486">
        <v>270.5</v>
      </c>
      <c r="S49" s="486">
        <v>499.3</v>
      </c>
      <c r="T49" s="487">
        <v>2573.7</v>
      </c>
    </row>
    <row r="50" spans="2:20" ht="12">
      <c r="B50" s="473" t="s">
        <v>382</v>
      </c>
      <c r="C50" s="484">
        <f t="shared" si="14"/>
        <v>7121.2</v>
      </c>
      <c r="D50" s="485">
        <f t="shared" si="15"/>
        <v>7008.2</v>
      </c>
      <c r="E50" s="486">
        <f t="shared" si="16"/>
        <v>1828.1999999999998</v>
      </c>
      <c r="F50" s="486">
        <f t="shared" si="17"/>
        <v>5157</v>
      </c>
      <c r="G50" s="486">
        <v>1827.6</v>
      </c>
      <c r="H50" s="486">
        <v>74.8</v>
      </c>
      <c r="I50" s="486">
        <v>0.6</v>
      </c>
      <c r="J50" s="486">
        <v>5082.2</v>
      </c>
      <c r="K50" s="486">
        <v>0</v>
      </c>
      <c r="L50" s="486">
        <v>0.4</v>
      </c>
      <c r="M50" s="486">
        <v>0.6</v>
      </c>
      <c r="N50" s="486">
        <f t="shared" si="18"/>
        <v>22</v>
      </c>
      <c r="O50" s="486">
        <v>7</v>
      </c>
      <c r="P50" s="486">
        <v>15</v>
      </c>
      <c r="Q50" s="486">
        <v>113</v>
      </c>
      <c r="R50" s="486">
        <v>2390.3</v>
      </c>
      <c r="S50" s="486">
        <v>724.3</v>
      </c>
      <c r="T50" s="487">
        <v>4006.6</v>
      </c>
    </row>
    <row r="51" spans="2:20" ht="12">
      <c r="B51" s="473" t="s">
        <v>1551</v>
      </c>
      <c r="C51" s="484">
        <f t="shared" si="14"/>
        <v>11012.7</v>
      </c>
      <c r="D51" s="485">
        <f t="shared" si="15"/>
        <v>10971.7</v>
      </c>
      <c r="E51" s="486">
        <f t="shared" si="16"/>
        <v>1579.2</v>
      </c>
      <c r="F51" s="486">
        <f t="shared" si="17"/>
        <v>9361.9</v>
      </c>
      <c r="G51" s="486">
        <v>1577</v>
      </c>
      <c r="H51" s="486">
        <v>117.4</v>
      </c>
      <c r="I51" s="486">
        <v>2.2</v>
      </c>
      <c r="J51" s="486">
        <v>9244.5</v>
      </c>
      <c r="K51" s="486">
        <v>0</v>
      </c>
      <c r="L51" s="486">
        <v>3.1</v>
      </c>
      <c r="M51" s="486">
        <v>10.6</v>
      </c>
      <c r="N51" s="486">
        <f t="shared" si="18"/>
        <v>16.9</v>
      </c>
      <c r="O51" s="486">
        <v>8.8</v>
      </c>
      <c r="P51" s="486">
        <v>8.1</v>
      </c>
      <c r="Q51" s="486">
        <v>41</v>
      </c>
      <c r="R51" s="486">
        <v>4471</v>
      </c>
      <c r="S51" s="486">
        <v>275.2</v>
      </c>
      <c r="T51" s="487">
        <v>6266.5</v>
      </c>
    </row>
    <row r="52" spans="2:20" ht="12">
      <c r="B52" s="473" t="s">
        <v>1552</v>
      </c>
      <c r="C52" s="484">
        <f t="shared" si="14"/>
        <v>15060.5</v>
      </c>
      <c r="D52" s="485">
        <f t="shared" si="15"/>
        <v>14993.3</v>
      </c>
      <c r="E52" s="486">
        <f t="shared" si="16"/>
        <v>1995.3</v>
      </c>
      <c r="F52" s="486">
        <f t="shared" si="17"/>
        <v>12638</v>
      </c>
      <c r="G52" s="486">
        <v>1994.8</v>
      </c>
      <c r="H52" s="486">
        <v>11.6</v>
      </c>
      <c r="I52" s="486">
        <v>0.5</v>
      </c>
      <c r="J52" s="486">
        <v>12626.4</v>
      </c>
      <c r="K52" s="486">
        <v>0</v>
      </c>
      <c r="L52" s="486">
        <v>6.4</v>
      </c>
      <c r="M52" s="486">
        <v>10</v>
      </c>
      <c r="N52" s="486">
        <f t="shared" si="18"/>
        <v>343.6</v>
      </c>
      <c r="O52" s="486">
        <v>343.6</v>
      </c>
      <c r="P52" s="486">
        <v>0</v>
      </c>
      <c r="Q52" s="486">
        <v>67.2</v>
      </c>
      <c r="R52" s="486">
        <v>9437.9</v>
      </c>
      <c r="S52" s="486">
        <v>255</v>
      </c>
      <c r="T52" s="487">
        <v>5367.6</v>
      </c>
    </row>
    <row r="53" spans="2:20" ht="12">
      <c r="B53" s="473" t="s">
        <v>526</v>
      </c>
      <c r="C53" s="484">
        <f t="shared" si="14"/>
        <v>34525.39999999999</v>
      </c>
      <c r="D53" s="485">
        <f t="shared" si="15"/>
        <v>33975.29999999999</v>
      </c>
      <c r="E53" s="486">
        <f t="shared" si="16"/>
        <v>3741.2</v>
      </c>
      <c r="F53" s="486">
        <f t="shared" si="17"/>
        <v>29310.1</v>
      </c>
      <c r="G53" s="486">
        <v>3737.7</v>
      </c>
      <c r="H53" s="486">
        <v>5.3</v>
      </c>
      <c r="I53" s="486">
        <v>3.5</v>
      </c>
      <c r="J53" s="486">
        <v>29304.8</v>
      </c>
      <c r="K53" s="486">
        <v>0</v>
      </c>
      <c r="L53" s="486">
        <v>48.6</v>
      </c>
      <c r="M53" s="486">
        <v>73.7</v>
      </c>
      <c r="N53" s="486">
        <f t="shared" si="18"/>
        <v>801.7</v>
      </c>
      <c r="O53" s="486">
        <v>180.3</v>
      </c>
      <c r="P53" s="486">
        <v>621.4</v>
      </c>
      <c r="Q53" s="486">
        <v>550.1</v>
      </c>
      <c r="R53" s="486">
        <v>21728.4</v>
      </c>
      <c r="S53" s="486">
        <v>154.7</v>
      </c>
      <c r="T53" s="487">
        <v>12642.3</v>
      </c>
    </row>
    <row r="54" spans="2:20" ht="12">
      <c r="B54" s="473" t="s">
        <v>1579</v>
      </c>
      <c r="C54" s="484">
        <f t="shared" si="14"/>
        <v>1380.8</v>
      </c>
      <c r="D54" s="485">
        <f t="shared" si="15"/>
        <v>1362</v>
      </c>
      <c r="E54" s="486">
        <f t="shared" si="16"/>
        <v>637</v>
      </c>
      <c r="F54" s="486">
        <f t="shared" si="17"/>
        <v>720.6</v>
      </c>
      <c r="G54" s="486">
        <v>637</v>
      </c>
      <c r="H54" s="486">
        <v>2</v>
      </c>
      <c r="I54" s="486">
        <v>0</v>
      </c>
      <c r="J54" s="486">
        <v>718.6</v>
      </c>
      <c r="K54" s="486">
        <v>0</v>
      </c>
      <c r="L54" s="486">
        <v>0</v>
      </c>
      <c r="M54" s="486">
        <v>1.4</v>
      </c>
      <c r="N54" s="486">
        <f t="shared" si="18"/>
        <v>3</v>
      </c>
      <c r="O54" s="486">
        <v>3</v>
      </c>
      <c r="P54" s="486">
        <v>0</v>
      </c>
      <c r="Q54" s="486">
        <v>18.8</v>
      </c>
      <c r="R54" s="486">
        <v>0</v>
      </c>
      <c r="S54" s="486">
        <v>117.8</v>
      </c>
      <c r="T54" s="487">
        <v>1263</v>
      </c>
    </row>
    <row r="55" spans="2:20" ht="12">
      <c r="B55" s="473"/>
      <c r="C55" s="484"/>
      <c r="D55" s="485"/>
      <c r="E55" s="486"/>
      <c r="F55" s="486"/>
      <c r="G55" s="486"/>
      <c r="H55" s="486"/>
      <c r="I55" s="486"/>
      <c r="J55" s="486"/>
      <c r="K55" s="486"/>
      <c r="L55" s="486"/>
      <c r="M55" s="486"/>
      <c r="N55" s="486"/>
      <c r="O55" s="486"/>
      <c r="P55" s="486"/>
      <c r="Q55" s="486"/>
      <c r="R55" s="486"/>
      <c r="S55" s="486"/>
      <c r="T55" s="487"/>
    </row>
    <row r="56" spans="2:20" s="218" customFormat="1" ht="11.25" customHeight="1">
      <c r="B56" s="480" t="s">
        <v>1580</v>
      </c>
      <c r="C56" s="481">
        <f aca="true" t="shared" si="19" ref="C56:T56">SUM(C57:C66)</f>
        <v>191872.3</v>
      </c>
      <c r="D56" s="482">
        <f t="shared" si="19"/>
        <v>189670.40000000002</v>
      </c>
      <c r="E56" s="482">
        <f t="shared" si="19"/>
        <v>22643.1</v>
      </c>
      <c r="F56" s="482">
        <f t="shared" si="19"/>
        <v>161791.8</v>
      </c>
      <c r="G56" s="482">
        <f t="shared" si="19"/>
        <v>22543.599999999995</v>
      </c>
      <c r="H56" s="482">
        <f t="shared" si="19"/>
        <v>7157.400000000001</v>
      </c>
      <c r="I56" s="482">
        <f t="shared" si="19"/>
        <v>99.5</v>
      </c>
      <c r="J56" s="482">
        <f t="shared" si="19"/>
        <v>161718.3</v>
      </c>
      <c r="K56" s="492">
        <f t="shared" si="19"/>
        <v>0</v>
      </c>
      <c r="L56" s="482">
        <f t="shared" si="19"/>
        <v>162.4</v>
      </c>
      <c r="M56" s="482">
        <f t="shared" si="19"/>
        <v>856</v>
      </c>
      <c r="N56" s="482">
        <f t="shared" si="19"/>
        <v>4217.1</v>
      </c>
      <c r="O56" s="482">
        <f t="shared" si="19"/>
        <v>3499.5</v>
      </c>
      <c r="P56" s="482">
        <f t="shared" si="19"/>
        <v>717.5999999999999</v>
      </c>
      <c r="Q56" s="482">
        <f t="shared" si="19"/>
        <v>2201.9</v>
      </c>
      <c r="R56" s="482">
        <f t="shared" si="19"/>
        <v>70557.5</v>
      </c>
      <c r="S56" s="482">
        <f t="shared" si="19"/>
        <v>26663.399999999998</v>
      </c>
      <c r="T56" s="483">
        <f t="shared" si="19"/>
        <v>101735.29999999999</v>
      </c>
    </row>
    <row r="57" spans="2:20" ht="12">
      <c r="B57" s="473" t="s">
        <v>378</v>
      </c>
      <c r="C57" s="484">
        <f aca="true" t="shared" si="20" ref="C57:C66">SUM(D57,Q57)</f>
        <v>43346.7</v>
      </c>
      <c r="D57" s="485">
        <f aca="true" t="shared" si="21" ref="D57:D66">SUM(E57,F57,K57,L57,M57,N57)</f>
        <v>42660.299999999996</v>
      </c>
      <c r="E57" s="486">
        <f aca="true" t="shared" si="22" ref="E57:F61">SUM(G57,I57)</f>
        <v>6313.099999999999</v>
      </c>
      <c r="F57" s="486">
        <f t="shared" si="22"/>
        <v>35988</v>
      </c>
      <c r="G57" s="486">
        <v>6254.2</v>
      </c>
      <c r="H57" s="486">
        <v>3049.3</v>
      </c>
      <c r="I57" s="486">
        <v>58.9</v>
      </c>
      <c r="J57" s="486">
        <v>32938.7</v>
      </c>
      <c r="K57" s="486">
        <v>0</v>
      </c>
      <c r="L57" s="486">
        <v>0</v>
      </c>
      <c r="M57" s="486">
        <v>145.1</v>
      </c>
      <c r="N57" s="486">
        <f aca="true" t="shared" si="23" ref="N57:N66">SUM(O57:P57)</f>
        <v>214.10000000000002</v>
      </c>
      <c r="O57" s="486">
        <v>144.3</v>
      </c>
      <c r="P57" s="486">
        <v>69.8</v>
      </c>
      <c r="Q57" s="486">
        <v>686.4</v>
      </c>
      <c r="R57" s="486">
        <v>7512.4</v>
      </c>
      <c r="S57" s="486">
        <v>3277.8</v>
      </c>
      <c r="T57" s="487">
        <v>32556.5</v>
      </c>
    </row>
    <row r="58" spans="2:20" ht="12">
      <c r="B58" s="473" t="s">
        <v>394</v>
      </c>
      <c r="C58" s="484">
        <f t="shared" si="20"/>
        <v>11889.300000000001</v>
      </c>
      <c r="D58" s="485">
        <f t="shared" si="21"/>
        <v>11658.6</v>
      </c>
      <c r="E58" s="486">
        <f t="shared" si="22"/>
        <v>1692.3</v>
      </c>
      <c r="F58" s="486">
        <f t="shared" si="22"/>
        <v>9472.5</v>
      </c>
      <c r="G58" s="486">
        <v>1692.3</v>
      </c>
      <c r="H58" s="486">
        <v>950.4</v>
      </c>
      <c r="I58" s="486">
        <v>0</v>
      </c>
      <c r="J58" s="486">
        <v>8522.1</v>
      </c>
      <c r="K58" s="486">
        <v>0</v>
      </c>
      <c r="L58" s="486">
        <v>0</v>
      </c>
      <c r="M58" s="486">
        <v>302.1</v>
      </c>
      <c r="N58" s="486">
        <f t="shared" si="23"/>
        <v>191.7</v>
      </c>
      <c r="O58" s="486">
        <v>187.6</v>
      </c>
      <c r="P58" s="486">
        <v>4.1</v>
      </c>
      <c r="Q58" s="486">
        <v>230.7</v>
      </c>
      <c r="R58" s="486">
        <v>580</v>
      </c>
      <c r="S58" s="486">
        <v>3565.6</v>
      </c>
      <c r="T58" s="487">
        <v>7743.7</v>
      </c>
    </row>
    <row r="59" spans="2:20" ht="12">
      <c r="B59" s="473" t="s">
        <v>1581</v>
      </c>
      <c r="C59" s="484">
        <f t="shared" si="20"/>
        <v>2082.4</v>
      </c>
      <c r="D59" s="485">
        <f t="shared" si="21"/>
        <v>1988.8</v>
      </c>
      <c r="E59" s="486">
        <f t="shared" si="22"/>
        <v>450.8</v>
      </c>
      <c r="F59" s="486">
        <f t="shared" si="22"/>
        <v>1529.5</v>
      </c>
      <c r="G59" s="486">
        <v>450.8</v>
      </c>
      <c r="H59" s="486">
        <v>579</v>
      </c>
      <c r="I59" s="486">
        <v>0</v>
      </c>
      <c r="J59" s="486">
        <v>950.5</v>
      </c>
      <c r="K59" s="486">
        <v>0</v>
      </c>
      <c r="L59" s="486">
        <v>0</v>
      </c>
      <c r="M59" s="486">
        <v>8.5</v>
      </c>
      <c r="N59" s="486">
        <f t="shared" si="23"/>
        <v>0</v>
      </c>
      <c r="O59" s="486">
        <v>0</v>
      </c>
      <c r="P59" s="486">
        <v>0</v>
      </c>
      <c r="Q59" s="486">
        <v>93.6</v>
      </c>
      <c r="R59" s="486">
        <v>144.5</v>
      </c>
      <c r="S59" s="486">
        <v>305.8</v>
      </c>
      <c r="T59" s="487">
        <v>1632.1</v>
      </c>
    </row>
    <row r="60" spans="2:20" ht="12">
      <c r="B60" s="473" t="s">
        <v>1582</v>
      </c>
      <c r="C60" s="484">
        <f t="shared" si="20"/>
        <v>6946.900000000001</v>
      </c>
      <c r="D60" s="485">
        <f t="shared" si="21"/>
        <v>6746.3</v>
      </c>
      <c r="E60" s="486">
        <f t="shared" si="22"/>
        <v>1699.3</v>
      </c>
      <c r="F60" s="486">
        <f t="shared" si="22"/>
        <v>4942.3</v>
      </c>
      <c r="G60" s="486">
        <v>1693.8</v>
      </c>
      <c r="H60" s="486">
        <v>285.5</v>
      </c>
      <c r="I60" s="486">
        <v>5.5</v>
      </c>
      <c r="J60" s="486">
        <v>4656.8</v>
      </c>
      <c r="K60" s="486">
        <v>0</v>
      </c>
      <c r="L60" s="486">
        <v>0</v>
      </c>
      <c r="M60" s="486">
        <v>30.9</v>
      </c>
      <c r="N60" s="486">
        <f t="shared" si="23"/>
        <v>73.8</v>
      </c>
      <c r="O60" s="486">
        <v>41.5</v>
      </c>
      <c r="P60" s="486">
        <v>32.3</v>
      </c>
      <c r="Q60" s="486">
        <v>200.6</v>
      </c>
      <c r="R60" s="486">
        <v>285.2</v>
      </c>
      <c r="S60" s="486">
        <v>2055.8</v>
      </c>
      <c r="T60" s="487">
        <v>4605.9</v>
      </c>
    </row>
    <row r="61" spans="2:20" ht="12">
      <c r="B61" s="473" t="s">
        <v>436</v>
      </c>
      <c r="C61" s="484">
        <f t="shared" si="20"/>
        <v>752.7</v>
      </c>
      <c r="D61" s="485">
        <f t="shared" si="21"/>
        <v>693.6</v>
      </c>
      <c r="E61" s="486">
        <f t="shared" si="22"/>
        <v>116.6</v>
      </c>
      <c r="F61" s="486">
        <f t="shared" si="22"/>
        <v>575.5</v>
      </c>
      <c r="G61" s="486">
        <v>116.6</v>
      </c>
      <c r="H61" s="486">
        <v>168.7</v>
      </c>
      <c r="I61" s="486">
        <v>0</v>
      </c>
      <c r="J61" s="486">
        <v>406.8</v>
      </c>
      <c r="K61" s="486">
        <v>0</v>
      </c>
      <c r="L61" s="486">
        <v>0</v>
      </c>
      <c r="M61" s="486">
        <v>1</v>
      </c>
      <c r="N61" s="486">
        <f t="shared" si="23"/>
        <v>0.5</v>
      </c>
      <c r="O61" s="486">
        <v>0.5</v>
      </c>
      <c r="P61" s="486">
        <v>0</v>
      </c>
      <c r="Q61" s="486">
        <v>59.1</v>
      </c>
      <c r="R61" s="486">
        <v>2.8</v>
      </c>
      <c r="S61" s="486">
        <v>6.1</v>
      </c>
      <c r="T61" s="487">
        <v>743.8</v>
      </c>
    </row>
    <row r="62" spans="2:20" ht="12">
      <c r="B62" s="473" t="s">
        <v>437</v>
      </c>
      <c r="C62" s="484">
        <f t="shared" si="20"/>
        <v>1471.7</v>
      </c>
      <c r="D62" s="485">
        <f t="shared" si="21"/>
        <v>1217.8</v>
      </c>
      <c r="E62" s="486">
        <f>SUM(G62,I62)</f>
        <v>1206.8</v>
      </c>
      <c r="F62" s="493" t="s">
        <v>1583</v>
      </c>
      <c r="G62" s="486">
        <v>1201.3</v>
      </c>
      <c r="H62" s="486">
        <v>1230.8</v>
      </c>
      <c r="I62" s="486">
        <v>5.5</v>
      </c>
      <c r="J62" s="486">
        <v>5853.1</v>
      </c>
      <c r="K62" s="486">
        <v>0</v>
      </c>
      <c r="L62" s="486">
        <v>1</v>
      </c>
      <c r="M62" s="486">
        <v>5.5</v>
      </c>
      <c r="N62" s="486">
        <f t="shared" si="23"/>
        <v>4.5</v>
      </c>
      <c r="O62" s="486">
        <v>4.5</v>
      </c>
      <c r="P62" s="486">
        <v>0</v>
      </c>
      <c r="Q62" s="486">
        <v>253.9</v>
      </c>
      <c r="R62" s="486">
        <v>319</v>
      </c>
      <c r="S62" s="486">
        <v>346.6</v>
      </c>
      <c r="T62" s="487">
        <v>7890</v>
      </c>
    </row>
    <row r="63" spans="2:20" ht="12">
      <c r="B63" s="473" t="s">
        <v>529</v>
      </c>
      <c r="C63" s="484">
        <f t="shared" si="20"/>
        <v>14895</v>
      </c>
      <c r="D63" s="485">
        <f t="shared" si="21"/>
        <v>14612.9</v>
      </c>
      <c r="E63" s="486">
        <f>SUM(G63,I63)</f>
        <v>1160.5</v>
      </c>
      <c r="F63" s="486">
        <f>SUM(H63,J63)</f>
        <v>13408.9</v>
      </c>
      <c r="G63" s="486">
        <v>1159.9</v>
      </c>
      <c r="H63" s="486">
        <v>279.1</v>
      </c>
      <c r="I63" s="486">
        <v>0.6</v>
      </c>
      <c r="J63" s="486">
        <v>13129.8</v>
      </c>
      <c r="K63" s="486">
        <v>0</v>
      </c>
      <c r="L63" s="486">
        <v>0</v>
      </c>
      <c r="M63" s="486">
        <v>7.4</v>
      </c>
      <c r="N63" s="486">
        <f t="shared" si="23"/>
        <v>36.1</v>
      </c>
      <c r="O63" s="486">
        <v>23.5</v>
      </c>
      <c r="P63" s="486">
        <v>12.6</v>
      </c>
      <c r="Q63" s="486">
        <v>282.1</v>
      </c>
      <c r="R63" s="486">
        <v>6157.9</v>
      </c>
      <c r="S63" s="486">
        <v>1331.3</v>
      </c>
      <c r="T63" s="487">
        <v>7405.8</v>
      </c>
    </row>
    <row r="64" spans="2:20" ht="12">
      <c r="B64" s="473" t="s">
        <v>439</v>
      </c>
      <c r="C64" s="484">
        <f t="shared" si="20"/>
        <v>10703.199999999999</v>
      </c>
      <c r="D64" s="485">
        <f t="shared" si="21"/>
        <v>10529.3</v>
      </c>
      <c r="E64" s="486">
        <f>SUM(G64,I64)</f>
        <v>2451.8</v>
      </c>
      <c r="F64" s="486">
        <f>SUM(H64,J64)</f>
        <v>7864.7</v>
      </c>
      <c r="G64" s="486">
        <v>2451.8</v>
      </c>
      <c r="H64" s="486">
        <v>149.3</v>
      </c>
      <c r="I64" s="486">
        <v>0</v>
      </c>
      <c r="J64" s="486">
        <v>7715.4</v>
      </c>
      <c r="K64" s="486">
        <v>0</v>
      </c>
      <c r="L64" s="486">
        <v>0</v>
      </c>
      <c r="M64" s="486">
        <v>94.4</v>
      </c>
      <c r="N64" s="486">
        <f t="shared" si="23"/>
        <v>118.4</v>
      </c>
      <c r="O64" s="486">
        <v>42.7</v>
      </c>
      <c r="P64" s="486">
        <v>75.7</v>
      </c>
      <c r="Q64" s="486">
        <v>173.9</v>
      </c>
      <c r="R64" s="486">
        <v>338.1</v>
      </c>
      <c r="S64" s="486">
        <v>1710.4</v>
      </c>
      <c r="T64" s="487">
        <v>8654.7</v>
      </c>
    </row>
    <row r="65" spans="2:20" ht="12">
      <c r="B65" s="473" t="s">
        <v>440</v>
      </c>
      <c r="C65" s="484">
        <f t="shared" si="20"/>
        <v>30809.600000000006</v>
      </c>
      <c r="D65" s="485">
        <f t="shared" si="21"/>
        <v>30678.100000000006</v>
      </c>
      <c r="E65" s="486">
        <f>SUM(G65,I65)</f>
        <v>3211.2</v>
      </c>
      <c r="F65" s="486">
        <f>SUM(H65,J65)</f>
        <v>25841.800000000003</v>
      </c>
      <c r="G65" s="486">
        <v>3187.1</v>
      </c>
      <c r="H65" s="486">
        <v>356.4</v>
      </c>
      <c r="I65" s="486">
        <v>24.1</v>
      </c>
      <c r="J65" s="486">
        <v>25485.4</v>
      </c>
      <c r="K65" s="486">
        <v>0</v>
      </c>
      <c r="L65" s="486">
        <v>0</v>
      </c>
      <c r="M65" s="486">
        <v>76.2</v>
      </c>
      <c r="N65" s="486">
        <f t="shared" si="23"/>
        <v>1548.9</v>
      </c>
      <c r="O65" s="486">
        <v>1544.2</v>
      </c>
      <c r="P65" s="486">
        <v>4.7</v>
      </c>
      <c r="Q65" s="486">
        <v>131.5</v>
      </c>
      <c r="R65" s="486">
        <v>5929</v>
      </c>
      <c r="S65" s="486">
        <v>12458.9</v>
      </c>
      <c r="T65" s="487">
        <v>12421.7</v>
      </c>
    </row>
    <row r="66" spans="2:20" ht="12">
      <c r="B66" s="475" t="s">
        <v>1584</v>
      </c>
      <c r="C66" s="494">
        <f t="shared" si="20"/>
        <v>68974.8</v>
      </c>
      <c r="D66" s="495">
        <f t="shared" si="21"/>
        <v>68884.7</v>
      </c>
      <c r="E66" s="496">
        <f>SUM(G66,I66)</f>
        <v>4340.7</v>
      </c>
      <c r="F66" s="496">
        <f>SUM(H66,J66)</f>
        <v>62168.6</v>
      </c>
      <c r="G66" s="496">
        <v>4335.8</v>
      </c>
      <c r="H66" s="496">
        <v>108.9</v>
      </c>
      <c r="I66" s="496">
        <v>4.9</v>
      </c>
      <c r="J66" s="496">
        <v>62059.7</v>
      </c>
      <c r="K66" s="496">
        <v>0</v>
      </c>
      <c r="L66" s="496">
        <v>161.4</v>
      </c>
      <c r="M66" s="496">
        <v>184.9</v>
      </c>
      <c r="N66" s="496">
        <f t="shared" si="23"/>
        <v>2029.1</v>
      </c>
      <c r="O66" s="496">
        <v>1510.7</v>
      </c>
      <c r="P66" s="496">
        <v>518.4</v>
      </c>
      <c r="Q66" s="496">
        <v>90.1</v>
      </c>
      <c r="R66" s="496">
        <v>49288.6</v>
      </c>
      <c r="S66" s="496">
        <v>1605.1</v>
      </c>
      <c r="T66" s="497">
        <v>18081.1</v>
      </c>
    </row>
    <row r="67" s="479" customFormat="1" ht="12">
      <c r="B67" s="137" t="s">
        <v>1585</v>
      </c>
    </row>
  </sheetData>
  <mergeCells count="21">
    <mergeCell ref="C5:C8"/>
    <mergeCell ref="D6:D8"/>
    <mergeCell ref="E6:J6"/>
    <mergeCell ref="B4:B8"/>
    <mergeCell ref="D5:P5"/>
    <mergeCell ref="N6:P6"/>
    <mergeCell ref="R4:T4"/>
    <mergeCell ref="I7:J7"/>
    <mergeCell ref="C4:Q4"/>
    <mergeCell ref="K6:K8"/>
    <mergeCell ref="L6:L8"/>
    <mergeCell ref="N7:N8"/>
    <mergeCell ref="R5:R8"/>
    <mergeCell ref="S5:S8"/>
    <mergeCell ref="T5:T8"/>
    <mergeCell ref="M6:M8"/>
    <mergeCell ref="Q5:Q8"/>
    <mergeCell ref="O7:O8"/>
    <mergeCell ref="P7:P8"/>
    <mergeCell ref="E7:F7"/>
    <mergeCell ref="G7:H7"/>
  </mergeCells>
  <printOptions/>
  <pageMargins left="0.75" right="0.75" top="1" bottom="1" header="0.512" footer="0.512"/>
  <pageSetup orientation="portrait" paperSize="9" r:id="rId1"/>
</worksheet>
</file>

<file path=xl/worksheets/sheet12.xml><?xml version="1.0" encoding="utf-8"?>
<worksheet xmlns="http://schemas.openxmlformats.org/spreadsheetml/2006/main" xmlns:r="http://schemas.openxmlformats.org/officeDocument/2006/relationships">
  <dimension ref="B1:U51"/>
  <sheetViews>
    <sheetView workbookViewId="0" topLeftCell="A1">
      <selection activeCell="A1" sqref="A1"/>
    </sheetView>
  </sheetViews>
  <sheetFormatPr defaultColWidth="9.00390625" defaultRowHeight="15" customHeight="1"/>
  <cols>
    <col min="1" max="1" width="2.375" style="498" customWidth="1"/>
    <col min="2" max="2" width="5.125" style="498" customWidth="1"/>
    <col min="3" max="3" width="4.625" style="498" customWidth="1"/>
    <col min="4" max="4" width="13.625" style="500" customWidth="1"/>
    <col min="5" max="5" width="2.50390625" style="500" customWidth="1"/>
    <col min="6" max="9" width="11.625" style="500" customWidth="1"/>
    <col min="10" max="10" width="11.625" style="498" customWidth="1"/>
    <col min="11" max="11" width="11.125" style="498" bestFit="1" customWidth="1"/>
    <col min="12" max="12" width="9.125" style="498" bestFit="1" customWidth="1"/>
    <col min="13" max="13" width="10.00390625" style="498" customWidth="1"/>
    <col min="14" max="14" width="9.375" style="498" bestFit="1" customWidth="1"/>
    <col min="15" max="20" width="9.125" style="498" bestFit="1" customWidth="1"/>
    <col min="21" max="16384" width="9.00390625" style="498" customWidth="1"/>
  </cols>
  <sheetData>
    <row r="1" spans="2:3" ht="21.75" customHeight="1">
      <c r="B1" s="499" t="s">
        <v>1642</v>
      </c>
      <c r="C1" s="499"/>
    </row>
    <row r="2" spans="2:20" ht="15" customHeight="1" thickBot="1">
      <c r="B2" s="501"/>
      <c r="C2" s="501"/>
      <c r="D2" s="501"/>
      <c r="E2" s="501"/>
      <c r="F2" s="501"/>
      <c r="G2" s="501"/>
      <c r="H2" s="501"/>
      <c r="I2" s="502"/>
      <c r="J2" s="501"/>
      <c r="K2" s="501"/>
      <c r="L2" s="501"/>
      <c r="M2" s="501"/>
      <c r="N2" s="501"/>
      <c r="O2" s="501"/>
      <c r="P2" s="501"/>
      <c r="Q2" s="501"/>
      <c r="R2" s="501"/>
      <c r="S2" s="501"/>
      <c r="T2" s="502" t="s">
        <v>1587</v>
      </c>
    </row>
    <row r="3" spans="2:20" ht="24" customHeight="1" thickTop="1">
      <c r="B3" s="1446" t="s">
        <v>1588</v>
      </c>
      <c r="C3" s="1447"/>
      <c r="D3" s="1447"/>
      <c r="E3" s="1448"/>
      <c r="F3" s="505" t="s">
        <v>396</v>
      </c>
      <c r="G3" s="505" t="s">
        <v>1589</v>
      </c>
      <c r="H3" s="505" t="s">
        <v>1590</v>
      </c>
      <c r="I3" s="504" t="s">
        <v>1591</v>
      </c>
      <c r="J3" s="503" t="s">
        <v>1592</v>
      </c>
      <c r="K3" s="505" t="s">
        <v>1593</v>
      </c>
      <c r="L3" s="505" t="s">
        <v>1594</v>
      </c>
      <c r="M3" s="505" t="s">
        <v>1595</v>
      </c>
      <c r="N3" s="505" t="s">
        <v>1596</v>
      </c>
      <c r="O3" s="505" t="s">
        <v>1597</v>
      </c>
      <c r="P3" s="505" t="s">
        <v>1598</v>
      </c>
      <c r="Q3" s="505" t="s">
        <v>1599</v>
      </c>
      <c r="R3" s="505" t="s">
        <v>1600</v>
      </c>
      <c r="S3" s="505" t="s">
        <v>1601</v>
      </c>
      <c r="T3" s="505" t="s">
        <v>1602</v>
      </c>
    </row>
    <row r="4" spans="2:20" ht="12" customHeight="1">
      <c r="B4" s="506"/>
      <c r="C4" s="507"/>
      <c r="D4" s="507"/>
      <c r="E4" s="508"/>
      <c r="F4" s="509"/>
      <c r="G4" s="509"/>
      <c r="H4" s="509"/>
      <c r="I4" s="509"/>
      <c r="J4" s="509"/>
      <c r="K4" s="509"/>
      <c r="L4" s="509"/>
      <c r="M4" s="509"/>
      <c r="N4" s="509"/>
      <c r="O4" s="509"/>
      <c r="P4" s="509"/>
      <c r="Q4" s="509"/>
      <c r="R4" s="509"/>
      <c r="S4" s="509"/>
      <c r="T4" s="510"/>
    </row>
    <row r="5" spans="2:20" s="511" customFormat="1" ht="12" customHeight="1">
      <c r="B5" s="1449" t="s">
        <v>402</v>
      </c>
      <c r="C5" s="1450"/>
      <c r="D5" s="1450"/>
      <c r="E5" s="1451"/>
      <c r="F5" s="515">
        <f aca="true" t="shared" si="0" ref="F5:T5">SUM(F26,F32,F41,F48)</f>
        <v>5937912</v>
      </c>
      <c r="G5" s="515">
        <f t="shared" si="0"/>
        <v>5810544</v>
      </c>
      <c r="H5" s="515">
        <f t="shared" si="0"/>
        <v>4828528</v>
      </c>
      <c r="I5" s="63">
        <f t="shared" si="0"/>
        <v>200442</v>
      </c>
      <c r="J5" s="63">
        <f t="shared" si="0"/>
        <v>435959</v>
      </c>
      <c r="K5" s="63">
        <f t="shared" si="0"/>
        <v>657902</v>
      </c>
      <c r="L5" s="63">
        <f t="shared" si="0"/>
        <v>374040</v>
      </c>
      <c r="M5" s="63">
        <f t="shared" si="0"/>
        <v>1249387</v>
      </c>
      <c r="N5" s="63">
        <f t="shared" si="0"/>
        <v>350741</v>
      </c>
      <c r="O5" s="63">
        <f t="shared" si="0"/>
        <v>208777</v>
      </c>
      <c r="P5" s="63">
        <f t="shared" si="0"/>
        <v>192863</v>
      </c>
      <c r="Q5" s="63">
        <f t="shared" si="0"/>
        <v>252569</v>
      </c>
      <c r="R5" s="63">
        <f t="shared" si="0"/>
        <v>387634</v>
      </c>
      <c r="S5" s="63">
        <f t="shared" si="0"/>
        <v>245754</v>
      </c>
      <c r="T5" s="516">
        <f t="shared" si="0"/>
        <v>272460</v>
      </c>
    </row>
    <row r="6" spans="2:20" s="511" customFormat="1" ht="12" customHeight="1">
      <c r="B6" s="512"/>
      <c r="C6" s="513"/>
      <c r="D6" s="513"/>
      <c r="E6" s="517"/>
      <c r="F6" s="515"/>
      <c r="G6" s="515"/>
      <c r="H6" s="515"/>
      <c r="I6" s="63"/>
      <c r="J6" s="63"/>
      <c r="K6" s="63"/>
      <c r="L6" s="63"/>
      <c r="M6" s="63"/>
      <c r="N6" s="63"/>
      <c r="O6" s="63"/>
      <c r="P6" s="63"/>
      <c r="Q6" s="63"/>
      <c r="R6" s="63"/>
      <c r="S6" s="63"/>
      <c r="T6" s="516"/>
    </row>
    <row r="7" spans="2:20" s="511" customFormat="1" ht="12" customHeight="1">
      <c r="B7" s="1455" t="s">
        <v>1603</v>
      </c>
      <c r="C7" s="1452" t="s">
        <v>1604</v>
      </c>
      <c r="D7" s="1453"/>
      <c r="E7" s="517"/>
      <c r="F7" s="519">
        <v>566853</v>
      </c>
      <c r="G7" s="519">
        <v>534768</v>
      </c>
      <c r="H7" s="519">
        <v>105017</v>
      </c>
      <c r="I7" s="56">
        <v>0</v>
      </c>
      <c r="J7" s="56">
        <v>0</v>
      </c>
      <c r="K7" s="56">
        <v>0</v>
      </c>
      <c r="L7" s="56">
        <v>0</v>
      </c>
      <c r="M7" s="56">
        <v>101620</v>
      </c>
      <c r="N7" s="56">
        <v>2125</v>
      </c>
      <c r="O7" s="56">
        <v>0</v>
      </c>
      <c r="P7" s="56">
        <v>0</v>
      </c>
      <c r="Q7" s="56">
        <v>0</v>
      </c>
      <c r="R7" s="56">
        <v>1252</v>
      </c>
      <c r="S7" s="56">
        <v>20</v>
      </c>
      <c r="T7" s="520">
        <v>0</v>
      </c>
    </row>
    <row r="8" spans="2:20" s="511" customFormat="1" ht="12" customHeight="1">
      <c r="B8" s="1455"/>
      <c r="C8" s="1452" t="s">
        <v>1605</v>
      </c>
      <c r="D8" s="1453"/>
      <c r="E8" s="517"/>
      <c r="F8" s="519">
        <v>3281</v>
      </c>
      <c r="G8" s="519">
        <v>186646</v>
      </c>
      <c r="H8" s="519">
        <v>88</v>
      </c>
      <c r="I8" s="56">
        <v>0</v>
      </c>
      <c r="J8" s="56">
        <v>0</v>
      </c>
      <c r="K8" s="56">
        <v>0</v>
      </c>
      <c r="L8" s="56">
        <v>0</v>
      </c>
      <c r="M8" s="56">
        <v>0</v>
      </c>
      <c r="N8" s="56">
        <v>0</v>
      </c>
      <c r="O8" s="56">
        <v>0</v>
      </c>
      <c r="P8" s="56">
        <v>0</v>
      </c>
      <c r="Q8" s="56">
        <v>0</v>
      </c>
      <c r="R8" s="56">
        <v>0</v>
      </c>
      <c r="S8" s="56">
        <v>56</v>
      </c>
      <c r="T8" s="520">
        <v>32</v>
      </c>
    </row>
    <row r="9" spans="2:20" s="511" customFormat="1" ht="12" customHeight="1">
      <c r="B9" s="1455"/>
      <c r="C9" s="1452" t="s">
        <v>1606</v>
      </c>
      <c r="D9" s="1453"/>
      <c r="E9" s="517"/>
      <c r="F9" s="519">
        <v>28985</v>
      </c>
      <c r="G9" s="519">
        <v>20363</v>
      </c>
      <c r="H9" s="519">
        <v>1519</v>
      </c>
      <c r="I9" s="56">
        <v>0</v>
      </c>
      <c r="J9" s="56">
        <v>0</v>
      </c>
      <c r="K9" s="56">
        <v>0</v>
      </c>
      <c r="L9" s="56">
        <v>0</v>
      </c>
      <c r="M9" s="56">
        <v>0</v>
      </c>
      <c r="N9" s="56">
        <v>4</v>
      </c>
      <c r="O9" s="56">
        <v>0</v>
      </c>
      <c r="P9" s="56">
        <v>29</v>
      </c>
      <c r="Q9" s="56">
        <v>30</v>
      </c>
      <c r="R9" s="56">
        <v>1161</v>
      </c>
      <c r="S9" s="56">
        <v>214</v>
      </c>
      <c r="T9" s="520">
        <v>81</v>
      </c>
    </row>
    <row r="10" spans="2:20" s="511" customFormat="1" ht="12" customHeight="1">
      <c r="B10" s="1455"/>
      <c r="C10" s="1452" t="s">
        <v>1607</v>
      </c>
      <c r="D10" s="1453"/>
      <c r="E10" s="517"/>
      <c r="F10" s="519">
        <v>56602</v>
      </c>
      <c r="G10" s="519">
        <v>49604</v>
      </c>
      <c r="H10" s="519">
        <v>11189</v>
      </c>
      <c r="I10" s="56">
        <v>0</v>
      </c>
      <c r="J10" s="56">
        <v>0</v>
      </c>
      <c r="K10" s="56">
        <v>0</v>
      </c>
      <c r="L10" s="56">
        <v>0</v>
      </c>
      <c r="M10" s="56">
        <v>0</v>
      </c>
      <c r="N10" s="56">
        <v>9008</v>
      </c>
      <c r="O10" s="56">
        <v>1224</v>
      </c>
      <c r="P10" s="56">
        <v>635</v>
      </c>
      <c r="Q10" s="56">
        <v>256</v>
      </c>
      <c r="R10" s="56">
        <v>22</v>
      </c>
      <c r="S10" s="56">
        <v>44</v>
      </c>
      <c r="T10" s="520">
        <v>0</v>
      </c>
    </row>
    <row r="11" spans="2:20" s="511" customFormat="1" ht="12" customHeight="1">
      <c r="B11" s="1455"/>
      <c r="C11" s="1452" t="s">
        <v>1608</v>
      </c>
      <c r="D11" s="1453"/>
      <c r="E11" s="517"/>
      <c r="F11" s="519">
        <v>12054</v>
      </c>
      <c r="G11" s="519">
        <v>44490</v>
      </c>
      <c r="H11" s="519">
        <v>50069</v>
      </c>
      <c r="I11" s="56">
        <v>0</v>
      </c>
      <c r="J11" s="56">
        <v>0</v>
      </c>
      <c r="K11" s="56">
        <v>53</v>
      </c>
      <c r="L11" s="56">
        <v>0</v>
      </c>
      <c r="M11" s="56">
        <v>5093</v>
      </c>
      <c r="N11" s="56">
        <v>18480</v>
      </c>
      <c r="O11" s="56">
        <v>10474</v>
      </c>
      <c r="P11" s="56">
        <v>1319</v>
      </c>
      <c r="Q11" s="56">
        <v>402</v>
      </c>
      <c r="R11" s="56">
        <v>14223</v>
      </c>
      <c r="S11" s="56">
        <v>25</v>
      </c>
      <c r="T11" s="520">
        <v>0</v>
      </c>
    </row>
    <row r="12" spans="2:20" s="511" customFormat="1" ht="12" customHeight="1">
      <c r="B12" s="1455"/>
      <c r="C12" s="1452" t="s">
        <v>1609</v>
      </c>
      <c r="D12" s="1453"/>
      <c r="E12" s="517"/>
      <c r="F12" s="519">
        <v>95997</v>
      </c>
      <c r="G12" s="519">
        <v>213378</v>
      </c>
      <c r="H12" s="519">
        <v>142479</v>
      </c>
      <c r="I12" s="56">
        <v>7902</v>
      </c>
      <c r="J12" s="56">
        <v>372</v>
      </c>
      <c r="K12" s="56">
        <v>0</v>
      </c>
      <c r="L12" s="56">
        <v>1017</v>
      </c>
      <c r="M12" s="56">
        <v>13616</v>
      </c>
      <c r="N12" s="56">
        <v>23236</v>
      </c>
      <c r="O12" s="56">
        <v>7222</v>
      </c>
      <c r="P12" s="56">
        <v>25873</v>
      </c>
      <c r="Q12" s="56">
        <v>14055</v>
      </c>
      <c r="R12" s="56">
        <v>17172</v>
      </c>
      <c r="S12" s="56">
        <v>25719</v>
      </c>
      <c r="T12" s="520">
        <v>6295</v>
      </c>
    </row>
    <row r="13" spans="2:20" s="511" customFormat="1" ht="12" customHeight="1">
      <c r="B13" s="1455"/>
      <c r="C13" s="1452" t="s">
        <v>1610</v>
      </c>
      <c r="D13" s="1453"/>
      <c r="E13" s="517"/>
      <c r="F13" s="519">
        <v>220818</v>
      </c>
      <c r="G13" s="519">
        <v>155971</v>
      </c>
      <c r="H13" s="519">
        <v>147649</v>
      </c>
      <c r="I13" s="56">
        <v>23048</v>
      </c>
      <c r="J13" s="56">
        <v>90305</v>
      </c>
      <c r="K13" s="56">
        <v>21515</v>
      </c>
      <c r="L13" s="56">
        <v>4691</v>
      </c>
      <c r="M13" s="56">
        <v>1004</v>
      </c>
      <c r="N13" s="56">
        <v>700</v>
      </c>
      <c r="O13" s="56">
        <v>0</v>
      </c>
      <c r="P13" s="56">
        <v>6</v>
      </c>
      <c r="Q13" s="56">
        <v>98</v>
      </c>
      <c r="R13" s="56">
        <v>1860</v>
      </c>
      <c r="S13" s="56">
        <v>906</v>
      </c>
      <c r="T13" s="520">
        <v>3516</v>
      </c>
    </row>
    <row r="14" spans="2:20" s="511" customFormat="1" ht="12" customHeight="1">
      <c r="B14" s="1455"/>
      <c r="C14" s="1452" t="s">
        <v>1611</v>
      </c>
      <c r="D14" s="1453"/>
      <c r="E14" s="517"/>
      <c r="F14" s="519">
        <v>142446</v>
      </c>
      <c r="G14" s="519">
        <v>93138</v>
      </c>
      <c r="H14" s="519">
        <v>142749</v>
      </c>
      <c r="I14" s="56">
        <v>5380</v>
      </c>
      <c r="J14" s="56">
        <v>21425</v>
      </c>
      <c r="K14" s="56">
        <v>62335</v>
      </c>
      <c r="L14" s="56">
        <v>30785</v>
      </c>
      <c r="M14" s="56">
        <v>9662</v>
      </c>
      <c r="N14" s="56">
        <v>417</v>
      </c>
      <c r="O14" s="56">
        <v>222</v>
      </c>
      <c r="P14" s="56">
        <v>1759</v>
      </c>
      <c r="Q14" s="56">
        <v>1061</v>
      </c>
      <c r="R14" s="56">
        <v>2408</v>
      </c>
      <c r="S14" s="56">
        <v>2915</v>
      </c>
      <c r="T14" s="520">
        <v>4380</v>
      </c>
    </row>
    <row r="15" spans="2:20" s="511" customFormat="1" ht="12" customHeight="1">
      <c r="B15" s="1455"/>
      <c r="C15" s="1452" t="s">
        <v>1612</v>
      </c>
      <c r="D15" s="1453"/>
      <c r="E15" s="517"/>
      <c r="F15" s="519">
        <v>550583</v>
      </c>
      <c r="G15" s="519">
        <v>514136</v>
      </c>
      <c r="H15" s="519">
        <v>363626</v>
      </c>
      <c r="I15" s="56">
        <v>1851</v>
      </c>
      <c r="J15" s="56">
        <v>95032</v>
      </c>
      <c r="K15" s="56">
        <v>245922</v>
      </c>
      <c r="L15" s="56">
        <v>16075</v>
      </c>
      <c r="M15" s="56">
        <v>2767</v>
      </c>
      <c r="N15" s="56">
        <v>144</v>
      </c>
      <c r="O15" s="56">
        <v>97</v>
      </c>
      <c r="P15" s="56">
        <v>166</v>
      </c>
      <c r="Q15" s="56">
        <v>98</v>
      </c>
      <c r="R15" s="56">
        <v>20</v>
      </c>
      <c r="S15" s="56">
        <v>550</v>
      </c>
      <c r="T15" s="520">
        <v>904</v>
      </c>
    </row>
    <row r="16" spans="2:20" ht="12" customHeight="1">
      <c r="B16" s="1455"/>
      <c r="C16" s="1456" t="s">
        <v>1613</v>
      </c>
      <c r="D16" s="1456"/>
      <c r="E16" s="521"/>
      <c r="F16" s="522">
        <v>429402</v>
      </c>
      <c r="G16" s="522">
        <v>320604</v>
      </c>
      <c r="H16" s="519">
        <v>381380</v>
      </c>
      <c r="I16" s="56">
        <v>4251</v>
      </c>
      <c r="J16" s="56">
        <v>4102</v>
      </c>
      <c r="K16" s="56">
        <v>2483</v>
      </c>
      <c r="L16" s="56">
        <v>2579</v>
      </c>
      <c r="M16" s="56">
        <v>87204</v>
      </c>
      <c r="N16" s="56">
        <v>67145</v>
      </c>
      <c r="O16" s="56">
        <v>55394</v>
      </c>
      <c r="P16" s="56">
        <v>32768</v>
      </c>
      <c r="Q16" s="56">
        <v>37942</v>
      </c>
      <c r="R16" s="56">
        <v>29754</v>
      </c>
      <c r="S16" s="56">
        <v>32341</v>
      </c>
      <c r="T16" s="520">
        <v>25417</v>
      </c>
    </row>
    <row r="17" spans="2:20" ht="12" customHeight="1">
      <c r="B17" s="1455"/>
      <c r="C17" s="1454" t="s">
        <v>1614</v>
      </c>
      <c r="D17" s="1454"/>
      <c r="E17" s="523"/>
      <c r="F17" s="522">
        <v>240377</v>
      </c>
      <c r="G17" s="522">
        <v>213743</v>
      </c>
      <c r="H17" s="519">
        <v>272284</v>
      </c>
      <c r="I17" s="56">
        <v>11804</v>
      </c>
      <c r="J17" s="56">
        <v>13541</v>
      </c>
      <c r="K17" s="56">
        <v>32847</v>
      </c>
      <c r="L17" s="56">
        <v>29212</v>
      </c>
      <c r="M17" s="56">
        <v>46319</v>
      </c>
      <c r="N17" s="56">
        <v>16055</v>
      </c>
      <c r="O17" s="56">
        <v>13137</v>
      </c>
      <c r="P17" s="56">
        <v>28340</v>
      </c>
      <c r="Q17" s="56">
        <v>15359</v>
      </c>
      <c r="R17" s="56">
        <v>17503</v>
      </c>
      <c r="S17" s="56">
        <v>28025</v>
      </c>
      <c r="T17" s="520">
        <v>20142</v>
      </c>
    </row>
    <row r="18" spans="2:20" ht="12" customHeight="1">
      <c r="B18" s="1455"/>
      <c r="C18" s="1444" t="s">
        <v>1615</v>
      </c>
      <c r="D18" s="1444"/>
      <c r="E18" s="524"/>
      <c r="F18" s="522">
        <v>114</v>
      </c>
      <c r="G18" s="522">
        <v>1434</v>
      </c>
      <c r="H18" s="519">
        <v>113163</v>
      </c>
      <c r="I18" s="56">
        <v>25623</v>
      </c>
      <c r="J18" s="56">
        <v>8998</v>
      </c>
      <c r="K18" s="56">
        <v>2241</v>
      </c>
      <c r="L18" s="56">
        <v>10468</v>
      </c>
      <c r="M18" s="56">
        <v>2253</v>
      </c>
      <c r="N18" s="56">
        <v>2680</v>
      </c>
      <c r="O18" s="56">
        <v>0</v>
      </c>
      <c r="P18" s="56">
        <v>82</v>
      </c>
      <c r="Q18" s="56">
        <v>4950</v>
      </c>
      <c r="R18" s="56">
        <v>52331</v>
      </c>
      <c r="S18" s="56">
        <v>2971</v>
      </c>
      <c r="T18" s="520">
        <v>566</v>
      </c>
    </row>
    <row r="19" spans="2:20" ht="12" customHeight="1">
      <c r="B19" s="1455"/>
      <c r="C19" s="1444" t="s">
        <v>1616</v>
      </c>
      <c r="D19" s="1444"/>
      <c r="E19" s="524"/>
      <c r="F19" s="522">
        <v>56004</v>
      </c>
      <c r="G19" s="522">
        <v>102750</v>
      </c>
      <c r="H19" s="519">
        <v>40850</v>
      </c>
      <c r="I19" s="56">
        <v>229</v>
      </c>
      <c r="J19" s="56">
        <v>6</v>
      </c>
      <c r="K19" s="56">
        <v>124</v>
      </c>
      <c r="L19" s="56">
        <v>0</v>
      </c>
      <c r="M19" s="56">
        <v>17741</v>
      </c>
      <c r="N19" s="56">
        <v>7064</v>
      </c>
      <c r="O19" s="56">
        <v>3824</v>
      </c>
      <c r="P19" s="56">
        <v>2446</v>
      </c>
      <c r="Q19" s="56">
        <v>3068</v>
      </c>
      <c r="R19" s="56">
        <v>4599</v>
      </c>
      <c r="S19" s="56">
        <v>1548</v>
      </c>
      <c r="T19" s="520">
        <v>201</v>
      </c>
    </row>
    <row r="20" spans="2:20" ht="12" customHeight="1">
      <c r="B20" s="1455"/>
      <c r="C20" s="1444" t="s">
        <v>1617</v>
      </c>
      <c r="D20" s="1444"/>
      <c r="E20" s="524"/>
      <c r="F20" s="522">
        <v>499215</v>
      </c>
      <c r="G20" s="522">
        <v>385168</v>
      </c>
      <c r="H20" s="519">
        <v>658163</v>
      </c>
      <c r="I20" s="56">
        <v>34490</v>
      </c>
      <c r="J20" s="56">
        <v>61277</v>
      </c>
      <c r="K20" s="56">
        <v>62650</v>
      </c>
      <c r="L20" s="56">
        <v>68293</v>
      </c>
      <c r="M20" s="56">
        <v>14273</v>
      </c>
      <c r="N20" s="56">
        <v>515</v>
      </c>
      <c r="O20" s="56">
        <v>0</v>
      </c>
      <c r="P20" s="56">
        <v>18361</v>
      </c>
      <c r="Q20" s="56">
        <v>92322</v>
      </c>
      <c r="R20" s="56">
        <v>139083</v>
      </c>
      <c r="S20" s="56">
        <v>52313</v>
      </c>
      <c r="T20" s="520">
        <v>114586</v>
      </c>
    </row>
    <row r="21" spans="2:20" ht="12" customHeight="1">
      <c r="B21" s="1455"/>
      <c r="C21" s="1444" t="s">
        <v>1618</v>
      </c>
      <c r="D21" s="1444"/>
      <c r="E21" s="524"/>
      <c r="F21" s="522">
        <v>26326</v>
      </c>
      <c r="G21" s="522">
        <v>21911</v>
      </c>
      <c r="H21" s="519">
        <v>46597</v>
      </c>
      <c r="I21" s="56">
        <v>60</v>
      </c>
      <c r="J21" s="56">
        <v>0</v>
      </c>
      <c r="K21" s="56">
        <v>0</v>
      </c>
      <c r="L21" s="56">
        <v>0</v>
      </c>
      <c r="M21" s="56">
        <v>0</v>
      </c>
      <c r="N21" s="56">
        <v>0</v>
      </c>
      <c r="O21" s="56">
        <v>0</v>
      </c>
      <c r="P21" s="56">
        <v>0</v>
      </c>
      <c r="Q21" s="56">
        <v>44</v>
      </c>
      <c r="R21" s="56">
        <v>7021</v>
      </c>
      <c r="S21" s="56">
        <v>14834</v>
      </c>
      <c r="T21" s="520">
        <v>24638</v>
      </c>
    </row>
    <row r="22" spans="2:20" ht="12" customHeight="1">
      <c r="B22" s="1455"/>
      <c r="C22" s="1444" t="s">
        <v>1619</v>
      </c>
      <c r="D22" s="1444"/>
      <c r="E22" s="524"/>
      <c r="F22" s="525">
        <v>1093710</v>
      </c>
      <c r="G22" s="525">
        <v>393414</v>
      </c>
      <c r="H22" s="519">
        <v>253315</v>
      </c>
      <c r="I22" s="56">
        <v>5</v>
      </c>
      <c r="J22" s="56">
        <v>1</v>
      </c>
      <c r="K22" s="56">
        <v>32115</v>
      </c>
      <c r="L22" s="56">
        <v>126365</v>
      </c>
      <c r="M22" s="56">
        <v>88701</v>
      </c>
      <c r="N22" s="56">
        <v>6127</v>
      </c>
      <c r="O22" s="56">
        <v>1</v>
      </c>
      <c r="P22" s="56">
        <v>0</v>
      </c>
      <c r="Q22" s="56">
        <v>0</v>
      </c>
      <c r="R22" s="56">
        <v>0</v>
      </c>
      <c r="S22" s="56">
        <v>0</v>
      </c>
      <c r="T22" s="520">
        <v>0</v>
      </c>
    </row>
    <row r="23" spans="2:20" ht="12" customHeight="1">
      <c r="B23" s="1455"/>
      <c r="C23" s="1452" t="s">
        <v>1620</v>
      </c>
      <c r="D23" s="1452"/>
      <c r="E23" s="524"/>
      <c r="F23" s="525">
        <v>23953</v>
      </c>
      <c r="G23" s="525">
        <v>24364</v>
      </c>
      <c r="H23" s="519">
        <v>29756</v>
      </c>
      <c r="I23" s="56">
        <v>548</v>
      </c>
      <c r="J23" s="56">
        <v>573</v>
      </c>
      <c r="K23" s="56">
        <v>1667</v>
      </c>
      <c r="L23" s="56">
        <v>2920</v>
      </c>
      <c r="M23" s="56">
        <v>3280</v>
      </c>
      <c r="N23" s="56">
        <v>1453</v>
      </c>
      <c r="O23" s="56">
        <v>708</v>
      </c>
      <c r="P23" s="56">
        <v>4598</v>
      </c>
      <c r="Q23" s="56">
        <v>5718</v>
      </c>
      <c r="R23" s="56">
        <v>2017</v>
      </c>
      <c r="S23" s="56">
        <v>4883</v>
      </c>
      <c r="T23" s="520">
        <v>1391</v>
      </c>
    </row>
    <row r="24" spans="2:20" ht="12" customHeight="1">
      <c r="B24" s="1455"/>
      <c r="C24" s="1444" t="s">
        <v>1621</v>
      </c>
      <c r="D24" s="1444"/>
      <c r="E24" s="524"/>
      <c r="F24" s="525">
        <v>87445</v>
      </c>
      <c r="G24" s="525">
        <v>20677</v>
      </c>
      <c r="H24" s="519">
        <v>20387</v>
      </c>
      <c r="I24" s="56">
        <v>0</v>
      </c>
      <c r="J24" s="56">
        <v>0</v>
      </c>
      <c r="K24" s="56">
        <v>0</v>
      </c>
      <c r="L24" s="56">
        <v>0</v>
      </c>
      <c r="M24" s="56">
        <v>0</v>
      </c>
      <c r="N24" s="56">
        <v>1151</v>
      </c>
      <c r="O24" s="56">
        <v>19236</v>
      </c>
      <c r="P24" s="56">
        <v>0</v>
      </c>
      <c r="Q24" s="56">
        <v>0</v>
      </c>
      <c r="R24" s="56">
        <v>0</v>
      </c>
      <c r="S24" s="56">
        <v>0</v>
      </c>
      <c r="T24" s="520">
        <v>0</v>
      </c>
    </row>
    <row r="25" spans="2:20" ht="12" customHeight="1">
      <c r="B25" s="1455"/>
      <c r="C25" s="1452" t="s">
        <v>1622</v>
      </c>
      <c r="D25" s="1452"/>
      <c r="E25" s="526"/>
      <c r="F25" s="525">
        <v>762975</v>
      </c>
      <c r="G25" s="525">
        <v>628645</v>
      </c>
      <c r="H25" s="519">
        <v>643229</v>
      </c>
      <c r="I25" s="56">
        <v>47785</v>
      </c>
      <c r="J25" s="56">
        <v>45969</v>
      </c>
      <c r="K25" s="56">
        <v>65590</v>
      </c>
      <c r="L25" s="56">
        <v>54006</v>
      </c>
      <c r="M25" s="56">
        <v>87419</v>
      </c>
      <c r="N25" s="56">
        <v>74985</v>
      </c>
      <c r="O25" s="56">
        <v>28988</v>
      </c>
      <c r="P25" s="56">
        <v>47098</v>
      </c>
      <c r="Q25" s="56">
        <v>45705</v>
      </c>
      <c r="R25" s="56">
        <v>53711</v>
      </c>
      <c r="S25" s="56">
        <v>53268</v>
      </c>
      <c r="T25" s="520">
        <v>38705</v>
      </c>
    </row>
    <row r="26" spans="2:20" s="511" customFormat="1" ht="12" customHeight="1">
      <c r="B26" s="1455"/>
      <c r="C26" s="1457" t="s">
        <v>1535</v>
      </c>
      <c r="D26" s="1457"/>
      <c r="E26" s="527"/>
      <c r="F26" s="528">
        <f>SUM(F7:F25)</f>
        <v>4897140</v>
      </c>
      <c r="G26" s="528">
        <f>SUM(G7:G25)</f>
        <v>3925204</v>
      </c>
      <c r="H26" s="515">
        <f>SUM(I26:T26)</f>
        <v>3423509</v>
      </c>
      <c r="I26" s="528">
        <f aca="true" t="shared" si="1" ref="I26:T26">SUM(I7:I25)</f>
        <v>162976</v>
      </c>
      <c r="J26" s="528">
        <f t="shared" si="1"/>
        <v>341601</v>
      </c>
      <c r="K26" s="528">
        <f t="shared" si="1"/>
        <v>529542</v>
      </c>
      <c r="L26" s="528">
        <f t="shared" si="1"/>
        <v>346411</v>
      </c>
      <c r="M26" s="528">
        <f t="shared" si="1"/>
        <v>480952</v>
      </c>
      <c r="N26" s="528">
        <f t="shared" si="1"/>
        <v>231289</v>
      </c>
      <c r="O26" s="528">
        <f t="shared" si="1"/>
        <v>140527</v>
      </c>
      <c r="P26" s="528">
        <f t="shared" si="1"/>
        <v>163480</v>
      </c>
      <c r="Q26" s="528">
        <f t="shared" si="1"/>
        <v>221108</v>
      </c>
      <c r="R26" s="528">
        <f t="shared" si="1"/>
        <v>344137</v>
      </c>
      <c r="S26" s="528">
        <f t="shared" si="1"/>
        <v>220632</v>
      </c>
      <c r="T26" s="529">
        <f t="shared" si="1"/>
        <v>240854</v>
      </c>
    </row>
    <row r="27" spans="2:20" ht="12" customHeight="1">
      <c r="B27" s="530"/>
      <c r="C27" s="531"/>
      <c r="D27" s="532"/>
      <c r="E27" s="533"/>
      <c r="F27" s="522"/>
      <c r="G27" s="522"/>
      <c r="H27" s="522"/>
      <c r="I27" s="56"/>
      <c r="J27" s="56"/>
      <c r="K27" s="56"/>
      <c r="L27" s="56"/>
      <c r="M27" s="56"/>
      <c r="N27" s="56"/>
      <c r="O27" s="56"/>
      <c r="P27" s="56"/>
      <c r="Q27" s="56"/>
      <c r="R27" s="56"/>
      <c r="S27" s="56"/>
      <c r="T27" s="520"/>
    </row>
    <row r="28" spans="2:20" ht="12" customHeight="1">
      <c r="B28" s="1445" t="s">
        <v>1623</v>
      </c>
      <c r="C28" s="1444" t="s">
        <v>1624</v>
      </c>
      <c r="D28" s="1444"/>
      <c r="E28" s="524"/>
      <c r="F28" s="522">
        <v>10185</v>
      </c>
      <c r="G28" s="522">
        <v>1873</v>
      </c>
      <c r="H28" s="519">
        <v>25</v>
      </c>
      <c r="I28" s="56">
        <v>0</v>
      </c>
      <c r="J28" s="56">
        <v>0</v>
      </c>
      <c r="K28" s="56">
        <v>0</v>
      </c>
      <c r="L28" s="56">
        <v>7</v>
      </c>
      <c r="M28" s="56">
        <v>18</v>
      </c>
      <c r="N28" s="56">
        <v>0</v>
      </c>
      <c r="O28" s="56">
        <v>0</v>
      </c>
      <c r="P28" s="56">
        <v>0</v>
      </c>
      <c r="Q28" s="56">
        <v>0</v>
      </c>
      <c r="R28" s="56">
        <v>0</v>
      </c>
      <c r="S28" s="56">
        <v>0</v>
      </c>
      <c r="T28" s="520">
        <v>0</v>
      </c>
    </row>
    <row r="29" spans="2:20" ht="12" customHeight="1">
      <c r="B29" s="1445"/>
      <c r="C29" s="1444" t="s">
        <v>1625</v>
      </c>
      <c r="D29" s="1444"/>
      <c r="E29" s="524"/>
      <c r="F29" s="522">
        <v>12711</v>
      </c>
      <c r="G29" s="522">
        <v>37018</v>
      </c>
      <c r="H29" s="519">
        <v>7683</v>
      </c>
      <c r="I29" s="56">
        <v>828</v>
      </c>
      <c r="J29" s="56">
        <v>2744</v>
      </c>
      <c r="K29" s="56">
        <v>632</v>
      </c>
      <c r="L29" s="56">
        <v>542</v>
      </c>
      <c r="M29" s="56">
        <v>16</v>
      </c>
      <c r="N29" s="56">
        <v>143</v>
      </c>
      <c r="O29" s="56">
        <v>1094</v>
      </c>
      <c r="P29" s="56">
        <v>1553</v>
      </c>
      <c r="Q29" s="56">
        <v>0</v>
      </c>
      <c r="R29" s="56">
        <v>0</v>
      </c>
      <c r="S29" s="56">
        <v>1240</v>
      </c>
      <c r="T29" s="520">
        <v>891</v>
      </c>
    </row>
    <row r="30" spans="2:20" ht="12" customHeight="1">
      <c r="B30" s="1445"/>
      <c r="C30" s="1444" t="s">
        <v>1626</v>
      </c>
      <c r="D30" s="1444"/>
      <c r="E30" s="524"/>
      <c r="F30" s="522">
        <v>161793</v>
      </c>
      <c r="G30" s="522">
        <v>97529</v>
      </c>
      <c r="H30" s="519">
        <v>19639</v>
      </c>
      <c r="I30" s="56">
        <v>0</v>
      </c>
      <c r="J30" s="56">
        <v>2997</v>
      </c>
      <c r="K30" s="56">
        <v>0</v>
      </c>
      <c r="L30" s="56">
        <v>18</v>
      </c>
      <c r="M30" s="56">
        <v>0</v>
      </c>
      <c r="N30" s="56">
        <v>1385</v>
      </c>
      <c r="O30" s="56">
        <v>3044</v>
      </c>
      <c r="P30" s="56">
        <v>2619</v>
      </c>
      <c r="Q30" s="56">
        <v>5060</v>
      </c>
      <c r="R30" s="56">
        <v>3177</v>
      </c>
      <c r="S30" s="56">
        <v>245</v>
      </c>
      <c r="T30" s="520">
        <v>1094</v>
      </c>
    </row>
    <row r="31" spans="2:20" ht="12" customHeight="1">
      <c r="B31" s="1445"/>
      <c r="C31" s="1452" t="s">
        <v>1570</v>
      </c>
      <c r="D31" s="1452"/>
      <c r="E31" s="526"/>
      <c r="F31" s="522">
        <v>58944</v>
      </c>
      <c r="G31" s="522">
        <v>15137</v>
      </c>
      <c r="H31" s="519">
        <v>6876</v>
      </c>
      <c r="I31" s="56">
        <v>0</v>
      </c>
      <c r="J31" s="56">
        <v>0</v>
      </c>
      <c r="K31" s="56">
        <v>0</v>
      </c>
      <c r="L31" s="56">
        <v>14</v>
      </c>
      <c r="M31" s="56">
        <v>494</v>
      </c>
      <c r="N31" s="56">
        <v>1198</v>
      </c>
      <c r="O31" s="56">
        <v>2747</v>
      </c>
      <c r="P31" s="56">
        <v>351</v>
      </c>
      <c r="Q31" s="56">
        <v>72</v>
      </c>
      <c r="R31" s="56">
        <v>0</v>
      </c>
      <c r="S31" s="56">
        <v>0</v>
      </c>
      <c r="T31" s="520">
        <v>0</v>
      </c>
    </row>
    <row r="32" spans="2:20" s="511" customFormat="1" ht="11.25" customHeight="1">
      <c r="B32" s="1445"/>
      <c r="C32" s="1457" t="s">
        <v>1535</v>
      </c>
      <c r="D32" s="1457"/>
      <c r="E32" s="514"/>
      <c r="F32" s="528">
        <f>SUM(F28:F31)</f>
        <v>243633</v>
      </c>
      <c r="G32" s="528">
        <f>SUM(G28:G31)</f>
        <v>151557</v>
      </c>
      <c r="H32" s="515">
        <f>SUM(I32:T32)</f>
        <v>34223</v>
      </c>
      <c r="I32" s="63">
        <f aca="true" t="shared" si="2" ref="I32:T32">SUM(I28:I31)</f>
        <v>828</v>
      </c>
      <c r="J32" s="63">
        <f t="shared" si="2"/>
        <v>5741</v>
      </c>
      <c r="K32" s="63">
        <f t="shared" si="2"/>
        <v>632</v>
      </c>
      <c r="L32" s="63">
        <f t="shared" si="2"/>
        <v>581</v>
      </c>
      <c r="M32" s="63">
        <f t="shared" si="2"/>
        <v>528</v>
      </c>
      <c r="N32" s="63">
        <f t="shared" si="2"/>
        <v>2726</v>
      </c>
      <c r="O32" s="63">
        <f t="shared" si="2"/>
        <v>6885</v>
      </c>
      <c r="P32" s="63">
        <f t="shared" si="2"/>
        <v>4523</v>
      </c>
      <c r="Q32" s="63">
        <f t="shared" si="2"/>
        <v>5132</v>
      </c>
      <c r="R32" s="63">
        <f t="shared" si="2"/>
        <v>3177</v>
      </c>
      <c r="S32" s="63">
        <f t="shared" si="2"/>
        <v>1485</v>
      </c>
      <c r="T32" s="516">
        <f t="shared" si="2"/>
        <v>1985</v>
      </c>
    </row>
    <row r="33" spans="2:20" ht="12" customHeight="1">
      <c r="B33" s="530"/>
      <c r="C33" s="518"/>
      <c r="D33" s="518"/>
      <c r="E33" s="526"/>
      <c r="F33" s="522"/>
      <c r="G33" s="522"/>
      <c r="H33" s="522"/>
      <c r="I33" s="56"/>
      <c r="J33" s="56"/>
      <c r="K33" s="56"/>
      <c r="L33" s="56"/>
      <c r="M33" s="56"/>
      <c r="N33" s="56"/>
      <c r="O33" s="56"/>
      <c r="P33" s="56"/>
      <c r="Q33" s="56"/>
      <c r="R33" s="56"/>
      <c r="S33" s="56"/>
      <c r="T33" s="520"/>
    </row>
    <row r="34" spans="2:20" ht="12" customHeight="1">
      <c r="B34" s="1445" t="s">
        <v>1627</v>
      </c>
      <c r="C34" s="1452" t="s">
        <v>1628</v>
      </c>
      <c r="D34" s="1458"/>
      <c r="E34" s="526"/>
      <c r="F34" s="522">
        <v>241404</v>
      </c>
      <c r="G34" s="522">
        <v>435064</v>
      </c>
      <c r="H34" s="519">
        <v>238632</v>
      </c>
      <c r="I34" s="56">
        <v>0</v>
      </c>
      <c r="J34" s="56">
        <v>0</v>
      </c>
      <c r="K34" s="56">
        <v>0</v>
      </c>
      <c r="L34" s="56">
        <v>0</v>
      </c>
      <c r="M34" s="56">
        <v>101135</v>
      </c>
      <c r="N34" s="56">
        <v>80576</v>
      </c>
      <c r="O34" s="56">
        <v>54718</v>
      </c>
      <c r="P34" s="56">
        <v>2176</v>
      </c>
      <c r="Q34" s="56">
        <v>0</v>
      </c>
      <c r="R34" s="56">
        <v>0</v>
      </c>
      <c r="S34" s="56">
        <v>0</v>
      </c>
      <c r="T34" s="520">
        <v>27</v>
      </c>
    </row>
    <row r="35" spans="2:20" ht="12" customHeight="1">
      <c r="B35" s="1445"/>
      <c r="C35" s="1452" t="s">
        <v>1629</v>
      </c>
      <c r="D35" s="1458"/>
      <c r="E35" s="526"/>
      <c r="F35" s="522">
        <v>148212</v>
      </c>
      <c r="G35" s="522">
        <v>119430</v>
      </c>
      <c r="H35" s="519">
        <v>95192</v>
      </c>
      <c r="I35" s="56">
        <v>4623</v>
      </c>
      <c r="J35" s="56">
        <v>24808</v>
      </c>
      <c r="K35" s="56">
        <v>38294</v>
      </c>
      <c r="L35" s="56">
        <v>6564</v>
      </c>
      <c r="M35" s="56">
        <v>437</v>
      </c>
      <c r="N35" s="56">
        <v>3477</v>
      </c>
      <c r="O35" s="56">
        <v>70</v>
      </c>
      <c r="P35" s="56">
        <v>2215</v>
      </c>
      <c r="Q35" s="56">
        <v>822</v>
      </c>
      <c r="R35" s="56">
        <v>3399</v>
      </c>
      <c r="S35" s="56">
        <v>5206</v>
      </c>
      <c r="T35" s="520">
        <v>5227</v>
      </c>
    </row>
    <row r="36" spans="2:20" ht="12" customHeight="1">
      <c r="B36" s="1445"/>
      <c r="C36" s="1452" t="s">
        <v>1630</v>
      </c>
      <c r="D36" s="1452"/>
      <c r="E36" s="526"/>
      <c r="F36" s="522">
        <v>59782</v>
      </c>
      <c r="G36" s="522">
        <v>57137</v>
      </c>
      <c r="H36" s="519">
        <v>54874</v>
      </c>
      <c r="I36" s="56">
        <v>3951</v>
      </c>
      <c r="J36" s="56">
        <v>5150</v>
      </c>
      <c r="K36" s="56">
        <v>2490</v>
      </c>
      <c r="L36" s="56">
        <v>4496</v>
      </c>
      <c r="M36" s="56">
        <v>4501</v>
      </c>
      <c r="N36" s="56">
        <v>1374</v>
      </c>
      <c r="O36" s="56">
        <v>762</v>
      </c>
      <c r="P36" s="56">
        <v>6750</v>
      </c>
      <c r="Q36" s="56">
        <v>8273</v>
      </c>
      <c r="R36" s="56">
        <v>9226</v>
      </c>
      <c r="S36" s="56">
        <v>4066</v>
      </c>
      <c r="T36" s="520">
        <v>3835</v>
      </c>
    </row>
    <row r="37" spans="2:20" ht="12" customHeight="1">
      <c r="B37" s="1445"/>
      <c r="C37" s="1452" t="s">
        <v>1631</v>
      </c>
      <c r="D37" s="1452"/>
      <c r="E37" s="526"/>
      <c r="F37" s="522">
        <v>101758</v>
      </c>
      <c r="G37" s="522">
        <v>82552</v>
      </c>
      <c r="H37" s="519">
        <v>59137</v>
      </c>
      <c r="I37" s="56">
        <v>15615</v>
      </c>
      <c r="J37" s="56">
        <v>13910</v>
      </c>
      <c r="K37" s="56">
        <v>4375</v>
      </c>
      <c r="L37" s="56">
        <v>1134</v>
      </c>
      <c r="M37" s="56">
        <v>427</v>
      </c>
      <c r="N37" s="56">
        <v>1197</v>
      </c>
      <c r="O37" s="56">
        <v>421</v>
      </c>
      <c r="P37" s="56">
        <v>5888</v>
      </c>
      <c r="Q37" s="56">
        <v>2876</v>
      </c>
      <c r="R37" s="56">
        <v>4127</v>
      </c>
      <c r="S37" s="56">
        <v>2798</v>
      </c>
      <c r="T37" s="520">
        <v>6369</v>
      </c>
    </row>
    <row r="38" spans="2:20" ht="12" customHeight="1">
      <c r="B38" s="1445"/>
      <c r="C38" s="1452" t="s">
        <v>1632</v>
      </c>
      <c r="D38" s="1458"/>
      <c r="E38" s="526"/>
      <c r="F38" s="522">
        <v>94452</v>
      </c>
      <c r="G38" s="522">
        <v>105010</v>
      </c>
      <c r="H38" s="519">
        <v>106891</v>
      </c>
      <c r="I38" s="56">
        <v>12182</v>
      </c>
      <c r="J38" s="56">
        <v>9210</v>
      </c>
      <c r="K38" s="56">
        <v>8203</v>
      </c>
      <c r="L38" s="56">
        <v>5082</v>
      </c>
      <c r="M38" s="56">
        <v>4334</v>
      </c>
      <c r="N38" s="56">
        <v>380</v>
      </c>
      <c r="O38" s="56">
        <v>773</v>
      </c>
      <c r="P38" s="56">
        <v>4848</v>
      </c>
      <c r="Q38" s="56">
        <v>12649</v>
      </c>
      <c r="R38" s="56">
        <v>23551</v>
      </c>
      <c r="S38" s="56">
        <v>11567</v>
      </c>
      <c r="T38" s="520">
        <v>14112</v>
      </c>
    </row>
    <row r="39" spans="2:20" ht="12" customHeight="1">
      <c r="B39" s="1445"/>
      <c r="C39" s="1452" t="s">
        <v>1633</v>
      </c>
      <c r="D39" s="1452"/>
      <c r="E39" s="526"/>
      <c r="F39" s="522">
        <v>3053</v>
      </c>
      <c r="G39" s="522">
        <v>0</v>
      </c>
      <c r="H39" s="519">
        <v>0</v>
      </c>
      <c r="I39" s="56">
        <v>0</v>
      </c>
      <c r="J39" s="56">
        <v>0</v>
      </c>
      <c r="K39" s="56">
        <v>0</v>
      </c>
      <c r="L39" s="56">
        <v>0</v>
      </c>
      <c r="M39" s="56">
        <v>0</v>
      </c>
      <c r="N39" s="56">
        <v>0</v>
      </c>
      <c r="O39" s="56">
        <v>0</v>
      </c>
      <c r="P39" s="56">
        <v>0</v>
      </c>
      <c r="Q39" s="56">
        <v>0</v>
      </c>
      <c r="R39" s="56">
        <v>0</v>
      </c>
      <c r="S39" s="56">
        <v>0</v>
      </c>
      <c r="T39" s="520">
        <v>0</v>
      </c>
    </row>
    <row r="40" spans="2:20" ht="12" customHeight="1">
      <c r="B40" s="1445"/>
      <c r="C40" s="1452" t="s">
        <v>1570</v>
      </c>
      <c r="D40" s="1452"/>
      <c r="E40" s="526"/>
      <c r="F40" s="522">
        <v>33125</v>
      </c>
      <c r="G40" s="522">
        <v>40440</v>
      </c>
      <c r="H40" s="519">
        <v>48699</v>
      </c>
      <c r="I40" s="56">
        <v>0</v>
      </c>
      <c r="J40" s="56">
        <v>0</v>
      </c>
      <c r="K40" s="56">
        <v>39103</v>
      </c>
      <c r="L40" s="56">
        <v>9595</v>
      </c>
      <c r="M40" s="56">
        <v>0</v>
      </c>
      <c r="N40" s="56">
        <v>0</v>
      </c>
      <c r="O40" s="56">
        <v>0</v>
      </c>
      <c r="P40" s="56">
        <v>0</v>
      </c>
      <c r="Q40" s="56">
        <v>0</v>
      </c>
      <c r="R40" s="56">
        <v>0</v>
      </c>
      <c r="S40" s="56">
        <v>0</v>
      </c>
      <c r="T40" s="520">
        <v>51</v>
      </c>
    </row>
    <row r="41" spans="2:21" s="511" customFormat="1" ht="12" customHeight="1">
      <c r="B41" s="1445"/>
      <c r="C41" s="1457" t="s">
        <v>1535</v>
      </c>
      <c r="D41" s="1457"/>
      <c r="E41" s="514"/>
      <c r="F41" s="528">
        <f>SUM(F34:F40)</f>
        <v>681786</v>
      </c>
      <c r="G41" s="528">
        <f>SUM(G34:G40)</f>
        <v>839633</v>
      </c>
      <c r="H41" s="515">
        <f>SUM(I41:T41)</f>
        <v>603425</v>
      </c>
      <c r="I41" s="528">
        <f aca="true" t="shared" si="3" ref="I41:T41">SUM(I34:I40)</f>
        <v>36371</v>
      </c>
      <c r="J41" s="528">
        <f t="shared" si="3"/>
        <v>53078</v>
      </c>
      <c r="K41" s="528">
        <f t="shared" si="3"/>
        <v>92465</v>
      </c>
      <c r="L41" s="528">
        <f t="shared" si="3"/>
        <v>26871</v>
      </c>
      <c r="M41" s="528">
        <f t="shared" si="3"/>
        <v>110834</v>
      </c>
      <c r="N41" s="528">
        <f t="shared" si="3"/>
        <v>87004</v>
      </c>
      <c r="O41" s="528">
        <f t="shared" si="3"/>
        <v>56744</v>
      </c>
      <c r="P41" s="528">
        <f t="shared" si="3"/>
        <v>21877</v>
      </c>
      <c r="Q41" s="528">
        <f t="shared" si="3"/>
        <v>24620</v>
      </c>
      <c r="R41" s="528">
        <f t="shared" si="3"/>
        <v>40303</v>
      </c>
      <c r="S41" s="528">
        <f t="shared" si="3"/>
        <v>23637</v>
      </c>
      <c r="T41" s="529">
        <f t="shared" si="3"/>
        <v>29621</v>
      </c>
      <c r="U41" s="534"/>
    </row>
    <row r="42" spans="2:20" ht="12" customHeight="1">
      <c r="B42" s="535"/>
      <c r="C42" s="518"/>
      <c r="D42" s="518"/>
      <c r="E42" s="526"/>
      <c r="F42" s="522"/>
      <c r="G42" s="522"/>
      <c r="H42" s="522"/>
      <c r="I42" s="56"/>
      <c r="J42" s="56"/>
      <c r="K42" s="56"/>
      <c r="L42" s="56"/>
      <c r="M42" s="56"/>
      <c r="N42" s="56"/>
      <c r="O42" s="56"/>
      <c r="P42" s="56"/>
      <c r="Q42" s="56"/>
      <c r="R42" s="56"/>
      <c r="S42" s="56"/>
      <c r="T42" s="520"/>
    </row>
    <row r="43" spans="2:20" ht="12" customHeight="1">
      <c r="B43" s="1445" t="s">
        <v>1634</v>
      </c>
      <c r="C43" s="1452" t="s">
        <v>1635</v>
      </c>
      <c r="D43" s="1452"/>
      <c r="E43" s="526"/>
      <c r="F43" s="522">
        <v>54071</v>
      </c>
      <c r="G43" s="522">
        <v>590240</v>
      </c>
      <c r="H43" s="519">
        <v>601835</v>
      </c>
      <c r="I43" s="56">
        <v>0</v>
      </c>
      <c r="J43" s="56">
        <v>0</v>
      </c>
      <c r="K43" s="56">
        <v>0</v>
      </c>
      <c r="L43" s="56">
        <v>0</v>
      </c>
      <c r="M43" s="56">
        <v>587089</v>
      </c>
      <c r="N43" s="56">
        <v>14746</v>
      </c>
      <c r="O43" s="56">
        <v>0</v>
      </c>
      <c r="P43" s="56">
        <v>0</v>
      </c>
      <c r="Q43" s="56">
        <v>0</v>
      </c>
      <c r="R43" s="56">
        <v>0</v>
      </c>
      <c r="S43" s="56">
        <v>0</v>
      </c>
      <c r="T43" s="520">
        <v>0</v>
      </c>
    </row>
    <row r="44" spans="2:20" ht="12" customHeight="1">
      <c r="B44" s="1445"/>
      <c r="C44" s="1452" t="s">
        <v>1636</v>
      </c>
      <c r="D44" s="1458"/>
      <c r="E44" s="526"/>
      <c r="F44" s="522">
        <v>10062</v>
      </c>
      <c r="G44" s="522">
        <v>285831</v>
      </c>
      <c r="H44" s="519">
        <v>84942</v>
      </c>
      <c r="I44" s="56">
        <v>0</v>
      </c>
      <c r="J44" s="56">
        <v>0</v>
      </c>
      <c r="K44" s="56">
        <v>0</v>
      </c>
      <c r="L44" s="56">
        <v>0</v>
      </c>
      <c r="M44" s="56">
        <v>69966</v>
      </c>
      <c r="N44" s="56">
        <v>14976</v>
      </c>
      <c r="O44" s="56">
        <v>0</v>
      </c>
      <c r="P44" s="56">
        <v>0</v>
      </c>
      <c r="Q44" s="56">
        <v>0</v>
      </c>
      <c r="R44" s="56">
        <v>0</v>
      </c>
      <c r="S44" s="56">
        <v>0</v>
      </c>
      <c r="T44" s="520">
        <v>0</v>
      </c>
    </row>
    <row r="45" spans="2:20" ht="12" customHeight="1">
      <c r="B45" s="1445"/>
      <c r="C45" s="1452" t="s">
        <v>1637</v>
      </c>
      <c r="D45" s="1452"/>
      <c r="E45" s="526"/>
      <c r="F45" s="522">
        <v>17752</v>
      </c>
      <c r="G45" s="522">
        <v>6813</v>
      </c>
      <c r="H45" s="519">
        <v>70941</v>
      </c>
      <c r="I45" s="56">
        <v>267</v>
      </c>
      <c r="J45" s="56">
        <v>35539</v>
      </c>
      <c r="K45" s="56">
        <v>35135</v>
      </c>
      <c r="L45" s="56">
        <v>0</v>
      </c>
      <c r="M45" s="56">
        <v>0</v>
      </c>
      <c r="N45" s="56">
        <v>0</v>
      </c>
      <c r="O45" s="56">
        <v>0</v>
      </c>
      <c r="P45" s="56">
        <v>0</v>
      </c>
      <c r="Q45" s="56">
        <v>0</v>
      </c>
      <c r="R45" s="56">
        <v>0</v>
      </c>
      <c r="S45" s="56">
        <v>0</v>
      </c>
      <c r="T45" s="520">
        <v>0</v>
      </c>
    </row>
    <row r="46" spans="2:20" ht="12" customHeight="1">
      <c r="B46" s="1445"/>
      <c r="C46" s="1452" t="s">
        <v>1638</v>
      </c>
      <c r="D46" s="1458"/>
      <c r="E46" s="526"/>
      <c r="F46" s="522">
        <v>2123</v>
      </c>
      <c r="G46" s="522">
        <v>9579</v>
      </c>
      <c r="H46" s="519">
        <v>3141</v>
      </c>
      <c r="I46" s="56">
        <v>0</v>
      </c>
      <c r="J46" s="56">
        <v>0</v>
      </c>
      <c r="K46" s="56">
        <v>0</v>
      </c>
      <c r="L46" s="56">
        <v>0</v>
      </c>
      <c r="M46" s="56">
        <v>0</v>
      </c>
      <c r="N46" s="56">
        <v>0</v>
      </c>
      <c r="O46" s="56">
        <v>41</v>
      </c>
      <c r="P46" s="56">
        <v>2983</v>
      </c>
      <c r="Q46" s="56">
        <v>117</v>
      </c>
      <c r="R46" s="56">
        <v>0</v>
      </c>
      <c r="S46" s="56">
        <v>0</v>
      </c>
      <c r="T46" s="520">
        <v>0</v>
      </c>
    </row>
    <row r="47" spans="2:20" ht="12" customHeight="1">
      <c r="B47" s="1445"/>
      <c r="C47" s="1452" t="s">
        <v>1570</v>
      </c>
      <c r="D47" s="1452"/>
      <c r="E47" s="526"/>
      <c r="F47" s="522">
        <v>31345</v>
      </c>
      <c r="G47" s="522">
        <v>1687</v>
      </c>
      <c r="H47" s="519">
        <v>6512</v>
      </c>
      <c r="I47" s="56">
        <v>0</v>
      </c>
      <c r="J47" s="56">
        <v>0</v>
      </c>
      <c r="K47" s="56">
        <v>128</v>
      </c>
      <c r="L47" s="56">
        <v>177</v>
      </c>
      <c r="M47" s="56">
        <v>18</v>
      </c>
      <c r="N47" s="56">
        <v>0</v>
      </c>
      <c r="O47" s="56">
        <v>4580</v>
      </c>
      <c r="P47" s="56">
        <v>0</v>
      </c>
      <c r="Q47" s="56">
        <v>1592</v>
      </c>
      <c r="R47" s="56">
        <v>17</v>
      </c>
      <c r="S47" s="56">
        <v>0</v>
      </c>
      <c r="T47" s="520">
        <v>0</v>
      </c>
    </row>
    <row r="48" spans="2:20" s="511" customFormat="1" ht="12" customHeight="1">
      <c r="B48" s="1459"/>
      <c r="C48" s="1460" t="s">
        <v>1535</v>
      </c>
      <c r="D48" s="1460"/>
      <c r="E48" s="536"/>
      <c r="F48" s="537">
        <f>SUM(F43:F47)</f>
        <v>115353</v>
      </c>
      <c r="G48" s="537">
        <f>SUM(G43:G47)</f>
        <v>894150</v>
      </c>
      <c r="H48" s="537">
        <f>SUM(I48:T48)</f>
        <v>767371</v>
      </c>
      <c r="I48" s="537">
        <f aca="true" t="shared" si="4" ref="I48:T48">SUM(I43:I47)</f>
        <v>267</v>
      </c>
      <c r="J48" s="537">
        <f t="shared" si="4"/>
        <v>35539</v>
      </c>
      <c r="K48" s="537">
        <f t="shared" si="4"/>
        <v>35263</v>
      </c>
      <c r="L48" s="537">
        <f t="shared" si="4"/>
        <v>177</v>
      </c>
      <c r="M48" s="537">
        <f t="shared" si="4"/>
        <v>657073</v>
      </c>
      <c r="N48" s="537">
        <f t="shared" si="4"/>
        <v>29722</v>
      </c>
      <c r="O48" s="537">
        <f t="shared" si="4"/>
        <v>4621</v>
      </c>
      <c r="P48" s="537">
        <f t="shared" si="4"/>
        <v>2983</v>
      </c>
      <c r="Q48" s="537">
        <f t="shared" si="4"/>
        <v>1709</v>
      </c>
      <c r="R48" s="537">
        <f t="shared" si="4"/>
        <v>17</v>
      </c>
      <c r="S48" s="537">
        <f t="shared" si="4"/>
        <v>0</v>
      </c>
      <c r="T48" s="538">
        <f t="shared" si="4"/>
        <v>0</v>
      </c>
    </row>
    <row r="49" ht="15" customHeight="1">
      <c r="B49" s="498" t="s">
        <v>1639</v>
      </c>
    </row>
    <row r="50" ht="15" customHeight="1">
      <c r="B50" s="498" t="s">
        <v>1640</v>
      </c>
    </row>
    <row r="51" ht="15" customHeight="1">
      <c r="B51" s="498" t="s">
        <v>1641</v>
      </c>
    </row>
  </sheetData>
  <mergeCells count="45">
    <mergeCell ref="B34:B41"/>
    <mergeCell ref="C37:D37"/>
    <mergeCell ref="C38:D38"/>
    <mergeCell ref="C39:D39"/>
    <mergeCell ref="B43:B48"/>
    <mergeCell ref="C43:D43"/>
    <mergeCell ref="C45:D45"/>
    <mergeCell ref="C47:D47"/>
    <mergeCell ref="C48:D48"/>
    <mergeCell ref="C44:D44"/>
    <mergeCell ref="C46:D46"/>
    <mergeCell ref="C26:D26"/>
    <mergeCell ref="C40:D40"/>
    <mergeCell ref="C41:D41"/>
    <mergeCell ref="C28:D28"/>
    <mergeCell ref="C30:D30"/>
    <mergeCell ref="C31:D31"/>
    <mergeCell ref="C32:D32"/>
    <mergeCell ref="C34:D34"/>
    <mergeCell ref="C35:D35"/>
    <mergeCell ref="C36:D36"/>
    <mergeCell ref="C12:D12"/>
    <mergeCell ref="C25:D25"/>
    <mergeCell ref="C14:D14"/>
    <mergeCell ref="C16:D16"/>
    <mergeCell ref="B7:B26"/>
    <mergeCell ref="C22:D22"/>
    <mergeCell ref="C7:D7"/>
    <mergeCell ref="C8:D8"/>
    <mergeCell ref="C9:D9"/>
    <mergeCell ref="C20:D20"/>
    <mergeCell ref="C21:D21"/>
    <mergeCell ref="C19:D19"/>
    <mergeCell ref="C10:D10"/>
    <mergeCell ref="C11:D11"/>
    <mergeCell ref="C29:D29"/>
    <mergeCell ref="B28:B32"/>
    <mergeCell ref="B3:E3"/>
    <mergeCell ref="B5:E5"/>
    <mergeCell ref="C15:D15"/>
    <mergeCell ref="C23:D23"/>
    <mergeCell ref="C24:D24"/>
    <mergeCell ref="C17:D17"/>
    <mergeCell ref="C18:D18"/>
    <mergeCell ref="C13:D13"/>
  </mergeCells>
  <printOptions/>
  <pageMargins left="0.31496062992125984" right="0.31496062992125984" top="0.5905511811023623" bottom="0.3937007874015748" header="0.1968503937007874" footer="0.1968503937007874"/>
  <pageSetup horizontalDpi="400" verticalDpi="400" orientation="portrait" paperSize="9" r:id="rId2"/>
  <headerFooter alignWithMargins="0">
    <oddFooter>&amp;C&amp;F&amp;A</oddFooter>
  </headerFooter>
  <drawing r:id="rId1"/>
</worksheet>
</file>

<file path=xl/worksheets/sheet13.xml><?xml version="1.0" encoding="utf-8"?>
<worksheet xmlns="http://schemas.openxmlformats.org/spreadsheetml/2006/main" xmlns:r="http://schemas.openxmlformats.org/officeDocument/2006/relationships">
  <dimension ref="A1:J128"/>
  <sheetViews>
    <sheetView workbookViewId="0" topLeftCell="A1">
      <selection activeCell="A1" sqref="A1"/>
    </sheetView>
  </sheetViews>
  <sheetFormatPr defaultColWidth="9.00390625" defaultRowHeight="13.5"/>
  <cols>
    <col min="1" max="2" width="3.625" style="539" customWidth="1"/>
    <col min="3" max="3" width="11.50390625" style="539" customWidth="1"/>
    <col min="4" max="5" width="8.125" style="541" customWidth="1"/>
    <col min="6" max="6" width="7.75390625" style="541" customWidth="1"/>
    <col min="7" max="7" width="12.75390625" style="541" customWidth="1"/>
    <col min="8" max="8" width="13.625" style="541" customWidth="1"/>
    <col min="9" max="9" width="13.50390625" style="541" customWidth="1"/>
    <col min="10" max="16384" width="9.00390625" style="541" customWidth="1"/>
  </cols>
  <sheetData>
    <row r="1" spans="3:8" ht="18" customHeight="1">
      <c r="C1" s="540" t="s">
        <v>1664</v>
      </c>
      <c r="H1" s="542"/>
    </row>
    <row r="2" spans="3:8" ht="18" customHeight="1">
      <c r="C2" s="541"/>
      <c r="H2" s="542"/>
    </row>
    <row r="3" spans="3:9" ht="18" customHeight="1" thickBot="1">
      <c r="C3" s="543"/>
      <c r="F3" s="544"/>
      <c r="G3" s="544"/>
      <c r="H3" s="545"/>
      <c r="I3" s="546" t="s">
        <v>1643</v>
      </c>
    </row>
    <row r="4" spans="2:9" ht="24" customHeight="1" thickTop="1">
      <c r="B4" s="1462" t="s">
        <v>1644</v>
      </c>
      <c r="C4" s="1463"/>
      <c r="D4" s="1467" t="s">
        <v>1645</v>
      </c>
      <c r="E4" s="1468"/>
      <c r="F4" s="1469"/>
      <c r="G4" s="1470" t="s">
        <v>1646</v>
      </c>
      <c r="H4" s="1472" t="s">
        <v>1647</v>
      </c>
      <c r="I4" s="1472" t="s">
        <v>1648</v>
      </c>
    </row>
    <row r="5" spans="2:10" ht="17.25" customHeight="1">
      <c r="B5" s="1464"/>
      <c r="C5" s="1465"/>
      <c r="D5" s="547" t="s">
        <v>402</v>
      </c>
      <c r="E5" s="548" t="s">
        <v>1649</v>
      </c>
      <c r="F5" s="548" t="s">
        <v>1650</v>
      </c>
      <c r="G5" s="1471"/>
      <c r="H5" s="1473"/>
      <c r="I5" s="1473"/>
      <c r="J5" s="545"/>
    </row>
    <row r="6" spans="1:9" s="554" customFormat="1" ht="12">
      <c r="A6" s="549"/>
      <c r="B6" s="550"/>
      <c r="C6" s="551"/>
      <c r="D6" s="552"/>
      <c r="E6" s="552"/>
      <c r="F6" s="552"/>
      <c r="G6" s="67" t="s">
        <v>1651</v>
      </c>
      <c r="H6" s="67" t="s">
        <v>1652</v>
      </c>
      <c r="I6" s="553" t="s">
        <v>1652</v>
      </c>
    </row>
    <row r="7" spans="1:9" s="558" customFormat="1" ht="15" customHeight="1">
      <c r="A7" s="555"/>
      <c r="B7" s="1466" t="s">
        <v>402</v>
      </c>
      <c r="C7" s="1461"/>
      <c r="D7" s="556">
        <f aca="true" t="shared" si="0" ref="D7:I7">SUM(D38,D26,D52,D9)</f>
        <v>5067</v>
      </c>
      <c r="E7" s="556">
        <f t="shared" si="0"/>
        <v>2656</v>
      </c>
      <c r="F7" s="556">
        <f t="shared" si="0"/>
        <v>2411</v>
      </c>
      <c r="G7" s="556">
        <f t="shared" si="0"/>
        <v>69527</v>
      </c>
      <c r="H7" s="556">
        <f t="shared" si="0"/>
        <v>5561732</v>
      </c>
      <c r="I7" s="557">
        <f t="shared" si="0"/>
        <v>8654561</v>
      </c>
    </row>
    <row r="8" spans="1:9" s="558" customFormat="1" ht="15" customHeight="1">
      <c r="A8" s="555"/>
      <c r="B8" s="559"/>
      <c r="C8" s="560"/>
      <c r="D8" s="556"/>
      <c r="E8" s="556"/>
      <c r="F8" s="556"/>
      <c r="G8" s="556"/>
      <c r="H8" s="561"/>
      <c r="I8" s="562"/>
    </row>
    <row r="9" spans="1:9" s="558" customFormat="1" ht="12" customHeight="1">
      <c r="A9" s="555"/>
      <c r="B9" s="1338" t="s">
        <v>488</v>
      </c>
      <c r="C9" s="1461"/>
      <c r="D9" s="563">
        <f aca="true" t="shared" si="1" ref="D9:I9">SUM(D10:D24)</f>
        <v>1037</v>
      </c>
      <c r="E9" s="563">
        <f t="shared" si="1"/>
        <v>520</v>
      </c>
      <c r="F9" s="563">
        <f t="shared" si="1"/>
        <v>517</v>
      </c>
      <c r="G9" s="563">
        <f t="shared" si="1"/>
        <v>13974</v>
      </c>
      <c r="H9" s="563">
        <f t="shared" si="1"/>
        <v>1456884</v>
      </c>
      <c r="I9" s="564">
        <f t="shared" si="1"/>
        <v>2180378</v>
      </c>
    </row>
    <row r="10" spans="2:9" ht="12" customHeight="1">
      <c r="B10" s="565"/>
      <c r="C10" s="54" t="s">
        <v>1476</v>
      </c>
      <c r="D10" s="566">
        <f aca="true" t="shared" si="2" ref="D10:D24">SUM(E10:F10)</f>
        <v>293</v>
      </c>
      <c r="E10" s="67">
        <v>153</v>
      </c>
      <c r="F10" s="67">
        <v>140</v>
      </c>
      <c r="G10" s="566">
        <v>4562</v>
      </c>
      <c r="H10" s="567">
        <v>330293</v>
      </c>
      <c r="I10" s="568">
        <v>501296</v>
      </c>
    </row>
    <row r="11" spans="2:9" ht="12" customHeight="1">
      <c r="B11" s="565"/>
      <c r="C11" s="54" t="s">
        <v>1477</v>
      </c>
      <c r="D11" s="566">
        <f t="shared" si="2"/>
        <v>317</v>
      </c>
      <c r="E11" s="566">
        <v>178</v>
      </c>
      <c r="F11" s="67">
        <v>139</v>
      </c>
      <c r="G11" s="566">
        <v>6282</v>
      </c>
      <c r="H11" s="567">
        <v>921980</v>
      </c>
      <c r="I11" s="568">
        <v>1318984</v>
      </c>
    </row>
    <row r="12" spans="2:9" ht="12" customHeight="1">
      <c r="B12" s="565"/>
      <c r="C12" s="54" t="s">
        <v>406</v>
      </c>
      <c r="D12" s="566">
        <f t="shared" si="2"/>
        <v>10</v>
      </c>
      <c r="E12" s="67">
        <v>4</v>
      </c>
      <c r="F12" s="67">
        <v>6</v>
      </c>
      <c r="G12" s="566">
        <v>47</v>
      </c>
      <c r="H12" s="567">
        <v>912</v>
      </c>
      <c r="I12" s="568">
        <v>1631</v>
      </c>
    </row>
    <row r="13" spans="2:9" ht="12" customHeight="1">
      <c r="B13" s="565"/>
      <c r="C13" s="54" t="s">
        <v>1478</v>
      </c>
      <c r="D13" s="566">
        <f t="shared" si="2"/>
        <v>16</v>
      </c>
      <c r="E13" s="67">
        <v>8</v>
      </c>
      <c r="F13" s="67">
        <v>8</v>
      </c>
      <c r="G13" s="566">
        <v>108</v>
      </c>
      <c r="H13" s="567">
        <v>4386</v>
      </c>
      <c r="I13" s="568">
        <v>10633</v>
      </c>
    </row>
    <row r="14" spans="2:9" ht="12" customHeight="1">
      <c r="B14" s="565"/>
      <c r="C14" s="54" t="s">
        <v>1653</v>
      </c>
      <c r="D14" s="566">
        <f t="shared" si="2"/>
        <v>14</v>
      </c>
      <c r="E14" s="67">
        <v>5</v>
      </c>
      <c r="F14" s="67">
        <v>9</v>
      </c>
      <c r="G14" s="566">
        <v>80</v>
      </c>
      <c r="H14" s="567">
        <v>4824</v>
      </c>
      <c r="I14" s="568">
        <v>12419</v>
      </c>
    </row>
    <row r="15" spans="2:9" ht="12" customHeight="1">
      <c r="B15" s="565"/>
      <c r="C15" s="54" t="s">
        <v>1654</v>
      </c>
      <c r="D15" s="566">
        <f t="shared" si="2"/>
        <v>15</v>
      </c>
      <c r="E15" s="67">
        <v>4</v>
      </c>
      <c r="F15" s="67">
        <v>11</v>
      </c>
      <c r="G15" s="566">
        <v>70</v>
      </c>
      <c r="H15" s="567">
        <v>1085</v>
      </c>
      <c r="I15" s="568">
        <v>2520</v>
      </c>
    </row>
    <row r="16" spans="2:9" ht="12" customHeight="1">
      <c r="B16" s="565"/>
      <c r="C16" s="54" t="s">
        <v>410</v>
      </c>
      <c r="D16" s="566">
        <f t="shared" si="2"/>
        <v>23</v>
      </c>
      <c r="E16" s="67">
        <v>15</v>
      </c>
      <c r="F16" s="67">
        <v>8</v>
      </c>
      <c r="G16" s="566">
        <v>199</v>
      </c>
      <c r="H16" s="567">
        <v>10649</v>
      </c>
      <c r="I16" s="568">
        <v>17629</v>
      </c>
    </row>
    <row r="17" spans="2:9" ht="12" customHeight="1">
      <c r="B17" s="565"/>
      <c r="C17" s="54" t="s">
        <v>411</v>
      </c>
      <c r="D17" s="566">
        <f t="shared" si="2"/>
        <v>26</v>
      </c>
      <c r="E17" s="67">
        <v>8</v>
      </c>
      <c r="F17" s="67">
        <v>18</v>
      </c>
      <c r="G17" s="566">
        <v>173</v>
      </c>
      <c r="H17" s="567">
        <v>14621</v>
      </c>
      <c r="I17" s="568">
        <v>20046</v>
      </c>
    </row>
    <row r="18" spans="2:9" ht="12" customHeight="1">
      <c r="B18" s="565"/>
      <c r="C18" s="54" t="s">
        <v>412</v>
      </c>
      <c r="D18" s="566">
        <f t="shared" si="2"/>
        <v>43</v>
      </c>
      <c r="E18" s="67">
        <v>23</v>
      </c>
      <c r="F18" s="67">
        <v>20</v>
      </c>
      <c r="G18" s="566">
        <v>305</v>
      </c>
      <c r="H18" s="567">
        <v>17181</v>
      </c>
      <c r="I18" s="568">
        <v>40575</v>
      </c>
    </row>
    <row r="19" spans="1:9" s="570" customFormat="1" ht="12" customHeight="1">
      <c r="A19" s="569"/>
      <c r="B19" s="565"/>
      <c r="C19" s="54" t="s">
        <v>1655</v>
      </c>
      <c r="D19" s="566">
        <f t="shared" si="2"/>
        <v>61</v>
      </c>
      <c r="E19" s="67">
        <v>26</v>
      </c>
      <c r="F19" s="67">
        <v>35</v>
      </c>
      <c r="G19" s="566">
        <v>426</v>
      </c>
      <c r="H19" s="567">
        <v>27715</v>
      </c>
      <c r="I19" s="568">
        <v>40762</v>
      </c>
    </row>
    <row r="20" spans="1:9" s="570" customFormat="1" ht="12" customHeight="1">
      <c r="A20" s="569"/>
      <c r="B20" s="565"/>
      <c r="C20" s="54" t="s">
        <v>1482</v>
      </c>
      <c r="D20" s="566">
        <f t="shared" si="2"/>
        <v>60</v>
      </c>
      <c r="E20" s="67">
        <v>28</v>
      </c>
      <c r="F20" s="67">
        <v>32</v>
      </c>
      <c r="G20" s="566">
        <v>563</v>
      </c>
      <c r="H20" s="567">
        <v>33956</v>
      </c>
      <c r="I20" s="568">
        <v>80311</v>
      </c>
    </row>
    <row r="21" spans="2:9" ht="12" customHeight="1">
      <c r="B21" s="565"/>
      <c r="C21" s="571" t="s">
        <v>1483</v>
      </c>
      <c r="D21" s="566">
        <f t="shared" si="2"/>
        <v>73</v>
      </c>
      <c r="E21" s="572">
        <v>13</v>
      </c>
      <c r="F21" s="572">
        <v>60</v>
      </c>
      <c r="G21" s="566">
        <v>399</v>
      </c>
      <c r="H21" s="572">
        <v>35221</v>
      </c>
      <c r="I21" s="573">
        <v>46534</v>
      </c>
    </row>
    <row r="22" spans="2:9" ht="12">
      <c r="B22" s="565"/>
      <c r="C22" s="571" t="s">
        <v>416</v>
      </c>
      <c r="D22" s="574">
        <f t="shared" si="2"/>
        <v>18</v>
      </c>
      <c r="E22" s="572">
        <v>13</v>
      </c>
      <c r="F22" s="572">
        <v>5</v>
      </c>
      <c r="G22" s="566">
        <v>191</v>
      </c>
      <c r="H22" s="572">
        <v>9797</v>
      </c>
      <c r="I22" s="573">
        <v>18162</v>
      </c>
    </row>
    <row r="23" spans="2:9" ht="12" customHeight="1">
      <c r="B23" s="565"/>
      <c r="C23" s="571" t="s">
        <v>417</v>
      </c>
      <c r="D23" s="566">
        <f t="shared" si="2"/>
        <v>25</v>
      </c>
      <c r="E23" s="572">
        <v>17</v>
      </c>
      <c r="F23" s="572">
        <v>8</v>
      </c>
      <c r="G23" s="566">
        <v>217</v>
      </c>
      <c r="H23" s="572">
        <v>18151</v>
      </c>
      <c r="I23" s="575">
        <v>26259</v>
      </c>
    </row>
    <row r="24" spans="2:9" ht="12" customHeight="1">
      <c r="B24" s="565"/>
      <c r="C24" s="571" t="s">
        <v>503</v>
      </c>
      <c r="D24" s="566">
        <f t="shared" si="2"/>
        <v>43</v>
      </c>
      <c r="E24" s="572">
        <v>25</v>
      </c>
      <c r="F24" s="572">
        <v>18</v>
      </c>
      <c r="G24" s="566">
        <v>352</v>
      </c>
      <c r="H24" s="572">
        <v>26113</v>
      </c>
      <c r="I24" s="568">
        <v>42617</v>
      </c>
    </row>
    <row r="25" spans="2:9" ht="12">
      <c r="B25" s="565"/>
      <c r="C25" s="571"/>
      <c r="D25" s="566"/>
      <c r="E25" s="572"/>
      <c r="F25" s="572"/>
      <c r="G25" s="566"/>
      <c r="H25" s="572"/>
      <c r="I25" s="573"/>
    </row>
    <row r="26" spans="1:9" s="577" customFormat="1" ht="12" customHeight="1">
      <c r="A26" s="576"/>
      <c r="B26" s="1338" t="s">
        <v>504</v>
      </c>
      <c r="C26" s="1461"/>
      <c r="D26" s="563">
        <f aca="true" t="shared" si="3" ref="D26:I26">SUM(D27:D36)</f>
        <v>255</v>
      </c>
      <c r="E26" s="563">
        <f t="shared" si="3"/>
        <v>122</v>
      </c>
      <c r="F26" s="563">
        <f t="shared" si="3"/>
        <v>133</v>
      </c>
      <c r="G26" s="563">
        <f t="shared" si="3"/>
        <v>2471</v>
      </c>
      <c r="H26" s="563">
        <f t="shared" si="3"/>
        <v>153994</v>
      </c>
      <c r="I26" s="564">
        <f t="shared" si="3"/>
        <v>251048</v>
      </c>
    </row>
    <row r="27" spans="2:9" ht="12" customHeight="1">
      <c r="B27" s="565"/>
      <c r="C27" s="54" t="s">
        <v>1656</v>
      </c>
      <c r="D27" s="566">
        <f aca="true" t="shared" si="4" ref="D27:D36">SUM(E27:F27)</f>
        <v>112</v>
      </c>
      <c r="E27" s="566">
        <v>62</v>
      </c>
      <c r="F27" s="566">
        <v>50</v>
      </c>
      <c r="G27" s="541">
        <v>1475</v>
      </c>
      <c r="H27" s="566">
        <v>80065</v>
      </c>
      <c r="I27" s="578">
        <v>140212</v>
      </c>
    </row>
    <row r="28" spans="2:9" ht="12" customHeight="1">
      <c r="B28" s="565"/>
      <c r="C28" s="54" t="s">
        <v>506</v>
      </c>
      <c r="D28" s="566">
        <f t="shared" si="4"/>
        <v>53</v>
      </c>
      <c r="E28" s="566">
        <v>12</v>
      </c>
      <c r="F28" s="566">
        <v>41</v>
      </c>
      <c r="G28" s="541">
        <v>217</v>
      </c>
      <c r="H28" s="566">
        <v>7999</v>
      </c>
      <c r="I28" s="578">
        <v>13676</v>
      </c>
    </row>
    <row r="29" spans="2:9" ht="12" customHeight="1">
      <c r="B29" s="565"/>
      <c r="C29" s="54" t="s">
        <v>1657</v>
      </c>
      <c r="D29" s="566">
        <f t="shared" si="4"/>
        <v>15</v>
      </c>
      <c r="E29" s="566">
        <v>7</v>
      </c>
      <c r="F29" s="566">
        <v>8</v>
      </c>
      <c r="G29" s="541">
        <v>94</v>
      </c>
      <c r="H29" s="566">
        <v>5050</v>
      </c>
      <c r="I29" s="578">
        <v>8918</v>
      </c>
    </row>
    <row r="30" spans="2:9" ht="12" customHeight="1">
      <c r="B30" s="565"/>
      <c r="C30" s="54" t="s">
        <v>508</v>
      </c>
      <c r="D30" s="566">
        <f t="shared" si="4"/>
        <v>15</v>
      </c>
      <c r="E30" s="566">
        <v>2</v>
      </c>
      <c r="F30" s="566">
        <v>13</v>
      </c>
      <c r="G30" s="541">
        <v>49</v>
      </c>
      <c r="H30" s="566">
        <v>1913</v>
      </c>
      <c r="I30" s="578">
        <v>2726</v>
      </c>
    </row>
    <row r="31" spans="2:9" ht="12" customHeight="1">
      <c r="B31" s="565"/>
      <c r="C31" s="54" t="s">
        <v>421</v>
      </c>
      <c r="D31" s="566">
        <f t="shared" si="4"/>
        <v>2</v>
      </c>
      <c r="E31" s="566">
        <v>1</v>
      </c>
      <c r="F31" s="566">
        <v>1</v>
      </c>
      <c r="G31" s="579" t="s">
        <v>501</v>
      </c>
      <c r="H31" s="566" t="s">
        <v>501</v>
      </c>
      <c r="I31" s="578" t="s">
        <v>501</v>
      </c>
    </row>
    <row r="32" spans="2:9" ht="12" customHeight="1">
      <c r="B32" s="565"/>
      <c r="C32" s="54" t="s">
        <v>512</v>
      </c>
      <c r="D32" s="566">
        <f t="shared" si="4"/>
        <v>7</v>
      </c>
      <c r="E32" s="566">
        <v>4</v>
      </c>
      <c r="F32" s="566">
        <v>3</v>
      </c>
      <c r="G32" s="541">
        <v>60</v>
      </c>
      <c r="H32" s="566">
        <v>3704</v>
      </c>
      <c r="I32" s="578">
        <v>6090</v>
      </c>
    </row>
    <row r="33" spans="2:9" ht="12" customHeight="1">
      <c r="B33" s="565"/>
      <c r="C33" s="54" t="s">
        <v>513</v>
      </c>
      <c r="D33" s="566">
        <f t="shared" si="4"/>
        <v>3</v>
      </c>
      <c r="E33" s="566">
        <v>3</v>
      </c>
      <c r="F33" s="566">
        <v>0</v>
      </c>
      <c r="G33" s="541">
        <v>97</v>
      </c>
      <c r="H33" s="566">
        <v>7657</v>
      </c>
      <c r="I33" s="578">
        <v>13865</v>
      </c>
    </row>
    <row r="34" spans="2:9" ht="12" customHeight="1">
      <c r="B34" s="565"/>
      <c r="C34" s="54" t="s">
        <v>422</v>
      </c>
      <c r="D34" s="566">
        <f t="shared" si="4"/>
        <v>18</v>
      </c>
      <c r="E34" s="566">
        <v>12</v>
      </c>
      <c r="F34" s="566">
        <v>6</v>
      </c>
      <c r="G34" s="541">
        <v>274</v>
      </c>
      <c r="H34" s="566">
        <v>30380</v>
      </c>
      <c r="I34" s="578">
        <v>41251</v>
      </c>
    </row>
    <row r="35" spans="2:9" ht="12" customHeight="1">
      <c r="B35" s="565"/>
      <c r="C35" s="54" t="s">
        <v>516</v>
      </c>
      <c r="D35" s="566">
        <f t="shared" si="4"/>
        <v>8</v>
      </c>
      <c r="E35" s="566">
        <v>6</v>
      </c>
      <c r="F35" s="566">
        <v>2</v>
      </c>
      <c r="G35" s="541">
        <v>84</v>
      </c>
      <c r="H35" s="566">
        <v>10680</v>
      </c>
      <c r="I35" s="578">
        <v>13256</v>
      </c>
    </row>
    <row r="36" spans="2:9" ht="12" customHeight="1">
      <c r="B36" s="565"/>
      <c r="C36" s="54" t="s">
        <v>517</v>
      </c>
      <c r="D36" s="566">
        <f t="shared" si="4"/>
        <v>22</v>
      </c>
      <c r="E36" s="566">
        <v>13</v>
      </c>
      <c r="F36" s="566">
        <v>9</v>
      </c>
      <c r="G36" s="541">
        <v>121</v>
      </c>
      <c r="H36" s="566">
        <v>6546</v>
      </c>
      <c r="I36" s="578">
        <v>11054</v>
      </c>
    </row>
    <row r="37" spans="2:9" ht="12" customHeight="1">
      <c r="B37" s="565"/>
      <c r="C37" s="54"/>
      <c r="D37" s="566"/>
      <c r="E37" s="566"/>
      <c r="F37" s="566"/>
      <c r="G37" s="566"/>
      <c r="H37" s="566"/>
      <c r="I37" s="578"/>
    </row>
    <row r="38" spans="1:9" s="558" customFormat="1" ht="12" customHeight="1">
      <c r="A38" s="555"/>
      <c r="B38" s="1338" t="s">
        <v>518</v>
      </c>
      <c r="C38" s="1461"/>
      <c r="D38" s="563">
        <f>SUM(D39:D50)</f>
        <v>2370</v>
      </c>
      <c r="E38" s="563">
        <f>SUM(E39:E50)</f>
        <v>1194</v>
      </c>
      <c r="F38" s="563">
        <f>SUM(F39:F50)</f>
        <v>1176</v>
      </c>
      <c r="G38" s="563">
        <f>SUM(G39:G50)</f>
        <v>30435</v>
      </c>
      <c r="H38" s="563">
        <v>2329488</v>
      </c>
      <c r="I38" s="564">
        <f>SUM(I39:I50)</f>
        <v>3572124</v>
      </c>
    </row>
    <row r="39" spans="2:9" ht="12" customHeight="1">
      <c r="B39" s="565"/>
      <c r="C39" s="54" t="s">
        <v>519</v>
      </c>
      <c r="D39" s="566">
        <f aca="true" t="shared" si="5" ref="D39:D50">SUM(E39:F39)</f>
        <v>1181</v>
      </c>
      <c r="E39" s="566">
        <v>633</v>
      </c>
      <c r="F39" s="566">
        <v>548</v>
      </c>
      <c r="G39" s="566">
        <v>16408</v>
      </c>
      <c r="H39" s="566">
        <v>1124887</v>
      </c>
      <c r="I39" s="578">
        <v>1923216</v>
      </c>
    </row>
    <row r="40" spans="2:9" ht="12" customHeight="1">
      <c r="B40" s="565"/>
      <c r="C40" s="54" t="s">
        <v>520</v>
      </c>
      <c r="D40" s="566">
        <f t="shared" si="5"/>
        <v>256</v>
      </c>
      <c r="E40" s="566">
        <v>119</v>
      </c>
      <c r="F40" s="566">
        <v>137</v>
      </c>
      <c r="G40" s="566">
        <v>2745</v>
      </c>
      <c r="H40" s="566">
        <v>256563</v>
      </c>
      <c r="I40" s="578">
        <v>358243</v>
      </c>
    </row>
    <row r="41" spans="2:9" ht="12" customHeight="1">
      <c r="B41" s="565"/>
      <c r="C41" s="571" t="s">
        <v>521</v>
      </c>
      <c r="D41" s="566">
        <f t="shared" si="5"/>
        <v>103</v>
      </c>
      <c r="E41" s="566">
        <v>51</v>
      </c>
      <c r="F41" s="566">
        <v>52</v>
      </c>
      <c r="G41" s="566">
        <v>2138</v>
      </c>
      <c r="H41" s="566">
        <v>210056</v>
      </c>
      <c r="I41" s="578">
        <v>319356</v>
      </c>
    </row>
    <row r="42" spans="2:9" ht="12" customHeight="1">
      <c r="B42" s="565"/>
      <c r="C42" s="54" t="s">
        <v>1658</v>
      </c>
      <c r="D42" s="566">
        <f t="shared" si="5"/>
        <v>123</v>
      </c>
      <c r="E42" s="566">
        <v>64</v>
      </c>
      <c r="F42" s="566">
        <v>59</v>
      </c>
      <c r="G42" s="566">
        <v>1536</v>
      </c>
      <c r="H42" s="566">
        <v>104047</v>
      </c>
      <c r="I42" s="578">
        <v>152704</v>
      </c>
    </row>
    <row r="43" spans="2:9" ht="12" customHeight="1">
      <c r="B43" s="565"/>
      <c r="C43" s="54" t="s">
        <v>523</v>
      </c>
      <c r="D43" s="566">
        <f t="shared" si="5"/>
        <v>169</v>
      </c>
      <c r="E43" s="566">
        <v>74</v>
      </c>
      <c r="F43" s="566">
        <v>95</v>
      </c>
      <c r="G43" s="566">
        <v>2538</v>
      </c>
      <c r="H43" s="566">
        <v>304086</v>
      </c>
      <c r="I43" s="578">
        <v>360516</v>
      </c>
    </row>
    <row r="44" spans="2:9" ht="12" customHeight="1">
      <c r="B44" s="565"/>
      <c r="C44" s="54" t="s">
        <v>524</v>
      </c>
      <c r="D44" s="566">
        <f t="shared" si="5"/>
        <v>91</v>
      </c>
      <c r="E44" s="566">
        <v>43</v>
      </c>
      <c r="F44" s="566">
        <v>48</v>
      </c>
      <c r="G44" s="566">
        <v>819</v>
      </c>
      <c r="H44" s="566">
        <v>77870</v>
      </c>
      <c r="I44" s="578">
        <v>78891</v>
      </c>
    </row>
    <row r="45" spans="2:9" ht="12" customHeight="1">
      <c r="B45" s="565"/>
      <c r="C45" s="54" t="s">
        <v>426</v>
      </c>
      <c r="D45" s="566">
        <f t="shared" si="5"/>
        <v>71</v>
      </c>
      <c r="E45" s="566">
        <v>22</v>
      </c>
      <c r="F45" s="566">
        <v>49</v>
      </c>
      <c r="G45" s="566">
        <v>468</v>
      </c>
      <c r="H45" s="566">
        <v>26767</v>
      </c>
      <c r="I45" s="578">
        <v>35882</v>
      </c>
    </row>
    <row r="46" spans="2:9" ht="12" customHeight="1">
      <c r="B46" s="565"/>
      <c r="C46" s="54" t="s">
        <v>427</v>
      </c>
      <c r="D46" s="566">
        <f t="shared" si="5"/>
        <v>96</v>
      </c>
      <c r="E46" s="566">
        <v>62</v>
      </c>
      <c r="F46" s="566">
        <v>34</v>
      </c>
      <c r="G46" s="566">
        <v>1584</v>
      </c>
      <c r="H46" s="566">
        <v>69890</v>
      </c>
      <c r="I46" s="578">
        <v>108562</v>
      </c>
    </row>
    <row r="47" spans="2:9" ht="12" customHeight="1">
      <c r="B47" s="565"/>
      <c r="C47" s="54" t="s">
        <v>429</v>
      </c>
      <c r="D47" s="566">
        <f t="shared" si="5"/>
        <v>60</v>
      </c>
      <c r="E47" s="566">
        <v>31</v>
      </c>
      <c r="F47" s="566">
        <v>29</v>
      </c>
      <c r="G47" s="566">
        <v>642</v>
      </c>
      <c r="H47" s="566">
        <v>43689</v>
      </c>
      <c r="I47" s="578">
        <v>61681</v>
      </c>
    </row>
    <row r="48" spans="2:9" ht="12" customHeight="1">
      <c r="B48" s="565"/>
      <c r="C48" s="54" t="s">
        <v>1659</v>
      </c>
      <c r="D48" s="566">
        <f t="shared" si="5"/>
        <v>27</v>
      </c>
      <c r="E48" s="566">
        <v>14</v>
      </c>
      <c r="F48" s="566">
        <v>13</v>
      </c>
      <c r="G48" s="566">
        <v>318</v>
      </c>
      <c r="H48" s="566">
        <v>20300</v>
      </c>
      <c r="I48" s="578">
        <v>26417</v>
      </c>
    </row>
    <row r="49" spans="2:9" ht="12" customHeight="1">
      <c r="B49" s="565"/>
      <c r="C49" s="54" t="s">
        <v>526</v>
      </c>
      <c r="D49" s="566">
        <f t="shared" si="5"/>
        <v>35</v>
      </c>
      <c r="E49" s="566">
        <v>15</v>
      </c>
      <c r="F49" s="566">
        <v>20</v>
      </c>
      <c r="G49" s="566">
        <v>252</v>
      </c>
      <c r="H49" s="566">
        <v>20715</v>
      </c>
      <c r="I49" s="578">
        <v>32907</v>
      </c>
    </row>
    <row r="50" spans="2:9" ht="12" customHeight="1">
      <c r="B50" s="565"/>
      <c r="C50" s="54" t="s">
        <v>432</v>
      </c>
      <c r="D50" s="566">
        <f t="shared" si="5"/>
        <v>158</v>
      </c>
      <c r="E50" s="566">
        <v>66</v>
      </c>
      <c r="F50" s="566">
        <v>92</v>
      </c>
      <c r="G50" s="566">
        <v>987</v>
      </c>
      <c r="H50" s="566">
        <v>70608</v>
      </c>
      <c r="I50" s="578">
        <v>113749</v>
      </c>
    </row>
    <row r="51" spans="2:9" ht="12" customHeight="1">
      <c r="B51" s="565"/>
      <c r="C51" s="54"/>
      <c r="D51" s="566"/>
      <c r="E51" s="566"/>
      <c r="F51" s="566"/>
      <c r="G51" s="566"/>
      <c r="H51" s="566"/>
      <c r="I51" s="578"/>
    </row>
    <row r="52" spans="1:9" s="558" customFormat="1" ht="12" customHeight="1">
      <c r="A52" s="555"/>
      <c r="B52" s="1338" t="s">
        <v>527</v>
      </c>
      <c r="C52" s="1461"/>
      <c r="D52" s="563">
        <f aca="true" t="shared" si="6" ref="D52:I52">SUM(D53:D62)</f>
        <v>1405</v>
      </c>
      <c r="E52" s="563">
        <f t="shared" si="6"/>
        <v>820</v>
      </c>
      <c r="F52" s="563">
        <f t="shared" si="6"/>
        <v>585</v>
      </c>
      <c r="G52" s="563">
        <f t="shared" si="6"/>
        <v>22647</v>
      </c>
      <c r="H52" s="563">
        <f t="shared" si="6"/>
        <v>1621366</v>
      </c>
      <c r="I52" s="564">
        <f t="shared" si="6"/>
        <v>2651011</v>
      </c>
    </row>
    <row r="53" spans="2:9" ht="12" customHeight="1">
      <c r="B53" s="565"/>
      <c r="C53" s="54" t="s">
        <v>528</v>
      </c>
      <c r="D53" s="566">
        <f aca="true" t="shared" si="7" ref="D53:D62">SUM(E53:F53)</f>
        <v>893</v>
      </c>
      <c r="E53" s="566">
        <v>591</v>
      </c>
      <c r="F53" s="566">
        <v>302</v>
      </c>
      <c r="G53" s="566">
        <v>13320</v>
      </c>
      <c r="H53" s="566">
        <v>797450</v>
      </c>
      <c r="I53" s="578">
        <v>1371795</v>
      </c>
    </row>
    <row r="54" spans="2:9" ht="12" customHeight="1">
      <c r="B54" s="565"/>
      <c r="C54" s="54" t="s">
        <v>529</v>
      </c>
      <c r="D54" s="566">
        <f t="shared" si="7"/>
        <v>184</v>
      </c>
      <c r="E54" s="566">
        <v>72</v>
      </c>
      <c r="F54" s="566">
        <v>112</v>
      </c>
      <c r="G54" s="566">
        <v>3322</v>
      </c>
      <c r="H54" s="566">
        <v>231277</v>
      </c>
      <c r="I54" s="578">
        <v>381172</v>
      </c>
    </row>
    <row r="55" spans="2:9" ht="12" customHeight="1">
      <c r="B55" s="565"/>
      <c r="C55" s="54" t="s">
        <v>530</v>
      </c>
      <c r="D55" s="566">
        <f t="shared" si="7"/>
        <v>62</v>
      </c>
      <c r="E55" s="566">
        <v>35</v>
      </c>
      <c r="F55" s="566">
        <v>27</v>
      </c>
      <c r="G55" s="566">
        <v>1014</v>
      </c>
      <c r="H55" s="566">
        <v>122804</v>
      </c>
      <c r="I55" s="578">
        <v>154521</v>
      </c>
    </row>
    <row r="56" spans="2:9" ht="12" customHeight="1">
      <c r="B56" s="565"/>
      <c r="C56" s="54" t="s">
        <v>1581</v>
      </c>
      <c r="D56" s="566">
        <f t="shared" si="7"/>
        <v>40</v>
      </c>
      <c r="E56" s="566">
        <v>18</v>
      </c>
      <c r="F56" s="566">
        <v>22</v>
      </c>
      <c r="G56" s="566">
        <v>848</v>
      </c>
      <c r="H56" s="566">
        <v>68958</v>
      </c>
      <c r="I56" s="578">
        <v>113717</v>
      </c>
    </row>
    <row r="57" spans="2:9" ht="12" customHeight="1">
      <c r="B57" s="565"/>
      <c r="C57" s="54" t="s">
        <v>1660</v>
      </c>
      <c r="D57" s="566">
        <f t="shared" si="7"/>
        <v>100</v>
      </c>
      <c r="E57" s="566">
        <v>55</v>
      </c>
      <c r="F57" s="566">
        <v>45</v>
      </c>
      <c r="G57" s="566">
        <v>1566</v>
      </c>
      <c r="H57" s="566">
        <v>108928</v>
      </c>
      <c r="I57" s="578">
        <v>156533</v>
      </c>
    </row>
    <row r="58" spans="2:9" ht="12" customHeight="1">
      <c r="B58" s="565"/>
      <c r="C58" s="54" t="s">
        <v>1661</v>
      </c>
      <c r="D58" s="566">
        <f t="shared" si="7"/>
        <v>9</v>
      </c>
      <c r="E58" s="566">
        <v>6</v>
      </c>
      <c r="F58" s="566">
        <v>3</v>
      </c>
      <c r="G58" s="566">
        <v>63</v>
      </c>
      <c r="H58" s="566">
        <v>5102</v>
      </c>
      <c r="I58" s="578">
        <v>6287</v>
      </c>
    </row>
    <row r="59" spans="2:9" ht="12" customHeight="1">
      <c r="B59" s="565"/>
      <c r="C59" s="54" t="s">
        <v>437</v>
      </c>
      <c r="D59" s="566">
        <f t="shared" si="7"/>
        <v>33</v>
      </c>
      <c r="E59" s="566">
        <v>16</v>
      </c>
      <c r="F59" s="566">
        <v>17</v>
      </c>
      <c r="G59" s="566">
        <v>533</v>
      </c>
      <c r="H59" s="566">
        <v>62351</v>
      </c>
      <c r="I59" s="578">
        <v>117442</v>
      </c>
    </row>
    <row r="60" spans="2:9" ht="12" customHeight="1">
      <c r="B60" s="565"/>
      <c r="C60" s="54" t="s">
        <v>1662</v>
      </c>
      <c r="D60" s="566">
        <f t="shared" si="7"/>
        <v>35</v>
      </c>
      <c r="E60" s="566">
        <v>14</v>
      </c>
      <c r="F60" s="566">
        <v>21</v>
      </c>
      <c r="G60" s="566">
        <v>384</v>
      </c>
      <c r="H60" s="566">
        <v>38150</v>
      </c>
      <c r="I60" s="578">
        <v>55373</v>
      </c>
    </row>
    <row r="61" spans="2:9" ht="12" customHeight="1">
      <c r="B61" s="565"/>
      <c r="C61" s="54" t="s">
        <v>440</v>
      </c>
      <c r="D61" s="566">
        <f t="shared" si="7"/>
        <v>30</v>
      </c>
      <c r="E61" s="566">
        <v>3</v>
      </c>
      <c r="F61" s="566">
        <v>27</v>
      </c>
      <c r="G61" s="566">
        <v>140</v>
      </c>
      <c r="H61" s="566">
        <v>4987</v>
      </c>
      <c r="I61" s="578">
        <v>5634</v>
      </c>
    </row>
    <row r="62" spans="2:9" ht="12" customHeight="1">
      <c r="B62" s="565"/>
      <c r="C62" s="54" t="s">
        <v>532</v>
      </c>
      <c r="D62" s="566">
        <f t="shared" si="7"/>
        <v>19</v>
      </c>
      <c r="E62" s="566">
        <v>10</v>
      </c>
      <c r="F62" s="566">
        <v>9</v>
      </c>
      <c r="G62" s="566">
        <v>1457</v>
      </c>
      <c r="H62" s="566">
        <v>181359</v>
      </c>
      <c r="I62" s="578">
        <v>288537</v>
      </c>
    </row>
    <row r="63" spans="2:9" ht="12" customHeight="1">
      <c r="B63" s="580"/>
      <c r="C63" s="185"/>
      <c r="D63" s="581"/>
      <c r="E63" s="581"/>
      <c r="F63" s="581"/>
      <c r="G63" s="581"/>
      <c r="H63" s="581"/>
      <c r="I63" s="582"/>
    </row>
    <row r="64" spans="2:7" ht="12">
      <c r="B64" s="569"/>
      <c r="C64" s="583" t="s">
        <v>1663</v>
      </c>
      <c r="D64" s="545"/>
      <c r="E64" s="545"/>
      <c r="F64" s="545"/>
      <c r="G64" s="545"/>
    </row>
    <row r="65" spans="2:7" ht="12">
      <c r="B65" s="569"/>
      <c r="C65" s="584"/>
      <c r="D65" s="545"/>
      <c r="E65" s="545"/>
      <c r="F65" s="545"/>
      <c r="G65" s="545"/>
    </row>
    <row r="66" spans="2:7" ht="12">
      <c r="B66" s="569"/>
      <c r="C66" s="585"/>
      <c r="D66" s="545"/>
      <c r="E66" s="545"/>
      <c r="F66" s="545"/>
      <c r="G66" s="545"/>
    </row>
    <row r="67" spans="2:7" ht="12">
      <c r="B67" s="569"/>
      <c r="C67" s="585"/>
      <c r="D67" s="545"/>
      <c r="E67" s="545"/>
      <c r="F67" s="545"/>
      <c r="G67" s="545"/>
    </row>
    <row r="68" spans="2:7" ht="12">
      <c r="B68" s="569"/>
      <c r="C68" s="586"/>
      <c r="D68" s="545"/>
      <c r="E68" s="545"/>
      <c r="F68" s="545"/>
      <c r="G68" s="545"/>
    </row>
    <row r="69" spans="2:7" ht="12">
      <c r="B69" s="569"/>
      <c r="C69" s="569"/>
      <c r="D69" s="545"/>
      <c r="E69" s="545"/>
      <c r="F69" s="545"/>
      <c r="G69" s="545"/>
    </row>
    <row r="70" spans="2:7" ht="12">
      <c r="B70" s="569"/>
      <c r="C70" s="569"/>
      <c r="D70" s="545"/>
      <c r="E70" s="545"/>
      <c r="F70" s="545"/>
      <c r="G70" s="545"/>
    </row>
    <row r="71" spans="2:7" ht="12">
      <c r="B71" s="569"/>
      <c r="C71" s="569"/>
      <c r="D71" s="545"/>
      <c r="E71" s="545"/>
      <c r="F71" s="545"/>
      <c r="G71" s="545"/>
    </row>
    <row r="72" spans="2:7" ht="12">
      <c r="B72" s="569"/>
      <c r="C72" s="569"/>
      <c r="D72" s="545"/>
      <c r="E72" s="545"/>
      <c r="F72" s="545"/>
      <c r="G72" s="545"/>
    </row>
    <row r="73" spans="2:7" ht="12">
      <c r="B73" s="569"/>
      <c r="C73" s="569"/>
      <c r="D73" s="545"/>
      <c r="E73" s="545"/>
      <c r="F73" s="545"/>
      <c r="G73" s="545"/>
    </row>
    <row r="74" spans="2:7" ht="12">
      <c r="B74" s="569"/>
      <c r="C74" s="569"/>
      <c r="D74" s="545"/>
      <c r="E74" s="545"/>
      <c r="F74" s="545"/>
      <c r="G74" s="545"/>
    </row>
    <row r="75" spans="2:7" ht="12">
      <c r="B75" s="569"/>
      <c r="C75" s="569"/>
      <c r="D75" s="545"/>
      <c r="E75" s="545"/>
      <c r="F75" s="545"/>
      <c r="G75" s="545"/>
    </row>
    <row r="76" spans="2:7" ht="12">
      <c r="B76" s="569"/>
      <c r="C76" s="569"/>
      <c r="D76" s="545"/>
      <c r="E76" s="545"/>
      <c r="F76" s="545"/>
      <c r="G76" s="545"/>
    </row>
    <row r="77" spans="2:7" ht="12">
      <c r="B77" s="569"/>
      <c r="C77" s="569"/>
      <c r="D77" s="545"/>
      <c r="E77" s="545"/>
      <c r="F77" s="545"/>
      <c r="G77" s="545"/>
    </row>
    <row r="78" spans="2:7" ht="12">
      <c r="B78" s="569"/>
      <c r="C78" s="569"/>
      <c r="D78" s="545"/>
      <c r="E78" s="545"/>
      <c r="F78" s="545"/>
      <c r="G78" s="545"/>
    </row>
    <row r="79" spans="2:7" ht="12">
      <c r="B79" s="569"/>
      <c r="C79" s="569"/>
      <c r="D79" s="545"/>
      <c r="E79" s="545"/>
      <c r="F79" s="545"/>
      <c r="G79" s="545"/>
    </row>
    <row r="80" spans="2:7" ht="12">
      <c r="B80" s="569"/>
      <c r="C80" s="569"/>
      <c r="D80" s="545"/>
      <c r="E80" s="545"/>
      <c r="F80" s="545"/>
      <c r="G80" s="545"/>
    </row>
    <row r="81" spans="2:7" ht="12">
      <c r="B81" s="569"/>
      <c r="C81" s="569"/>
      <c r="D81" s="545"/>
      <c r="E81" s="545"/>
      <c r="F81" s="545"/>
      <c r="G81" s="545"/>
    </row>
    <row r="82" spans="2:7" ht="12">
      <c r="B82" s="569"/>
      <c r="C82" s="569"/>
      <c r="D82" s="545"/>
      <c r="E82" s="545"/>
      <c r="F82" s="545"/>
      <c r="G82" s="545"/>
    </row>
    <row r="83" spans="2:7" ht="12">
      <c r="B83" s="569"/>
      <c r="C83" s="569"/>
      <c r="D83" s="545"/>
      <c r="E83" s="545"/>
      <c r="F83" s="545"/>
      <c r="G83" s="545"/>
    </row>
    <row r="84" spans="2:7" ht="12">
      <c r="B84" s="569"/>
      <c r="C84" s="569"/>
      <c r="D84" s="545"/>
      <c r="E84" s="545"/>
      <c r="F84" s="545"/>
      <c r="G84" s="545"/>
    </row>
    <row r="85" spans="2:7" ht="12">
      <c r="B85" s="569"/>
      <c r="C85" s="569"/>
      <c r="D85" s="545"/>
      <c r="E85" s="545"/>
      <c r="F85" s="545"/>
      <c r="G85" s="545"/>
    </row>
    <row r="86" spans="2:7" ht="12">
      <c r="B86" s="569"/>
      <c r="C86" s="569"/>
      <c r="D86" s="545"/>
      <c r="E86" s="545"/>
      <c r="F86" s="545"/>
      <c r="G86" s="545"/>
    </row>
    <row r="87" spans="2:7" ht="12">
      <c r="B87" s="569"/>
      <c r="C87" s="569"/>
      <c r="D87" s="545"/>
      <c r="E87" s="545"/>
      <c r="F87" s="545"/>
      <c r="G87" s="545"/>
    </row>
    <row r="88" spans="2:7" ht="12">
      <c r="B88" s="569"/>
      <c r="C88" s="569"/>
      <c r="D88" s="545"/>
      <c r="E88" s="545"/>
      <c r="F88" s="545"/>
      <c r="G88" s="545"/>
    </row>
    <row r="89" spans="2:7" ht="12">
      <c r="B89" s="569"/>
      <c r="C89" s="569"/>
      <c r="D89" s="545"/>
      <c r="E89" s="545"/>
      <c r="F89" s="545"/>
      <c r="G89" s="545"/>
    </row>
    <row r="90" spans="2:7" ht="12">
      <c r="B90" s="569"/>
      <c r="C90" s="569"/>
      <c r="D90" s="545"/>
      <c r="E90" s="545"/>
      <c r="F90" s="545"/>
      <c r="G90" s="545"/>
    </row>
    <row r="91" spans="2:7" ht="12">
      <c r="B91" s="569"/>
      <c r="C91" s="569"/>
      <c r="D91" s="545"/>
      <c r="E91" s="545"/>
      <c r="F91" s="545"/>
      <c r="G91" s="545"/>
    </row>
    <row r="92" spans="2:7" ht="12">
      <c r="B92" s="569"/>
      <c r="C92" s="569"/>
      <c r="D92" s="545"/>
      <c r="E92" s="545"/>
      <c r="F92" s="545"/>
      <c r="G92" s="545"/>
    </row>
    <row r="93" spans="2:7" ht="12">
      <c r="B93" s="569"/>
      <c r="C93" s="569"/>
      <c r="D93" s="545"/>
      <c r="E93" s="545"/>
      <c r="F93" s="545"/>
      <c r="G93" s="545"/>
    </row>
    <row r="94" spans="2:7" ht="12">
      <c r="B94" s="569"/>
      <c r="C94" s="569"/>
      <c r="D94" s="545"/>
      <c r="E94" s="545"/>
      <c r="F94" s="545"/>
      <c r="G94" s="545"/>
    </row>
    <row r="95" spans="2:7" ht="12">
      <c r="B95" s="569"/>
      <c r="C95" s="569"/>
      <c r="D95" s="545"/>
      <c r="E95" s="545"/>
      <c r="F95" s="545"/>
      <c r="G95" s="545"/>
    </row>
    <row r="96" spans="2:7" ht="12">
      <c r="B96" s="569"/>
      <c r="C96" s="569"/>
      <c r="D96" s="545"/>
      <c r="E96" s="545"/>
      <c r="F96" s="545"/>
      <c r="G96" s="545"/>
    </row>
    <row r="97" spans="2:7" ht="12">
      <c r="B97" s="569"/>
      <c r="C97" s="569"/>
      <c r="D97" s="545"/>
      <c r="E97" s="545"/>
      <c r="F97" s="545"/>
      <c r="G97" s="545"/>
    </row>
    <row r="98" spans="2:7" ht="12">
      <c r="B98" s="569"/>
      <c r="C98" s="569"/>
      <c r="D98" s="545"/>
      <c r="E98" s="545"/>
      <c r="F98" s="545"/>
      <c r="G98" s="545"/>
    </row>
    <row r="99" spans="2:7" ht="12">
      <c r="B99" s="569"/>
      <c r="C99" s="569"/>
      <c r="D99" s="545"/>
      <c r="E99" s="545"/>
      <c r="F99" s="545"/>
      <c r="G99" s="545"/>
    </row>
    <row r="100" spans="2:7" ht="12">
      <c r="B100" s="569"/>
      <c r="C100" s="569"/>
      <c r="D100" s="545"/>
      <c r="E100" s="545"/>
      <c r="F100" s="545"/>
      <c r="G100" s="545"/>
    </row>
    <row r="101" spans="4:7" ht="12">
      <c r="D101" s="545"/>
      <c r="E101" s="545"/>
      <c r="F101" s="545"/>
      <c r="G101" s="545"/>
    </row>
    <row r="102" spans="4:7" ht="12">
      <c r="D102" s="545"/>
      <c r="E102" s="545"/>
      <c r="F102" s="545"/>
      <c r="G102" s="545"/>
    </row>
    <row r="103" spans="4:7" ht="12">
      <c r="D103" s="545"/>
      <c r="E103" s="545"/>
      <c r="F103" s="545"/>
      <c r="G103" s="545"/>
    </row>
    <row r="104" spans="4:7" ht="12">
      <c r="D104" s="545"/>
      <c r="E104" s="545"/>
      <c r="F104" s="545"/>
      <c r="G104" s="545"/>
    </row>
    <row r="105" spans="4:7" ht="12">
      <c r="D105" s="545"/>
      <c r="E105" s="545"/>
      <c r="F105" s="545"/>
      <c r="G105" s="545"/>
    </row>
    <row r="106" spans="4:7" ht="12">
      <c r="D106" s="545"/>
      <c r="E106" s="545"/>
      <c r="F106" s="545"/>
      <c r="G106" s="545"/>
    </row>
    <row r="107" spans="4:7" ht="12">
      <c r="D107" s="545"/>
      <c r="E107" s="545"/>
      <c r="F107" s="545"/>
      <c r="G107" s="545"/>
    </row>
    <row r="108" spans="4:7" ht="12">
      <c r="D108" s="545"/>
      <c r="E108" s="545"/>
      <c r="F108" s="545"/>
      <c r="G108" s="545"/>
    </row>
    <row r="109" spans="4:7" ht="12">
      <c r="D109" s="545"/>
      <c r="E109" s="545"/>
      <c r="F109" s="545"/>
      <c r="G109" s="545"/>
    </row>
    <row r="110" spans="4:7" ht="12">
      <c r="D110" s="545"/>
      <c r="E110" s="545"/>
      <c r="F110" s="545"/>
      <c r="G110" s="545"/>
    </row>
    <row r="111" spans="4:7" ht="12">
      <c r="D111" s="545"/>
      <c r="E111" s="545"/>
      <c r="F111" s="545"/>
      <c r="G111" s="545"/>
    </row>
    <row r="112" spans="4:7" ht="12">
      <c r="D112" s="545"/>
      <c r="E112" s="545"/>
      <c r="F112" s="545"/>
      <c r="G112" s="545"/>
    </row>
    <row r="113" spans="4:7" ht="12">
      <c r="D113" s="545"/>
      <c r="E113" s="545"/>
      <c r="F113" s="545"/>
      <c r="G113" s="545"/>
    </row>
    <row r="114" spans="4:7" ht="12">
      <c r="D114" s="545"/>
      <c r="E114" s="545"/>
      <c r="F114" s="545"/>
      <c r="G114" s="545"/>
    </row>
    <row r="115" spans="4:7" ht="12">
      <c r="D115" s="545"/>
      <c r="E115" s="545"/>
      <c r="F115" s="545"/>
      <c r="G115" s="545"/>
    </row>
    <row r="116" spans="4:7" ht="12">
      <c r="D116" s="545"/>
      <c r="E116" s="545"/>
      <c r="F116" s="545"/>
      <c r="G116" s="545"/>
    </row>
    <row r="117" spans="4:7" ht="12">
      <c r="D117" s="545"/>
      <c r="E117" s="545"/>
      <c r="F117" s="545"/>
      <c r="G117" s="545"/>
    </row>
    <row r="118" spans="4:7" ht="12">
      <c r="D118" s="545"/>
      <c r="E118" s="545"/>
      <c r="F118" s="545"/>
      <c r="G118" s="545"/>
    </row>
    <row r="119" spans="4:7" ht="12">
      <c r="D119" s="545"/>
      <c r="E119" s="545"/>
      <c r="F119" s="545"/>
      <c r="G119" s="545"/>
    </row>
    <row r="120" spans="4:7" ht="12">
      <c r="D120" s="545"/>
      <c r="E120" s="545"/>
      <c r="F120" s="545"/>
      <c r="G120" s="545"/>
    </row>
    <row r="121" spans="4:7" ht="12">
      <c r="D121" s="545"/>
      <c r="E121" s="545"/>
      <c r="F121" s="545"/>
      <c r="G121" s="545"/>
    </row>
    <row r="122" spans="4:7" ht="12">
      <c r="D122" s="545"/>
      <c r="E122" s="545"/>
      <c r="F122" s="545"/>
      <c r="G122" s="545"/>
    </row>
    <row r="123" spans="4:7" ht="12">
      <c r="D123" s="545"/>
      <c r="E123" s="545"/>
      <c r="F123" s="545"/>
      <c r="G123" s="545"/>
    </row>
    <row r="124" spans="4:7" ht="12">
      <c r="D124" s="545"/>
      <c r="E124" s="545"/>
      <c r="F124" s="545"/>
      <c r="G124" s="545"/>
    </row>
    <row r="125" spans="4:7" ht="12">
      <c r="D125" s="545"/>
      <c r="E125" s="545"/>
      <c r="F125" s="545"/>
      <c r="G125" s="545"/>
    </row>
    <row r="126" spans="4:7" ht="12">
      <c r="D126" s="545"/>
      <c r="E126" s="545"/>
      <c r="F126" s="545"/>
      <c r="G126" s="545"/>
    </row>
    <row r="127" spans="4:7" ht="12">
      <c r="D127" s="545"/>
      <c r="E127" s="545"/>
      <c r="F127" s="545"/>
      <c r="G127" s="545"/>
    </row>
    <row r="128" spans="4:7" ht="12">
      <c r="D128" s="545"/>
      <c r="E128" s="545"/>
      <c r="F128" s="545"/>
      <c r="G128" s="545"/>
    </row>
  </sheetData>
  <mergeCells count="10">
    <mergeCell ref="D4:F4"/>
    <mergeCell ref="G4:G5"/>
    <mergeCell ref="H4:H5"/>
    <mergeCell ref="I4:I5"/>
    <mergeCell ref="B26:C26"/>
    <mergeCell ref="B4:C5"/>
    <mergeCell ref="B52:C52"/>
    <mergeCell ref="B9:C9"/>
    <mergeCell ref="B7:C7"/>
    <mergeCell ref="B38:C38"/>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1:AU336"/>
  <sheetViews>
    <sheetView workbookViewId="0" topLeftCell="A1">
      <selection activeCell="A1" sqref="A1"/>
    </sheetView>
  </sheetViews>
  <sheetFormatPr defaultColWidth="9.00390625" defaultRowHeight="13.5"/>
  <cols>
    <col min="1" max="1" width="3.625" style="587" customWidth="1"/>
    <col min="2" max="2" width="4.75390625" style="587" customWidth="1"/>
    <col min="3" max="3" width="3.625" style="587" customWidth="1"/>
    <col min="4" max="4" width="20.75390625" style="587" customWidth="1"/>
    <col min="5" max="5" width="2.50390625" style="591" customWidth="1"/>
    <col min="6" max="6" width="7.50390625" style="587" customWidth="1"/>
    <col min="7" max="7" width="2.25390625" style="587" customWidth="1"/>
    <col min="8" max="8" width="8.625" style="587" customWidth="1"/>
    <col min="9" max="9" width="2.125" style="590" customWidth="1"/>
    <col min="10" max="10" width="12.625" style="587" customWidth="1"/>
    <col min="11" max="11" width="2.125" style="587" customWidth="1"/>
    <col min="12" max="12" width="13.75390625" style="587" customWidth="1"/>
    <col min="13" max="13" width="2.125" style="587" customWidth="1"/>
    <col min="14" max="14" width="11.75390625" style="591" customWidth="1"/>
    <col min="15" max="15" width="2.125" style="587" customWidth="1"/>
    <col min="16" max="16" width="11.75390625" style="591" customWidth="1"/>
    <col min="17" max="17" width="2.125" style="591" customWidth="1"/>
    <col min="18" max="18" width="11.875" style="587" customWidth="1"/>
    <col min="19" max="19" width="2.125" style="591" customWidth="1"/>
    <col min="20" max="20" width="11.875" style="587" customWidth="1"/>
    <col min="21" max="21" width="2.125" style="591" customWidth="1"/>
    <col min="22" max="22" width="11.875" style="587" customWidth="1"/>
    <col min="23" max="23" width="2.125" style="591" customWidth="1"/>
    <col min="24" max="24" width="11.875" style="587" customWidth="1"/>
    <col min="25" max="25" width="2.125" style="591" customWidth="1"/>
    <col min="26" max="26" width="11.875" style="587" customWidth="1"/>
    <col min="27" max="27" width="2.125" style="591" customWidth="1"/>
    <col min="28" max="28" width="11.875" style="587" customWidth="1"/>
    <col min="29" max="29" width="2.125" style="591" customWidth="1"/>
    <col min="30" max="36" width="11.875" style="587" customWidth="1"/>
    <col min="37" max="16384" width="9.00390625" style="587" customWidth="1"/>
  </cols>
  <sheetData>
    <row r="1" spans="2:5" ht="14.25">
      <c r="B1" s="588" t="s">
        <v>1730</v>
      </c>
      <c r="E1" s="589"/>
    </row>
    <row r="3" spans="4:36" ht="12" customHeight="1" thickBot="1">
      <c r="D3" s="592" t="s">
        <v>1665</v>
      </c>
      <c r="K3" s="593"/>
      <c r="N3" s="594"/>
      <c r="P3" s="594"/>
      <c r="Q3" s="594"/>
      <c r="S3" s="594"/>
      <c r="U3" s="594"/>
      <c r="W3" s="594"/>
      <c r="Y3" s="594"/>
      <c r="AA3" s="594"/>
      <c r="AC3" s="594"/>
      <c r="AH3" s="592"/>
      <c r="AJ3" s="595" t="s">
        <v>1665</v>
      </c>
    </row>
    <row r="4" spans="2:36" s="596" customFormat="1" ht="14.25" customHeight="1" thickTop="1">
      <c r="B4" s="1507" t="s">
        <v>1666</v>
      </c>
      <c r="C4" s="1508"/>
      <c r="D4" s="1509"/>
      <c r="E4" s="597"/>
      <c r="F4" s="1522" t="s">
        <v>1667</v>
      </c>
      <c r="G4" s="1516" t="s">
        <v>1668</v>
      </c>
      <c r="H4" s="1517"/>
      <c r="I4" s="1516" t="s">
        <v>1669</v>
      </c>
      <c r="J4" s="1522"/>
      <c r="K4" s="1476" t="s">
        <v>1670</v>
      </c>
      <c r="L4" s="1477"/>
      <c r="M4" s="1476" t="s">
        <v>1671</v>
      </c>
      <c r="N4" s="1482"/>
      <c r="O4" s="1476" t="s">
        <v>1672</v>
      </c>
      <c r="P4" s="1482"/>
      <c r="Q4" s="1485" t="s">
        <v>1673</v>
      </c>
      <c r="R4" s="1486"/>
      <c r="S4" s="1486"/>
      <c r="T4" s="1486"/>
      <c r="U4" s="1486"/>
      <c r="V4" s="1486"/>
      <c r="W4" s="1486"/>
      <c r="X4" s="1486"/>
      <c r="Y4" s="1486"/>
      <c r="Z4" s="1486"/>
      <c r="AA4" s="1486"/>
      <c r="AB4" s="1486"/>
      <c r="AC4" s="1485" t="s">
        <v>1674</v>
      </c>
      <c r="AD4" s="1486"/>
      <c r="AE4" s="1486"/>
      <c r="AF4" s="1486"/>
      <c r="AG4" s="1486"/>
      <c r="AH4" s="1496"/>
      <c r="AI4" s="1487" t="s">
        <v>1675</v>
      </c>
      <c r="AJ4" s="1487"/>
    </row>
    <row r="5" spans="2:36" s="596" customFormat="1" ht="24.75" customHeight="1">
      <c r="B5" s="1510"/>
      <c r="C5" s="1511"/>
      <c r="D5" s="1512"/>
      <c r="E5" s="600"/>
      <c r="F5" s="1527"/>
      <c r="G5" s="1518"/>
      <c r="H5" s="1519"/>
      <c r="I5" s="1523"/>
      <c r="J5" s="1524"/>
      <c r="K5" s="1478"/>
      <c r="L5" s="1479"/>
      <c r="M5" s="1478"/>
      <c r="N5" s="1483"/>
      <c r="O5" s="1478"/>
      <c r="P5" s="1483"/>
      <c r="Q5" s="1474" t="s">
        <v>1676</v>
      </c>
      <c r="R5" s="1474"/>
      <c r="S5" s="1474"/>
      <c r="T5" s="1474"/>
      <c r="U5" s="1474" t="s">
        <v>1677</v>
      </c>
      <c r="V5" s="1474"/>
      <c r="W5" s="1474"/>
      <c r="X5" s="1474"/>
      <c r="Y5" s="1474" t="s">
        <v>1678</v>
      </c>
      <c r="Z5" s="1474"/>
      <c r="AA5" s="1474"/>
      <c r="AB5" s="1474"/>
      <c r="AC5" s="1500" t="s">
        <v>1679</v>
      </c>
      <c r="AD5" s="1501"/>
      <c r="AE5" s="1489" t="s">
        <v>1680</v>
      </c>
      <c r="AF5" s="1490"/>
      <c r="AG5" s="1493" t="s">
        <v>1681</v>
      </c>
      <c r="AH5" s="1497" t="s">
        <v>1682</v>
      </c>
      <c r="AI5" s="1488" t="s">
        <v>1683</v>
      </c>
      <c r="AJ5" s="1488" t="s">
        <v>1684</v>
      </c>
    </row>
    <row r="6" spans="2:36" s="596" customFormat="1" ht="13.5" customHeight="1">
      <c r="B6" s="1510"/>
      <c r="C6" s="1511"/>
      <c r="D6" s="1512"/>
      <c r="E6" s="601"/>
      <c r="F6" s="1527"/>
      <c r="G6" s="1518"/>
      <c r="H6" s="1519"/>
      <c r="I6" s="1523"/>
      <c r="J6" s="1524"/>
      <c r="K6" s="1478"/>
      <c r="L6" s="1479"/>
      <c r="M6" s="1478"/>
      <c r="N6" s="1483"/>
      <c r="O6" s="1478"/>
      <c r="P6" s="1483"/>
      <c r="Q6" s="1474"/>
      <c r="R6" s="1474"/>
      <c r="S6" s="1474"/>
      <c r="T6" s="1474"/>
      <c r="U6" s="1474"/>
      <c r="V6" s="1474"/>
      <c r="W6" s="1474"/>
      <c r="X6" s="1474"/>
      <c r="Y6" s="1474"/>
      <c r="Z6" s="1474"/>
      <c r="AA6" s="1474"/>
      <c r="AB6" s="1474"/>
      <c r="AC6" s="1502"/>
      <c r="AD6" s="1503"/>
      <c r="AE6" s="1491"/>
      <c r="AF6" s="1492"/>
      <c r="AG6" s="1494"/>
      <c r="AH6" s="1498"/>
      <c r="AI6" s="1488"/>
      <c r="AJ6" s="1488"/>
    </row>
    <row r="7" spans="2:36" s="596" customFormat="1" ht="32.25" customHeight="1">
      <c r="B7" s="1513"/>
      <c r="C7" s="1514"/>
      <c r="D7" s="1515"/>
      <c r="E7" s="605"/>
      <c r="F7" s="1528"/>
      <c r="G7" s="1520"/>
      <c r="H7" s="1521"/>
      <c r="I7" s="1525"/>
      <c r="J7" s="1526"/>
      <c r="K7" s="1480"/>
      <c r="L7" s="1481"/>
      <c r="M7" s="1480"/>
      <c r="N7" s="1484"/>
      <c r="O7" s="1480"/>
      <c r="P7" s="1484"/>
      <c r="Q7" s="1474" t="s">
        <v>1685</v>
      </c>
      <c r="R7" s="1474"/>
      <c r="S7" s="1474" t="s">
        <v>1686</v>
      </c>
      <c r="T7" s="1474"/>
      <c r="U7" s="1474" t="s">
        <v>1685</v>
      </c>
      <c r="V7" s="1474"/>
      <c r="W7" s="1474" t="s">
        <v>1686</v>
      </c>
      <c r="X7" s="1474"/>
      <c r="Y7" s="1474" t="s">
        <v>1685</v>
      </c>
      <c r="Z7" s="1474"/>
      <c r="AA7" s="1474" t="s">
        <v>1686</v>
      </c>
      <c r="AB7" s="1474"/>
      <c r="AC7" s="1504"/>
      <c r="AD7" s="1505"/>
      <c r="AE7" s="606" t="s">
        <v>1687</v>
      </c>
      <c r="AF7" s="607" t="s">
        <v>1688</v>
      </c>
      <c r="AG7" s="1495"/>
      <c r="AH7" s="1499"/>
      <c r="AI7" s="1488"/>
      <c r="AJ7" s="1488"/>
    </row>
    <row r="8" spans="2:36" s="608" customFormat="1" ht="13.5">
      <c r="B8" s="609"/>
      <c r="C8" s="610"/>
      <c r="D8" s="611"/>
      <c r="E8" s="612"/>
      <c r="F8" s="613"/>
      <c r="G8" s="613"/>
      <c r="H8" s="614" t="s">
        <v>1651</v>
      </c>
      <c r="I8" s="613"/>
      <c r="J8" s="614" t="s">
        <v>1652</v>
      </c>
      <c r="K8" s="613"/>
      <c r="L8" s="614" t="s">
        <v>1652</v>
      </c>
      <c r="M8" s="614"/>
      <c r="N8" s="614"/>
      <c r="O8" s="614"/>
      <c r="P8" s="614" t="s">
        <v>1652</v>
      </c>
      <c r="Q8" s="614"/>
      <c r="R8" s="614" t="s">
        <v>1652</v>
      </c>
      <c r="S8" s="614"/>
      <c r="T8" s="614" t="s">
        <v>1652</v>
      </c>
      <c r="U8" s="614"/>
      <c r="V8" s="614" t="s">
        <v>1652</v>
      </c>
      <c r="W8" s="614"/>
      <c r="X8" s="614" t="s">
        <v>1652</v>
      </c>
      <c r="Y8" s="614"/>
      <c r="Z8" s="614" t="s">
        <v>1652</v>
      </c>
      <c r="AA8" s="614"/>
      <c r="AB8" s="614" t="s">
        <v>1652</v>
      </c>
      <c r="AC8" s="614"/>
      <c r="AD8" s="614" t="s">
        <v>1652</v>
      </c>
      <c r="AE8" s="614" t="s">
        <v>1652</v>
      </c>
      <c r="AF8" s="614" t="s">
        <v>1652</v>
      </c>
      <c r="AG8" s="614" t="s">
        <v>1652</v>
      </c>
      <c r="AH8" s="614" t="s">
        <v>1652</v>
      </c>
      <c r="AI8" s="614" t="s">
        <v>1652</v>
      </c>
      <c r="AJ8" s="615" t="s">
        <v>1652</v>
      </c>
    </row>
    <row r="9" spans="2:36" s="596" customFormat="1" ht="12" customHeight="1">
      <c r="B9" s="616"/>
      <c r="C9" s="617"/>
      <c r="D9" s="602"/>
      <c r="E9" s="601"/>
      <c r="F9" s="618"/>
      <c r="G9" s="619"/>
      <c r="H9" s="619"/>
      <c r="I9" s="620"/>
      <c r="J9" s="620"/>
      <c r="K9" s="601"/>
      <c r="L9" s="601"/>
      <c r="M9" s="601"/>
      <c r="N9" s="601"/>
      <c r="O9" s="601"/>
      <c r="P9" s="601"/>
      <c r="Q9" s="601"/>
      <c r="R9" s="621"/>
      <c r="S9" s="601"/>
      <c r="T9" s="621"/>
      <c r="U9" s="601"/>
      <c r="V9" s="622"/>
      <c r="W9" s="601"/>
      <c r="X9" s="621"/>
      <c r="Y9" s="601"/>
      <c r="Z9" s="621"/>
      <c r="AA9" s="601"/>
      <c r="AB9" s="621"/>
      <c r="AC9" s="601"/>
      <c r="AD9" s="622"/>
      <c r="AE9" s="621"/>
      <c r="AF9" s="622"/>
      <c r="AG9" s="621"/>
      <c r="AH9" s="621"/>
      <c r="AI9" s="623"/>
      <c r="AJ9" s="624"/>
    </row>
    <row r="10" spans="2:36" s="625" customFormat="1" ht="12.75">
      <c r="B10" s="626"/>
      <c r="C10" s="627"/>
      <c r="D10" s="628" t="s">
        <v>402</v>
      </c>
      <c r="E10" s="629"/>
      <c r="F10" s="630">
        <f>SUM(F12:F22)</f>
        <v>5067</v>
      </c>
      <c r="G10" s="630"/>
      <c r="H10" s="630">
        <f>SUM(H12:H22)</f>
        <v>69527</v>
      </c>
      <c r="I10" s="630"/>
      <c r="J10" s="630">
        <f>SUM(J12:J22)</f>
        <v>1153199</v>
      </c>
      <c r="K10" s="630"/>
      <c r="L10" s="630">
        <f>SUM(L12:L22)</f>
        <v>5561732</v>
      </c>
      <c r="M10" s="631"/>
      <c r="N10" s="630">
        <f>SUM(N12:N22)</f>
        <v>8654561</v>
      </c>
      <c r="O10" s="631"/>
      <c r="P10" s="630">
        <f>SUM(P12:P22)</f>
        <v>212141</v>
      </c>
      <c r="Q10" s="630"/>
      <c r="R10" s="630">
        <f>SUM(R12:R22)</f>
        <v>470843</v>
      </c>
      <c r="S10" s="630"/>
      <c r="T10" s="630">
        <f>SUM(T12:T22)</f>
        <v>524640</v>
      </c>
      <c r="U10" s="630"/>
      <c r="V10" s="630">
        <f>SUM(V12:V22)</f>
        <v>608915</v>
      </c>
      <c r="W10" s="630"/>
      <c r="X10" s="630">
        <f>SUM(X12:X22)</f>
        <v>657911</v>
      </c>
      <c r="Y10" s="630"/>
      <c r="Z10" s="630">
        <f>SUM(Z12:Z22)</f>
        <v>237870</v>
      </c>
      <c r="AA10" s="630"/>
      <c r="AB10" s="630">
        <f>SUM(AB12:AB22)</f>
        <v>267020</v>
      </c>
      <c r="AC10" s="630"/>
      <c r="AD10" s="630">
        <v>2178246</v>
      </c>
      <c r="AE10" s="630">
        <f aca="true" t="shared" si="0" ref="AE10:AJ10">SUM(AE12:AE22)</f>
        <v>494145</v>
      </c>
      <c r="AF10" s="630">
        <f t="shared" si="0"/>
        <v>66461</v>
      </c>
      <c r="AG10" s="630">
        <f t="shared" si="0"/>
        <v>56856</v>
      </c>
      <c r="AH10" s="630">
        <f t="shared" si="0"/>
        <v>293589</v>
      </c>
      <c r="AI10" s="630">
        <f t="shared" si="0"/>
        <v>147765</v>
      </c>
      <c r="AJ10" s="632">
        <f t="shared" si="0"/>
        <v>212247</v>
      </c>
    </row>
    <row r="11" spans="2:36" s="625" customFormat="1" ht="19.5" customHeight="1">
      <c r="B11" s="626"/>
      <c r="C11" s="627"/>
      <c r="D11" s="628"/>
      <c r="E11" s="629"/>
      <c r="F11" s="630"/>
      <c r="G11" s="630"/>
      <c r="H11" s="630"/>
      <c r="I11" s="630"/>
      <c r="J11" s="630"/>
      <c r="K11" s="630"/>
      <c r="L11" s="630"/>
      <c r="M11" s="631"/>
      <c r="N11" s="633"/>
      <c r="O11" s="631"/>
      <c r="P11" s="630"/>
      <c r="Q11" s="630"/>
      <c r="R11" s="634"/>
      <c r="S11" s="630"/>
      <c r="T11" s="634"/>
      <c r="U11" s="630"/>
      <c r="V11" s="634"/>
      <c r="W11" s="630"/>
      <c r="X11" s="634"/>
      <c r="Y11" s="630"/>
      <c r="Z11" s="634"/>
      <c r="AA11" s="630"/>
      <c r="AB11" s="634"/>
      <c r="AC11" s="630"/>
      <c r="AD11" s="634"/>
      <c r="AE11" s="634"/>
      <c r="AF11" s="634"/>
      <c r="AG11" s="634"/>
      <c r="AH11" s="634"/>
      <c r="AI11" s="634"/>
      <c r="AJ11" s="635"/>
    </row>
    <row r="12" spans="2:47" s="596" customFormat="1" ht="16.5" customHeight="1">
      <c r="B12" s="626"/>
      <c r="C12" s="627"/>
      <c r="D12" s="599" t="s">
        <v>1689</v>
      </c>
      <c r="E12" s="598"/>
      <c r="F12" s="633">
        <v>2411</v>
      </c>
      <c r="G12" s="633"/>
      <c r="H12" s="633">
        <v>5388</v>
      </c>
      <c r="I12" s="633"/>
      <c r="J12" s="633">
        <v>0</v>
      </c>
      <c r="K12" s="633"/>
      <c r="L12" s="633">
        <v>147813</v>
      </c>
      <c r="M12" s="633"/>
      <c r="N12" s="633">
        <v>239598</v>
      </c>
      <c r="O12" s="633"/>
      <c r="P12" s="633">
        <v>0</v>
      </c>
      <c r="Q12" s="633"/>
      <c r="R12" s="633">
        <v>0</v>
      </c>
      <c r="S12" s="633"/>
      <c r="T12" s="633">
        <v>0</v>
      </c>
      <c r="U12" s="633"/>
      <c r="V12" s="633">
        <v>0</v>
      </c>
      <c r="W12" s="633"/>
      <c r="X12" s="633">
        <v>0</v>
      </c>
      <c r="Y12" s="633"/>
      <c r="Z12" s="633">
        <v>0</v>
      </c>
      <c r="AA12" s="633"/>
      <c r="AB12" s="633">
        <v>0</v>
      </c>
      <c r="AC12" s="633"/>
      <c r="AD12" s="633">
        <v>0</v>
      </c>
      <c r="AE12" s="633">
        <v>0</v>
      </c>
      <c r="AF12" s="633">
        <v>0</v>
      </c>
      <c r="AG12" s="633">
        <v>0</v>
      </c>
      <c r="AH12" s="633">
        <v>0</v>
      </c>
      <c r="AI12" s="633">
        <v>0</v>
      </c>
      <c r="AJ12" s="636">
        <v>0</v>
      </c>
      <c r="AK12" s="633"/>
      <c r="AL12" s="633"/>
      <c r="AM12" s="633"/>
      <c r="AN12" s="633"/>
      <c r="AO12" s="633"/>
      <c r="AP12" s="633"/>
      <c r="AQ12" s="633"/>
      <c r="AR12" s="633"/>
      <c r="AS12" s="633"/>
      <c r="AT12" s="633"/>
      <c r="AU12" s="633"/>
    </row>
    <row r="13" spans="2:47" s="596" customFormat="1" ht="16.5" customHeight="1">
      <c r="B13" s="626"/>
      <c r="C13" s="627"/>
      <c r="D13" s="599" t="s">
        <v>1690</v>
      </c>
      <c r="E13" s="598"/>
      <c r="F13" s="633">
        <v>1144</v>
      </c>
      <c r="G13" s="633"/>
      <c r="H13" s="633">
        <v>7104</v>
      </c>
      <c r="I13" s="633"/>
      <c r="J13" s="633">
        <v>72345</v>
      </c>
      <c r="K13" s="633"/>
      <c r="L13" s="633">
        <v>346540</v>
      </c>
      <c r="M13" s="633"/>
      <c r="N13" s="633">
        <v>523003</v>
      </c>
      <c r="O13" s="633"/>
      <c r="P13" s="633">
        <v>4305</v>
      </c>
      <c r="Q13" s="633"/>
      <c r="R13" s="633">
        <v>18457</v>
      </c>
      <c r="S13" s="633"/>
      <c r="T13" s="633">
        <v>19827</v>
      </c>
      <c r="U13" s="633"/>
      <c r="V13" s="633">
        <v>30412</v>
      </c>
      <c r="W13" s="633"/>
      <c r="X13" s="633">
        <v>34296</v>
      </c>
      <c r="Y13" s="633"/>
      <c r="Z13" s="633">
        <v>7102</v>
      </c>
      <c r="AA13" s="633"/>
      <c r="AB13" s="633">
        <v>8059</v>
      </c>
      <c r="AC13" s="633"/>
      <c r="AD13" s="633">
        <v>185521</v>
      </c>
      <c r="AE13" s="633">
        <v>17778</v>
      </c>
      <c r="AF13" s="633">
        <v>3649</v>
      </c>
      <c r="AG13" s="633">
        <v>2873</v>
      </c>
      <c r="AH13" s="633">
        <v>7565</v>
      </c>
      <c r="AI13" s="633">
        <v>249</v>
      </c>
      <c r="AJ13" s="636">
        <v>2</v>
      </c>
      <c r="AK13" s="633"/>
      <c r="AL13" s="633"/>
      <c r="AM13" s="633"/>
      <c r="AN13" s="633"/>
      <c r="AO13" s="633"/>
      <c r="AP13" s="633"/>
      <c r="AQ13" s="633"/>
      <c r="AR13" s="633"/>
      <c r="AS13" s="633"/>
      <c r="AT13" s="633"/>
      <c r="AU13" s="633"/>
    </row>
    <row r="14" spans="2:47" s="637" customFormat="1" ht="16.5" customHeight="1">
      <c r="B14" s="1475" t="s">
        <v>1691</v>
      </c>
      <c r="C14" s="639"/>
      <c r="D14" s="599" t="s">
        <v>1692</v>
      </c>
      <c r="E14" s="640"/>
      <c r="F14" s="633">
        <v>767</v>
      </c>
      <c r="G14" s="634"/>
      <c r="H14" s="633">
        <v>10364</v>
      </c>
      <c r="I14" s="634"/>
      <c r="J14" s="633">
        <v>135327</v>
      </c>
      <c r="K14" s="633"/>
      <c r="L14" s="633">
        <v>596961</v>
      </c>
      <c r="M14" s="633"/>
      <c r="N14" s="633">
        <v>978071</v>
      </c>
      <c r="O14" s="633"/>
      <c r="P14" s="633">
        <v>37473</v>
      </c>
      <c r="Q14" s="633"/>
      <c r="R14" s="633">
        <v>49007</v>
      </c>
      <c r="S14" s="633"/>
      <c r="T14" s="633">
        <v>58950</v>
      </c>
      <c r="U14" s="633"/>
      <c r="V14" s="633">
        <v>55928</v>
      </c>
      <c r="W14" s="633"/>
      <c r="X14" s="633">
        <v>64647</v>
      </c>
      <c r="Y14" s="633"/>
      <c r="Z14" s="633">
        <v>15636</v>
      </c>
      <c r="AA14" s="633"/>
      <c r="AB14" s="633">
        <v>17420</v>
      </c>
      <c r="AC14" s="633"/>
      <c r="AD14" s="633">
        <v>242130</v>
      </c>
      <c r="AE14" s="633">
        <v>43332</v>
      </c>
      <c r="AF14" s="633">
        <v>9424</v>
      </c>
      <c r="AG14" s="633">
        <v>4768</v>
      </c>
      <c r="AH14" s="633">
        <v>17544</v>
      </c>
      <c r="AI14" s="633">
        <v>1597</v>
      </c>
      <c r="AJ14" s="636">
        <v>330</v>
      </c>
      <c r="AK14" s="633"/>
      <c r="AL14" s="633"/>
      <c r="AM14" s="633"/>
      <c r="AN14" s="633"/>
      <c r="AO14" s="633"/>
      <c r="AP14" s="633"/>
      <c r="AQ14" s="633"/>
      <c r="AR14" s="633"/>
      <c r="AS14" s="633"/>
      <c r="AT14" s="633"/>
      <c r="AU14" s="633"/>
    </row>
    <row r="15" spans="2:47" s="596" customFormat="1" ht="16.5" customHeight="1">
      <c r="B15" s="1475"/>
      <c r="C15" s="639"/>
      <c r="D15" s="599" t="s">
        <v>1693</v>
      </c>
      <c r="E15" s="598"/>
      <c r="F15" s="633">
        <v>308</v>
      </c>
      <c r="G15" s="633"/>
      <c r="H15" s="633">
        <v>7372</v>
      </c>
      <c r="I15" s="633"/>
      <c r="J15" s="633">
        <v>112006</v>
      </c>
      <c r="K15" s="633"/>
      <c r="L15" s="633">
        <v>470411</v>
      </c>
      <c r="M15" s="633"/>
      <c r="N15" s="633">
        <v>773067</v>
      </c>
      <c r="O15" s="633"/>
      <c r="P15" s="633">
        <v>49075</v>
      </c>
      <c r="Q15" s="633"/>
      <c r="R15" s="633">
        <v>34355</v>
      </c>
      <c r="S15" s="633"/>
      <c r="T15" s="633">
        <v>39701</v>
      </c>
      <c r="U15" s="633"/>
      <c r="V15" s="633">
        <v>49250</v>
      </c>
      <c r="W15" s="633"/>
      <c r="X15" s="633">
        <v>52759</v>
      </c>
      <c r="Y15" s="633"/>
      <c r="Z15" s="633">
        <v>14496</v>
      </c>
      <c r="AA15" s="633"/>
      <c r="AB15" s="633">
        <v>17411</v>
      </c>
      <c r="AC15" s="633"/>
      <c r="AD15" s="633">
        <v>233886</v>
      </c>
      <c r="AE15" s="633">
        <v>37085</v>
      </c>
      <c r="AF15" s="633">
        <v>7561</v>
      </c>
      <c r="AG15" s="633">
        <v>3824</v>
      </c>
      <c r="AH15" s="633">
        <v>22897</v>
      </c>
      <c r="AI15" s="633">
        <v>2174</v>
      </c>
      <c r="AJ15" s="636">
        <v>52574</v>
      </c>
      <c r="AK15" s="633"/>
      <c r="AL15" s="633"/>
      <c r="AM15" s="633"/>
      <c r="AN15" s="633"/>
      <c r="AO15" s="633"/>
      <c r="AP15" s="633"/>
      <c r="AQ15" s="633"/>
      <c r="AR15" s="633"/>
      <c r="AS15" s="633"/>
      <c r="AT15" s="633"/>
      <c r="AU15" s="633"/>
    </row>
    <row r="16" spans="2:47" s="596" customFormat="1" ht="16.5" customHeight="1">
      <c r="B16" s="1475"/>
      <c r="C16" s="639"/>
      <c r="D16" s="599" t="s">
        <v>1694</v>
      </c>
      <c r="E16" s="598"/>
      <c r="F16" s="633">
        <v>225</v>
      </c>
      <c r="G16" s="633"/>
      <c r="H16" s="633">
        <v>8335</v>
      </c>
      <c r="I16" s="633"/>
      <c r="J16" s="633">
        <v>134528</v>
      </c>
      <c r="K16" s="633"/>
      <c r="L16" s="633">
        <v>695689</v>
      </c>
      <c r="M16" s="633"/>
      <c r="N16" s="633">
        <v>1182235</v>
      </c>
      <c r="O16" s="633"/>
      <c r="P16" s="633">
        <v>112255</v>
      </c>
      <c r="Q16" s="633"/>
      <c r="R16" s="633">
        <v>45215</v>
      </c>
      <c r="S16" s="633"/>
      <c r="T16" s="633">
        <v>50547</v>
      </c>
      <c r="U16" s="633"/>
      <c r="V16" s="633">
        <v>56720</v>
      </c>
      <c r="W16" s="633"/>
      <c r="X16" s="633">
        <v>63179</v>
      </c>
      <c r="Y16" s="633"/>
      <c r="Z16" s="633">
        <v>28668</v>
      </c>
      <c r="AA16" s="633"/>
      <c r="AB16" s="633">
        <v>31976</v>
      </c>
      <c r="AC16" s="633"/>
      <c r="AD16" s="633">
        <v>234824</v>
      </c>
      <c r="AE16" s="633">
        <v>73764</v>
      </c>
      <c r="AF16" s="633">
        <v>5882</v>
      </c>
      <c r="AG16" s="633">
        <v>21829</v>
      </c>
      <c r="AH16" s="633">
        <v>26046</v>
      </c>
      <c r="AI16" s="633">
        <v>20093</v>
      </c>
      <c r="AJ16" s="636">
        <v>9230</v>
      </c>
      <c r="AK16" s="633"/>
      <c r="AL16" s="633"/>
      <c r="AM16" s="633"/>
      <c r="AN16" s="633"/>
      <c r="AO16" s="633"/>
      <c r="AP16" s="633"/>
      <c r="AQ16" s="633"/>
      <c r="AR16" s="633"/>
      <c r="AS16" s="633"/>
      <c r="AT16" s="633"/>
      <c r="AU16" s="633"/>
    </row>
    <row r="17" spans="2:47" s="596" customFormat="1" ht="16.5" customHeight="1">
      <c r="B17" s="1475"/>
      <c r="C17" s="639"/>
      <c r="D17" s="599" t="s">
        <v>1695</v>
      </c>
      <c r="E17" s="598"/>
      <c r="F17" s="633">
        <v>127</v>
      </c>
      <c r="G17" s="633"/>
      <c r="H17" s="633">
        <v>8527</v>
      </c>
      <c r="I17" s="633"/>
      <c r="J17" s="633">
        <v>144869</v>
      </c>
      <c r="K17" s="633"/>
      <c r="L17" s="633">
        <v>675234</v>
      </c>
      <c r="M17" s="633"/>
      <c r="N17" s="633">
        <v>1024118</v>
      </c>
      <c r="O17" s="633"/>
      <c r="P17" s="633">
        <v>7719</v>
      </c>
      <c r="Q17" s="633"/>
      <c r="R17" s="633">
        <v>37083</v>
      </c>
      <c r="S17" s="633"/>
      <c r="T17" s="633">
        <v>51161</v>
      </c>
      <c r="U17" s="633"/>
      <c r="V17" s="633">
        <v>57799</v>
      </c>
      <c r="W17" s="633"/>
      <c r="X17" s="633">
        <v>62680</v>
      </c>
      <c r="Y17" s="633"/>
      <c r="Z17" s="633">
        <v>18547</v>
      </c>
      <c r="AA17" s="633"/>
      <c r="AB17" s="633">
        <v>25188</v>
      </c>
      <c r="AC17" s="633"/>
      <c r="AD17" s="633">
        <v>182211</v>
      </c>
      <c r="AE17" s="633">
        <v>66121</v>
      </c>
      <c r="AF17" s="633">
        <v>5764</v>
      </c>
      <c r="AG17" s="633">
        <v>6995</v>
      </c>
      <c r="AH17" s="633">
        <v>26689</v>
      </c>
      <c r="AI17" s="633">
        <v>17880</v>
      </c>
      <c r="AJ17" s="636">
        <v>16761</v>
      </c>
      <c r="AK17" s="633"/>
      <c r="AL17" s="633"/>
      <c r="AM17" s="633"/>
      <c r="AN17" s="633"/>
      <c r="AO17" s="633"/>
      <c r="AP17" s="633"/>
      <c r="AQ17" s="633"/>
      <c r="AR17" s="633"/>
      <c r="AS17" s="633"/>
      <c r="AT17" s="633"/>
      <c r="AU17" s="633"/>
    </row>
    <row r="18" spans="2:47" s="596" customFormat="1" ht="16.5" customHeight="1">
      <c r="B18" s="1475"/>
      <c r="C18" s="639"/>
      <c r="D18" s="599" t="s">
        <v>1696</v>
      </c>
      <c r="E18" s="598"/>
      <c r="F18" s="633">
        <v>48</v>
      </c>
      <c r="G18" s="633"/>
      <c r="H18" s="633">
        <v>6675</v>
      </c>
      <c r="I18" s="633"/>
      <c r="J18" s="633">
        <v>125812</v>
      </c>
      <c r="K18" s="633"/>
      <c r="L18" s="633">
        <v>878788</v>
      </c>
      <c r="M18" s="633"/>
      <c r="N18" s="633">
        <v>1103334</v>
      </c>
      <c r="O18" s="633"/>
      <c r="P18" s="633">
        <v>203</v>
      </c>
      <c r="Q18" s="633"/>
      <c r="R18" s="633">
        <v>63242</v>
      </c>
      <c r="S18" s="633"/>
      <c r="T18" s="633">
        <v>59317</v>
      </c>
      <c r="U18" s="633"/>
      <c r="V18" s="633">
        <v>146414</v>
      </c>
      <c r="W18" s="633"/>
      <c r="X18" s="633">
        <v>154932</v>
      </c>
      <c r="Y18" s="633"/>
      <c r="Z18" s="633">
        <v>27930</v>
      </c>
      <c r="AA18" s="633"/>
      <c r="AB18" s="633">
        <v>19531</v>
      </c>
      <c r="AC18" s="633"/>
      <c r="AD18" s="633">
        <v>177446</v>
      </c>
      <c r="AE18" s="633">
        <v>78491</v>
      </c>
      <c r="AF18" s="633">
        <v>14936</v>
      </c>
      <c r="AG18" s="633">
        <v>3544</v>
      </c>
      <c r="AH18" s="633">
        <v>32447</v>
      </c>
      <c r="AI18" s="633">
        <v>15461</v>
      </c>
      <c r="AJ18" s="636">
        <v>18609</v>
      </c>
      <c r="AK18" s="633"/>
      <c r="AL18" s="633"/>
      <c r="AM18" s="633"/>
      <c r="AN18" s="633"/>
      <c r="AO18" s="633"/>
      <c r="AP18" s="633"/>
      <c r="AQ18" s="633"/>
      <c r="AR18" s="633"/>
      <c r="AS18" s="633"/>
      <c r="AT18" s="633"/>
      <c r="AU18" s="633"/>
    </row>
    <row r="19" spans="2:47" s="596" customFormat="1" ht="16.5" customHeight="1">
      <c r="B19" s="638"/>
      <c r="C19" s="639"/>
      <c r="D19" s="599" t="s">
        <v>1697</v>
      </c>
      <c r="E19" s="598"/>
      <c r="F19" s="633">
        <v>17</v>
      </c>
      <c r="G19" s="633"/>
      <c r="H19" s="633">
        <v>4192</v>
      </c>
      <c r="I19" s="633"/>
      <c r="J19" s="633">
        <v>82002</v>
      </c>
      <c r="K19" s="633"/>
      <c r="L19" s="633">
        <v>399532</v>
      </c>
      <c r="M19" s="633"/>
      <c r="N19" s="633">
        <v>584687</v>
      </c>
      <c r="O19" s="633"/>
      <c r="P19" s="633">
        <v>1101</v>
      </c>
      <c r="Q19" s="633"/>
      <c r="R19" s="633">
        <v>47552</v>
      </c>
      <c r="S19" s="633"/>
      <c r="T19" s="633">
        <v>51822</v>
      </c>
      <c r="U19" s="633"/>
      <c r="V19" s="633">
        <v>43959</v>
      </c>
      <c r="W19" s="633"/>
      <c r="X19" s="633">
        <v>45484</v>
      </c>
      <c r="Y19" s="633"/>
      <c r="Z19" s="633">
        <v>24300</v>
      </c>
      <c r="AA19" s="633"/>
      <c r="AB19" s="633">
        <v>42512</v>
      </c>
      <c r="AC19" s="633"/>
      <c r="AD19" s="633">
        <v>101664</v>
      </c>
      <c r="AE19" s="633">
        <v>54874</v>
      </c>
      <c r="AF19" s="633">
        <v>3271</v>
      </c>
      <c r="AG19" s="633">
        <v>2094</v>
      </c>
      <c r="AH19" s="633">
        <v>20442</v>
      </c>
      <c r="AI19" s="633">
        <v>6926</v>
      </c>
      <c r="AJ19" s="636">
        <v>8118</v>
      </c>
      <c r="AK19" s="633"/>
      <c r="AL19" s="633"/>
      <c r="AM19" s="633"/>
      <c r="AN19" s="633"/>
      <c r="AO19" s="633"/>
      <c r="AP19" s="633"/>
      <c r="AQ19" s="633"/>
      <c r="AR19" s="633"/>
      <c r="AS19" s="633"/>
      <c r="AT19" s="633"/>
      <c r="AU19" s="633"/>
    </row>
    <row r="20" spans="2:47" s="596" customFormat="1" ht="16.5" customHeight="1">
      <c r="B20" s="626"/>
      <c r="C20" s="627"/>
      <c r="D20" s="599" t="s">
        <v>1698</v>
      </c>
      <c r="E20" s="598"/>
      <c r="F20" s="633">
        <v>12</v>
      </c>
      <c r="G20" s="633"/>
      <c r="H20" s="633">
        <v>4402</v>
      </c>
      <c r="I20" s="641"/>
      <c r="J20" s="633">
        <v>105118</v>
      </c>
      <c r="K20" s="633"/>
      <c r="L20" s="633">
        <v>512758</v>
      </c>
      <c r="M20" s="633"/>
      <c r="N20" s="633">
        <v>778245</v>
      </c>
      <c r="O20" s="633"/>
      <c r="P20" s="633">
        <v>10</v>
      </c>
      <c r="Q20" s="633"/>
      <c r="R20" s="633">
        <v>31545</v>
      </c>
      <c r="S20" s="633"/>
      <c r="T20" s="633">
        <v>43881</v>
      </c>
      <c r="U20" s="633"/>
      <c r="V20" s="633">
        <v>57471</v>
      </c>
      <c r="W20" s="633"/>
      <c r="X20" s="633">
        <v>57631</v>
      </c>
      <c r="Y20" s="633"/>
      <c r="Z20" s="633">
        <v>28367</v>
      </c>
      <c r="AA20" s="633"/>
      <c r="AB20" s="633">
        <v>31922</v>
      </c>
      <c r="AC20" s="633"/>
      <c r="AD20" s="633">
        <v>135860</v>
      </c>
      <c r="AE20" s="633">
        <v>36091</v>
      </c>
      <c r="AF20" s="633">
        <v>5337</v>
      </c>
      <c r="AG20" s="633">
        <v>5343</v>
      </c>
      <c r="AH20" s="633">
        <v>36245</v>
      </c>
      <c r="AI20" s="633">
        <v>17437</v>
      </c>
      <c r="AJ20" s="636">
        <v>20586</v>
      </c>
      <c r="AK20" s="633"/>
      <c r="AL20" s="633"/>
      <c r="AM20" s="633"/>
      <c r="AN20" s="633"/>
      <c r="AO20" s="633"/>
      <c r="AP20" s="633"/>
      <c r="AQ20" s="633"/>
      <c r="AR20" s="633"/>
      <c r="AS20" s="633"/>
      <c r="AT20" s="633"/>
      <c r="AU20" s="633"/>
    </row>
    <row r="21" spans="2:47" s="596" customFormat="1" ht="16.5" customHeight="1">
      <c r="B21" s="626"/>
      <c r="C21" s="627"/>
      <c r="D21" s="599" t="s">
        <v>1699</v>
      </c>
      <c r="E21" s="598"/>
      <c r="F21" s="633">
        <v>5</v>
      </c>
      <c r="G21" s="633"/>
      <c r="H21" s="633">
        <v>3069</v>
      </c>
      <c r="I21" s="633"/>
      <c r="J21" s="633">
        <v>91429</v>
      </c>
      <c r="K21" s="633"/>
      <c r="L21" s="633">
        <v>223734</v>
      </c>
      <c r="M21" s="633"/>
      <c r="N21" s="633">
        <v>498734</v>
      </c>
      <c r="O21" s="633"/>
      <c r="P21" s="633">
        <v>0</v>
      </c>
      <c r="Q21" s="633"/>
      <c r="R21" s="633">
        <v>71757</v>
      </c>
      <c r="S21" s="633"/>
      <c r="T21" s="633">
        <v>55953</v>
      </c>
      <c r="U21" s="633"/>
      <c r="V21" s="633">
        <v>32594</v>
      </c>
      <c r="W21" s="633"/>
      <c r="X21" s="633">
        <v>27572</v>
      </c>
      <c r="Y21" s="633"/>
      <c r="Z21" s="633">
        <v>20070</v>
      </c>
      <c r="AA21" s="633"/>
      <c r="AB21" s="633">
        <v>22124</v>
      </c>
      <c r="AC21" s="633"/>
      <c r="AD21" s="633">
        <v>230659</v>
      </c>
      <c r="AE21" s="633">
        <v>21790</v>
      </c>
      <c r="AF21" s="633">
        <v>2940</v>
      </c>
      <c r="AG21" s="633">
        <v>1126</v>
      </c>
      <c r="AH21" s="633">
        <v>30196</v>
      </c>
      <c r="AI21" s="633">
        <v>11446</v>
      </c>
      <c r="AJ21" s="636">
        <v>12542</v>
      </c>
      <c r="AK21" s="633"/>
      <c r="AL21" s="633"/>
      <c r="AM21" s="633"/>
      <c r="AN21" s="633"/>
      <c r="AO21" s="633"/>
      <c r="AP21" s="633"/>
      <c r="AQ21" s="633"/>
      <c r="AR21" s="633"/>
      <c r="AS21" s="633"/>
      <c r="AT21" s="633"/>
      <c r="AU21" s="633"/>
    </row>
    <row r="22" spans="2:47" ht="12">
      <c r="B22" s="626"/>
      <c r="C22" s="627"/>
      <c r="D22" s="599" t="s">
        <v>1700</v>
      </c>
      <c r="F22" s="633">
        <v>3</v>
      </c>
      <c r="G22" s="633"/>
      <c r="H22" s="633">
        <v>4099</v>
      </c>
      <c r="I22" s="633"/>
      <c r="J22" s="633">
        <v>149763</v>
      </c>
      <c r="K22" s="633"/>
      <c r="L22" s="633">
        <v>614272</v>
      </c>
      <c r="M22" s="633"/>
      <c r="N22" s="633">
        <v>969469</v>
      </c>
      <c r="O22" s="633"/>
      <c r="P22" s="633">
        <v>0</v>
      </c>
      <c r="Q22" s="633"/>
      <c r="R22" s="633">
        <v>72630</v>
      </c>
      <c r="S22" s="633"/>
      <c r="T22" s="633">
        <v>93481</v>
      </c>
      <c r="U22" s="633"/>
      <c r="V22" s="633">
        <v>78368</v>
      </c>
      <c r="W22" s="633"/>
      <c r="X22" s="633">
        <v>94731</v>
      </c>
      <c r="Y22" s="633"/>
      <c r="Z22" s="633">
        <v>52754</v>
      </c>
      <c r="AA22" s="633"/>
      <c r="AB22" s="633">
        <v>50877</v>
      </c>
      <c r="AC22" s="633"/>
      <c r="AD22" s="633">
        <v>454319</v>
      </c>
      <c r="AE22" s="633">
        <v>64819</v>
      </c>
      <c r="AF22" s="633">
        <v>7697</v>
      </c>
      <c r="AG22" s="633">
        <v>4460</v>
      </c>
      <c r="AH22" s="633">
        <v>73518</v>
      </c>
      <c r="AI22" s="633">
        <v>54502</v>
      </c>
      <c r="AJ22" s="636">
        <v>73495</v>
      </c>
      <c r="AK22" s="633"/>
      <c r="AL22" s="633"/>
      <c r="AM22" s="633"/>
      <c r="AN22" s="633"/>
      <c r="AO22" s="633"/>
      <c r="AP22" s="633"/>
      <c r="AQ22" s="633"/>
      <c r="AR22" s="633"/>
      <c r="AS22" s="633"/>
      <c r="AT22" s="633"/>
      <c r="AU22" s="633"/>
    </row>
    <row r="23" spans="2:36" s="596" customFormat="1" ht="12" customHeight="1">
      <c r="B23" s="616"/>
      <c r="C23" s="617"/>
      <c r="D23" s="602"/>
      <c r="E23" s="601"/>
      <c r="F23" s="618"/>
      <c r="G23" s="619"/>
      <c r="H23" s="619"/>
      <c r="I23" s="620"/>
      <c r="J23" s="620"/>
      <c r="K23" s="601"/>
      <c r="L23" s="601"/>
      <c r="M23" s="601"/>
      <c r="N23" s="601"/>
      <c r="O23" s="601"/>
      <c r="P23" s="601"/>
      <c r="Q23" s="601"/>
      <c r="R23" s="621"/>
      <c r="S23" s="601"/>
      <c r="T23" s="621"/>
      <c r="U23" s="601"/>
      <c r="V23" s="622"/>
      <c r="W23" s="601"/>
      <c r="X23" s="621"/>
      <c r="Y23" s="601"/>
      <c r="Z23" s="621"/>
      <c r="AA23" s="601"/>
      <c r="AB23" s="621"/>
      <c r="AC23" s="601"/>
      <c r="AD23" s="622"/>
      <c r="AE23" s="621"/>
      <c r="AF23" s="622"/>
      <c r="AG23" s="621"/>
      <c r="AH23" s="621"/>
      <c r="AI23" s="623"/>
      <c r="AJ23" s="624"/>
    </row>
    <row r="24" spans="2:36" s="625" customFormat="1" ht="12.75">
      <c r="B24" s="626"/>
      <c r="C24" s="627"/>
      <c r="D24" s="628" t="s">
        <v>402</v>
      </c>
      <c r="E24" s="629"/>
      <c r="F24" s="630">
        <f>SUM(F26:F36)</f>
        <v>1390</v>
      </c>
      <c r="G24" s="630"/>
      <c r="H24" s="630">
        <f>SUM(H26:H36)</f>
        <v>12826</v>
      </c>
      <c r="I24" s="630"/>
      <c r="J24" s="630">
        <f>SUM(J26:J36)</f>
        <v>163906</v>
      </c>
      <c r="K24" s="630"/>
      <c r="L24" s="630">
        <f>SUM(L26:L36)</f>
        <v>1412559</v>
      </c>
      <c r="M24" s="631"/>
      <c r="N24" s="630">
        <f>SUM(N26:N36)</f>
        <v>2092568</v>
      </c>
      <c r="O24" s="631"/>
      <c r="P24" s="630">
        <f>SUM(P26:P36)</f>
        <v>206814</v>
      </c>
      <c r="Q24" s="630"/>
      <c r="R24" s="630">
        <f>SUM(R26:R36)</f>
        <v>148133</v>
      </c>
      <c r="S24" s="630"/>
      <c r="T24" s="630">
        <f>SUM(T26:T36)</f>
        <v>158605</v>
      </c>
      <c r="U24" s="630"/>
      <c r="V24" s="630">
        <f>SUM(V26:V36)</f>
        <v>81334</v>
      </c>
      <c r="W24" s="630"/>
      <c r="X24" s="630">
        <v>97380</v>
      </c>
      <c r="Y24" s="630"/>
      <c r="Z24" s="630">
        <f>SUM(Z26:Z36)</f>
        <v>42673</v>
      </c>
      <c r="AA24" s="630"/>
      <c r="AB24" s="630">
        <f>SUM(AB26:AB36)</f>
        <v>52709</v>
      </c>
      <c r="AC24" s="630"/>
      <c r="AD24" s="630">
        <f>SUM(AD26:AD36)</f>
        <v>397818</v>
      </c>
      <c r="AE24" s="630">
        <f>SUM(AE26:AE36)</f>
        <v>130973</v>
      </c>
      <c r="AF24" s="630">
        <f>SUM(AF26:AF36)</f>
        <v>15672</v>
      </c>
      <c r="AG24" s="630">
        <f>SUM(AG26:AG36)</f>
        <v>13723</v>
      </c>
      <c r="AH24" s="630">
        <v>47397</v>
      </c>
      <c r="AI24" s="630">
        <f>SUM(AI26:AI36)</f>
        <v>18238</v>
      </c>
      <c r="AJ24" s="632">
        <f>SUM(AJ26:AJ36)</f>
        <v>11682</v>
      </c>
    </row>
    <row r="25" spans="2:36" s="625" customFormat="1" ht="19.5" customHeight="1">
      <c r="B25" s="626"/>
      <c r="C25" s="627"/>
      <c r="D25" s="628"/>
      <c r="E25" s="629"/>
      <c r="F25" s="630"/>
      <c r="G25" s="630"/>
      <c r="H25" s="630"/>
      <c r="I25" s="630"/>
      <c r="J25" s="630"/>
      <c r="K25" s="630"/>
      <c r="L25" s="630"/>
      <c r="M25" s="631"/>
      <c r="N25" s="633"/>
      <c r="O25" s="631"/>
      <c r="P25" s="630"/>
      <c r="Q25" s="630"/>
      <c r="R25" s="634"/>
      <c r="S25" s="630"/>
      <c r="T25" s="634"/>
      <c r="U25" s="630"/>
      <c r="V25" s="634"/>
      <c r="W25" s="630"/>
      <c r="X25" s="634"/>
      <c r="Y25" s="630"/>
      <c r="Z25" s="634"/>
      <c r="AA25" s="630"/>
      <c r="AB25" s="634"/>
      <c r="AC25" s="630"/>
      <c r="AD25" s="634"/>
      <c r="AE25" s="634"/>
      <c r="AF25" s="634"/>
      <c r="AG25" s="634"/>
      <c r="AH25" s="634"/>
      <c r="AI25" s="634"/>
      <c r="AJ25" s="635"/>
    </row>
    <row r="26" spans="2:47" s="596" customFormat="1" ht="16.5" customHeight="1">
      <c r="B26" s="626">
        <v>18</v>
      </c>
      <c r="C26" s="627"/>
      <c r="D26" s="599" t="s">
        <v>1689</v>
      </c>
      <c r="E26" s="598"/>
      <c r="F26" s="633">
        <v>828</v>
      </c>
      <c r="G26" s="633"/>
      <c r="H26" s="633">
        <v>1928</v>
      </c>
      <c r="I26" s="633"/>
      <c r="J26" s="633">
        <v>0</v>
      </c>
      <c r="K26" s="633"/>
      <c r="L26" s="633">
        <v>73790</v>
      </c>
      <c r="M26" s="633"/>
      <c r="N26" s="633">
        <v>105288</v>
      </c>
      <c r="O26" s="633"/>
      <c r="P26" s="633">
        <v>0</v>
      </c>
      <c r="Q26" s="633"/>
      <c r="R26" s="633">
        <v>0</v>
      </c>
      <c r="S26" s="633"/>
      <c r="T26" s="633">
        <v>0</v>
      </c>
      <c r="U26" s="633"/>
      <c r="V26" s="633">
        <v>0</v>
      </c>
      <c r="W26" s="633"/>
      <c r="X26" s="633">
        <v>0</v>
      </c>
      <c r="Y26" s="633"/>
      <c r="Z26" s="633">
        <v>0</v>
      </c>
      <c r="AA26" s="633"/>
      <c r="AB26" s="633">
        <v>0</v>
      </c>
      <c r="AC26" s="633"/>
      <c r="AD26" s="633">
        <v>0</v>
      </c>
      <c r="AE26" s="633">
        <v>0</v>
      </c>
      <c r="AF26" s="633">
        <v>0</v>
      </c>
      <c r="AG26" s="633">
        <v>0</v>
      </c>
      <c r="AH26" s="633">
        <v>0</v>
      </c>
      <c r="AI26" s="633">
        <v>0</v>
      </c>
      <c r="AJ26" s="636">
        <v>0</v>
      </c>
      <c r="AK26" s="633"/>
      <c r="AL26" s="633"/>
      <c r="AM26" s="633"/>
      <c r="AN26" s="633"/>
      <c r="AO26" s="633"/>
      <c r="AP26" s="633"/>
      <c r="AQ26" s="633"/>
      <c r="AR26" s="633"/>
      <c r="AS26" s="633"/>
      <c r="AT26" s="633"/>
      <c r="AU26" s="633"/>
    </row>
    <row r="27" spans="2:47" s="596" customFormat="1" ht="16.5" customHeight="1">
      <c r="B27" s="1506" t="s">
        <v>1422</v>
      </c>
      <c r="C27" s="627"/>
      <c r="D27" s="599" t="s">
        <v>1690</v>
      </c>
      <c r="E27" s="598"/>
      <c r="F27" s="633">
        <v>256</v>
      </c>
      <c r="G27" s="633"/>
      <c r="H27" s="633">
        <v>1583</v>
      </c>
      <c r="I27" s="633"/>
      <c r="J27" s="633">
        <v>18246</v>
      </c>
      <c r="K27" s="633"/>
      <c r="L27" s="633">
        <v>149570</v>
      </c>
      <c r="M27" s="633"/>
      <c r="N27" s="633">
        <v>201112</v>
      </c>
      <c r="O27" s="633"/>
      <c r="P27" s="633">
        <v>3484</v>
      </c>
      <c r="Q27" s="633"/>
      <c r="R27" s="633">
        <v>8792</v>
      </c>
      <c r="S27" s="633"/>
      <c r="T27" s="633">
        <v>8718</v>
      </c>
      <c r="U27" s="633"/>
      <c r="V27" s="633">
        <v>6818</v>
      </c>
      <c r="W27" s="633"/>
      <c r="X27" s="633">
        <v>7154</v>
      </c>
      <c r="Y27" s="633"/>
      <c r="Z27" s="633">
        <v>3316</v>
      </c>
      <c r="AA27" s="633"/>
      <c r="AB27" s="633">
        <v>3393</v>
      </c>
      <c r="AC27" s="633"/>
      <c r="AD27" s="633">
        <v>59104</v>
      </c>
      <c r="AE27" s="633">
        <v>5432</v>
      </c>
      <c r="AF27" s="633">
        <v>842</v>
      </c>
      <c r="AG27" s="633">
        <v>1119</v>
      </c>
      <c r="AH27" s="633">
        <v>3455</v>
      </c>
      <c r="AI27" s="633">
        <v>27</v>
      </c>
      <c r="AJ27" s="636">
        <v>0</v>
      </c>
      <c r="AK27" s="633"/>
      <c r="AL27" s="633"/>
      <c r="AM27" s="633"/>
      <c r="AN27" s="633"/>
      <c r="AO27" s="633"/>
      <c r="AP27" s="633"/>
      <c r="AQ27" s="633"/>
      <c r="AR27" s="633"/>
      <c r="AS27" s="633"/>
      <c r="AT27" s="633"/>
      <c r="AU27" s="633"/>
    </row>
    <row r="28" spans="2:47" s="637" customFormat="1" ht="16.5" customHeight="1">
      <c r="B28" s="1506"/>
      <c r="C28" s="639"/>
      <c r="D28" s="599" t="s">
        <v>1692</v>
      </c>
      <c r="E28" s="640"/>
      <c r="F28" s="633">
        <v>166</v>
      </c>
      <c r="G28" s="634"/>
      <c r="H28" s="633">
        <v>2221</v>
      </c>
      <c r="I28" s="634"/>
      <c r="J28" s="633">
        <v>28852</v>
      </c>
      <c r="K28" s="633"/>
      <c r="L28" s="633">
        <v>207664</v>
      </c>
      <c r="M28" s="633"/>
      <c r="N28" s="633">
        <v>339591</v>
      </c>
      <c r="O28" s="633"/>
      <c r="P28" s="633">
        <v>37460</v>
      </c>
      <c r="Q28" s="633"/>
      <c r="R28" s="633">
        <v>31774</v>
      </c>
      <c r="S28" s="633"/>
      <c r="T28" s="633">
        <v>38224</v>
      </c>
      <c r="U28" s="633"/>
      <c r="V28" s="633">
        <v>14505</v>
      </c>
      <c r="W28" s="633"/>
      <c r="X28" s="633">
        <v>15540</v>
      </c>
      <c r="Y28" s="633"/>
      <c r="Z28" s="633">
        <v>7623</v>
      </c>
      <c r="AA28" s="633"/>
      <c r="AB28" s="633">
        <v>8762</v>
      </c>
      <c r="AC28" s="633"/>
      <c r="AD28" s="633">
        <v>83739</v>
      </c>
      <c r="AE28" s="633">
        <v>14967</v>
      </c>
      <c r="AF28" s="633">
        <v>3685</v>
      </c>
      <c r="AG28" s="633">
        <v>1520</v>
      </c>
      <c r="AH28" s="633">
        <v>7008</v>
      </c>
      <c r="AI28" s="633">
        <v>547</v>
      </c>
      <c r="AJ28" s="636">
        <v>21</v>
      </c>
      <c r="AK28" s="633"/>
      <c r="AL28" s="633"/>
      <c r="AM28" s="633"/>
      <c r="AN28" s="633"/>
      <c r="AO28" s="633"/>
      <c r="AP28" s="633"/>
      <c r="AQ28" s="633"/>
      <c r="AR28" s="633"/>
      <c r="AS28" s="633"/>
      <c r="AT28" s="633"/>
      <c r="AU28" s="633"/>
    </row>
    <row r="29" spans="2:47" s="596" customFormat="1" ht="16.5" customHeight="1">
      <c r="B29" s="1506"/>
      <c r="C29" s="639"/>
      <c r="D29" s="599" t="s">
        <v>1693</v>
      </c>
      <c r="E29" s="598"/>
      <c r="F29" s="633">
        <v>60</v>
      </c>
      <c r="G29" s="633"/>
      <c r="H29" s="633">
        <v>1439</v>
      </c>
      <c r="I29" s="633"/>
      <c r="J29" s="633">
        <v>20941</v>
      </c>
      <c r="K29" s="633"/>
      <c r="L29" s="633">
        <v>128149</v>
      </c>
      <c r="M29" s="633"/>
      <c r="N29" s="633">
        <v>245848</v>
      </c>
      <c r="O29" s="633"/>
      <c r="P29" s="633">
        <v>46338</v>
      </c>
      <c r="Q29" s="633"/>
      <c r="R29" s="633">
        <v>10451</v>
      </c>
      <c r="S29" s="633"/>
      <c r="T29" s="633">
        <v>13397</v>
      </c>
      <c r="U29" s="633"/>
      <c r="V29" s="633">
        <v>10440</v>
      </c>
      <c r="W29" s="633"/>
      <c r="X29" s="633">
        <v>13005</v>
      </c>
      <c r="Y29" s="633"/>
      <c r="Z29" s="633">
        <v>6943</v>
      </c>
      <c r="AA29" s="633"/>
      <c r="AB29" s="633">
        <v>7823</v>
      </c>
      <c r="AC29" s="633"/>
      <c r="AD29" s="633">
        <v>46923</v>
      </c>
      <c r="AE29" s="633">
        <v>11302</v>
      </c>
      <c r="AF29" s="633">
        <v>1833</v>
      </c>
      <c r="AG29" s="633">
        <v>1089</v>
      </c>
      <c r="AH29" s="633">
        <v>4834</v>
      </c>
      <c r="AI29" s="633">
        <v>977</v>
      </c>
      <c r="AJ29" s="636">
        <v>962</v>
      </c>
      <c r="AK29" s="633"/>
      <c r="AL29" s="633"/>
      <c r="AM29" s="633"/>
      <c r="AN29" s="633"/>
      <c r="AO29" s="633"/>
      <c r="AP29" s="633"/>
      <c r="AQ29" s="633"/>
      <c r="AR29" s="633"/>
      <c r="AS29" s="633"/>
      <c r="AT29" s="633"/>
      <c r="AU29" s="633"/>
    </row>
    <row r="30" spans="2:47" s="596" customFormat="1" ht="16.5" customHeight="1">
      <c r="B30" s="1506"/>
      <c r="C30" s="639"/>
      <c r="D30" s="599" t="s">
        <v>1694</v>
      </c>
      <c r="E30" s="598"/>
      <c r="F30" s="633">
        <v>48</v>
      </c>
      <c r="G30" s="633"/>
      <c r="H30" s="633">
        <v>1815</v>
      </c>
      <c r="I30" s="633"/>
      <c r="J30" s="633">
        <v>30771</v>
      </c>
      <c r="K30" s="633"/>
      <c r="L30" s="633">
        <v>249572</v>
      </c>
      <c r="M30" s="633"/>
      <c r="N30" s="633">
        <v>503210</v>
      </c>
      <c r="O30" s="633"/>
      <c r="P30" s="633">
        <v>110703</v>
      </c>
      <c r="Q30" s="633"/>
      <c r="R30" s="633">
        <v>23634</v>
      </c>
      <c r="S30" s="633"/>
      <c r="T30" s="633">
        <v>24616</v>
      </c>
      <c r="U30" s="633"/>
      <c r="V30" s="633">
        <v>17851</v>
      </c>
      <c r="W30" s="633"/>
      <c r="X30" s="633">
        <v>24677</v>
      </c>
      <c r="Y30" s="633"/>
      <c r="Z30" s="633">
        <v>8921</v>
      </c>
      <c r="AA30" s="633"/>
      <c r="AB30" s="633">
        <v>11755</v>
      </c>
      <c r="AC30" s="633"/>
      <c r="AD30" s="633">
        <v>88040</v>
      </c>
      <c r="AE30" s="633">
        <v>29738</v>
      </c>
      <c r="AF30" s="633">
        <v>3590</v>
      </c>
      <c r="AG30" s="633">
        <v>4870</v>
      </c>
      <c r="AH30" s="633">
        <v>9306</v>
      </c>
      <c r="AI30" s="633">
        <v>11896</v>
      </c>
      <c r="AJ30" s="636">
        <v>2227</v>
      </c>
      <c r="AK30" s="633"/>
      <c r="AL30" s="633"/>
      <c r="AM30" s="633"/>
      <c r="AN30" s="633"/>
      <c r="AO30" s="633"/>
      <c r="AP30" s="633"/>
      <c r="AQ30" s="633"/>
      <c r="AR30" s="633"/>
      <c r="AS30" s="633"/>
      <c r="AT30" s="633"/>
      <c r="AU30" s="633"/>
    </row>
    <row r="31" spans="2:47" s="596" customFormat="1" ht="16.5" customHeight="1">
      <c r="B31" s="1506"/>
      <c r="C31" s="639"/>
      <c r="D31" s="599" t="s">
        <v>1695</v>
      </c>
      <c r="E31" s="598"/>
      <c r="F31" s="633">
        <v>17</v>
      </c>
      <c r="G31" s="633"/>
      <c r="H31" s="633">
        <v>1114</v>
      </c>
      <c r="I31" s="633"/>
      <c r="J31" s="633">
        <v>19335</v>
      </c>
      <c r="K31" s="633"/>
      <c r="L31" s="633">
        <v>150987</v>
      </c>
      <c r="M31" s="633"/>
      <c r="N31" s="633">
        <v>200493</v>
      </c>
      <c r="O31" s="633"/>
      <c r="P31" s="633">
        <v>7706</v>
      </c>
      <c r="Q31" s="633"/>
      <c r="R31" s="633">
        <v>7728</v>
      </c>
      <c r="S31" s="633"/>
      <c r="T31" s="633">
        <v>11339</v>
      </c>
      <c r="U31" s="633"/>
      <c r="V31" s="633">
        <v>6002</v>
      </c>
      <c r="W31" s="633"/>
      <c r="X31" s="633">
        <v>8511</v>
      </c>
      <c r="Y31" s="633"/>
      <c r="Z31" s="633">
        <v>3132</v>
      </c>
      <c r="AA31" s="633"/>
      <c r="AB31" s="633">
        <v>6499</v>
      </c>
      <c r="AC31" s="633"/>
      <c r="AD31" s="633">
        <v>47570</v>
      </c>
      <c r="AE31" s="633">
        <v>10569</v>
      </c>
      <c r="AF31" s="633">
        <v>670</v>
      </c>
      <c r="AG31" s="633">
        <v>3975</v>
      </c>
      <c r="AH31" s="633">
        <v>5414</v>
      </c>
      <c r="AI31" s="633">
        <v>2678</v>
      </c>
      <c r="AJ31" s="636">
        <v>2626</v>
      </c>
      <c r="AK31" s="633"/>
      <c r="AL31" s="633"/>
      <c r="AM31" s="633"/>
      <c r="AN31" s="633"/>
      <c r="AO31" s="633"/>
      <c r="AP31" s="633"/>
      <c r="AQ31" s="633"/>
      <c r="AR31" s="633"/>
      <c r="AS31" s="633"/>
      <c r="AT31" s="633"/>
      <c r="AU31" s="633"/>
    </row>
    <row r="32" spans="2:47" s="596" customFormat="1" ht="16.5" customHeight="1">
      <c r="B32" s="1506"/>
      <c r="C32" s="639"/>
      <c r="D32" s="599" t="s">
        <v>1696</v>
      </c>
      <c r="E32" s="598"/>
      <c r="F32" s="633">
        <v>10</v>
      </c>
      <c r="G32" s="633"/>
      <c r="H32" s="633">
        <v>1285</v>
      </c>
      <c r="I32" s="633"/>
      <c r="J32" s="633">
        <v>22071</v>
      </c>
      <c r="K32" s="633"/>
      <c r="L32" s="633">
        <v>257072</v>
      </c>
      <c r="M32" s="633"/>
      <c r="N32" s="633">
        <v>237607</v>
      </c>
      <c r="O32" s="633"/>
      <c r="P32" s="633">
        <v>12</v>
      </c>
      <c r="Q32" s="633"/>
      <c r="R32" s="633">
        <v>37250</v>
      </c>
      <c r="S32" s="633"/>
      <c r="T32" s="633">
        <v>26998</v>
      </c>
      <c r="U32" s="633"/>
      <c r="V32" s="633">
        <v>12281</v>
      </c>
      <c r="W32" s="633"/>
      <c r="X32" s="633">
        <v>14104</v>
      </c>
      <c r="Y32" s="633"/>
      <c r="Z32" s="633">
        <v>7307</v>
      </c>
      <c r="AA32" s="633"/>
      <c r="AB32" s="633">
        <v>3220</v>
      </c>
      <c r="AC32" s="633"/>
      <c r="AD32" s="633">
        <v>52126</v>
      </c>
      <c r="AE32" s="633">
        <v>49381</v>
      </c>
      <c r="AF32" s="633">
        <v>3226</v>
      </c>
      <c r="AG32" s="633">
        <v>665</v>
      </c>
      <c r="AH32" s="633">
        <v>13913</v>
      </c>
      <c r="AI32" s="633">
        <v>1695</v>
      </c>
      <c r="AJ32" s="636">
        <v>5538</v>
      </c>
      <c r="AK32" s="633"/>
      <c r="AL32" s="633"/>
      <c r="AM32" s="633"/>
      <c r="AN32" s="633"/>
      <c r="AO32" s="633"/>
      <c r="AP32" s="633"/>
      <c r="AQ32" s="633"/>
      <c r="AR32" s="633"/>
      <c r="AS32" s="633"/>
      <c r="AT32" s="633"/>
      <c r="AU32" s="633"/>
    </row>
    <row r="33" spans="2:47" s="596" customFormat="1" ht="16.5" customHeight="1">
      <c r="B33" s="1506"/>
      <c r="C33" s="639"/>
      <c r="D33" s="599" t="s">
        <v>1697</v>
      </c>
      <c r="E33" s="598" t="s">
        <v>1701</v>
      </c>
      <c r="F33" s="633">
        <v>3</v>
      </c>
      <c r="G33" s="633"/>
      <c r="H33" s="633">
        <v>1441</v>
      </c>
      <c r="I33" s="633"/>
      <c r="J33" s="633">
        <v>23690</v>
      </c>
      <c r="K33" s="633"/>
      <c r="L33" s="633">
        <v>195755</v>
      </c>
      <c r="M33" s="633"/>
      <c r="N33" s="633">
        <v>259419</v>
      </c>
      <c r="O33" s="633"/>
      <c r="P33" s="633">
        <v>1111</v>
      </c>
      <c r="Q33" s="633"/>
      <c r="R33" s="633">
        <v>28504</v>
      </c>
      <c r="S33" s="633"/>
      <c r="T33" s="633">
        <v>35313</v>
      </c>
      <c r="U33" s="633"/>
      <c r="V33" s="633">
        <v>13437</v>
      </c>
      <c r="W33" s="633"/>
      <c r="X33" s="633">
        <v>14388</v>
      </c>
      <c r="Y33" s="633"/>
      <c r="Z33" s="633">
        <v>5431</v>
      </c>
      <c r="AA33" s="633"/>
      <c r="AB33" s="633">
        <v>11257</v>
      </c>
      <c r="AC33" s="633"/>
      <c r="AD33" s="633">
        <v>20316</v>
      </c>
      <c r="AE33" s="633">
        <v>9584</v>
      </c>
      <c r="AF33" s="633">
        <v>1826</v>
      </c>
      <c r="AG33" s="633">
        <v>485</v>
      </c>
      <c r="AH33" s="633">
        <v>2467</v>
      </c>
      <c r="AI33" s="633">
        <v>418</v>
      </c>
      <c r="AJ33" s="636">
        <v>308</v>
      </c>
      <c r="AK33" s="633"/>
      <c r="AL33" s="633"/>
      <c r="AM33" s="633"/>
      <c r="AN33" s="633"/>
      <c r="AO33" s="633"/>
      <c r="AP33" s="633"/>
      <c r="AQ33" s="633"/>
      <c r="AR33" s="633"/>
      <c r="AS33" s="633"/>
      <c r="AT33" s="633"/>
      <c r="AU33" s="633"/>
    </row>
    <row r="34" spans="2:47" s="596" customFormat="1" ht="16.5" customHeight="1">
      <c r="B34" s="1506"/>
      <c r="C34" s="627"/>
      <c r="D34" s="599" t="s">
        <v>1698</v>
      </c>
      <c r="E34" s="598"/>
      <c r="F34" s="633">
        <v>2</v>
      </c>
      <c r="G34" s="633"/>
      <c r="H34" s="633" t="s">
        <v>1702</v>
      </c>
      <c r="I34" s="641"/>
      <c r="J34" s="633" t="s">
        <v>1702</v>
      </c>
      <c r="K34" s="633"/>
      <c r="L34" s="633" t="s">
        <v>1702</v>
      </c>
      <c r="M34" s="633"/>
      <c r="N34" s="633" t="s">
        <v>1702</v>
      </c>
      <c r="O34" s="633"/>
      <c r="P34" s="633" t="s">
        <v>1702</v>
      </c>
      <c r="Q34" s="633"/>
      <c r="R34" s="633" t="s">
        <v>1702</v>
      </c>
      <c r="S34" s="633"/>
      <c r="T34" s="633" t="s">
        <v>1702</v>
      </c>
      <c r="U34" s="633"/>
      <c r="V34" s="633" t="s">
        <v>1702</v>
      </c>
      <c r="W34" s="633"/>
      <c r="X34" s="633" t="s">
        <v>1702</v>
      </c>
      <c r="Y34" s="633"/>
      <c r="Z34" s="633" t="s">
        <v>1702</v>
      </c>
      <c r="AA34" s="633"/>
      <c r="AB34" s="633" t="s">
        <v>1702</v>
      </c>
      <c r="AC34" s="633"/>
      <c r="AD34" s="633" t="s">
        <v>1702</v>
      </c>
      <c r="AE34" s="633" t="s">
        <v>1702</v>
      </c>
      <c r="AF34" s="633" t="s">
        <v>1702</v>
      </c>
      <c r="AG34" s="633" t="s">
        <v>1702</v>
      </c>
      <c r="AH34" s="633" t="s">
        <v>1702</v>
      </c>
      <c r="AI34" s="633" t="s">
        <v>1702</v>
      </c>
      <c r="AJ34" s="636" t="s">
        <v>1702</v>
      </c>
      <c r="AK34" s="633"/>
      <c r="AL34" s="633"/>
      <c r="AM34" s="633"/>
      <c r="AN34" s="633"/>
      <c r="AO34" s="633"/>
      <c r="AP34" s="633"/>
      <c r="AQ34" s="633"/>
      <c r="AR34" s="633"/>
      <c r="AS34" s="633"/>
      <c r="AT34" s="633"/>
      <c r="AU34" s="633"/>
    </row>
    <row r="35" spans="2:47" s="596" customFormat="1" ht="16.5" customHeight="1">
      <c r="B35" s="626"/>
      <c r="C35" s="627"/>
      <c r="D35" s="599" t="s">
        <v>1699</v>
      </c>
      <c r="E35" s="598"/>
      <c r="F35" s="633">
        <v>0</v>
      </c>
      <c r="G35" s="633"/>
      <c r="H35" s="633">
        <v>0</v>
      </c>
      <c r="I35" s="633"/>
      <c r="J35" s="633">
        <v>0</v>
      </c>
      <c r="K35" s="633"/>
      <c r="L35" s="633">
        <v>0</v>
      </c>
      <c r="M35" s="633"/>
      <c r="N35" s="633">
        <v>0</v>
      </c>
      <c r="O35" s="633"/>
      <c r="P35" s="633">
        <v>0</v>
      </c>
      <c r="Q35" s="633"/>
      <c r="R35" s="633">
        <v>0</v>
      </c>
      <c r="S35" s="633"/>
      <c r="T35" s="633">
        <v>0</v>
      </c>
      <c r="U35" s="633"/>
      <c r="V35" s="633">
        <v>0</v>
      </c>
      <c r="W35" s="633"/>
      <c r="X35" s="633">
        <v>0</v>
      </c>
      <c r="Y35" s="633"/>
      <c r="Z35" s="633">
        <v>0</v>
      </c>
      <c r="AA35" s="633"/>
      <c r="AB35" s="633">
        <v>0</v>
      </c>
      <c r="AC35" s="633"/>
      <c r="AD35" s="633">
        <v>0</v>
      </c>
      <c r="AE35" s="633">
        <v>0</v>
      </c>
      <c r="AF35" s="633">
        <v>0</v>
      </c>
      <c r="AG35" s="633">
        <v>0</v>
      </c>
      <c r="AH35" s="633">
        <v>0</v>
      </c>
      <c r="AI35" s="633">
        <v>0</v>
      </c>
      <c r="AJ35" s="636">
        <v>0</v>
      </c>
      <c r="AK35" s="633"/>
      <c r="AL35" s="633"/>
      <c r="AM35" s="633"/>
      <c r="AN35" s="633"/>
      <c r="AO35" s="633"/>
      <c r="AP35" s="633"/>
      <c r="AQ35" s="633"/>
      <c r="AR35" s="633"/>
      <c r="AS35" s="633"/>
      <c r="AT35" s="633"/>
      <c r="AU35" s="633"/>
    </row>
    <row r="36" spans="2:47" ht="12">
      <c r="B36" s="626"/>
      <c r="C36" s="627"/>
      <c r="D36" s="599" t="s">
        <v>1700</v>
      </c>
      <c r="F36" s="633">
        <v>0</v>
      </c>
      <c r="G36" s="633"/>
      <c r="H36" s="633">
        <v>0</v>
      </c>
      <c r="I36" s="633"/>
      <c r="J36" s="633">
        <v>0</v>
      </c>
      <c r="K36" s="633"/>
      <c r="L36" s="633">
        <v>0</v>
      </c>
      <c r="M36" s="633"/>
      <c r="N36" s="633">
        <v>0</v>
      </c>
      <c r="O36" s="633"/>
      <c r="P36" s="633">
        <v>0</v>
      </c>
      <c r="Q36" s="633"/>
      <c r="R36" s="633">
        <v>0</v>
      </c>
      <c r="S36" s="633"/>
      <c r="T36" s="633">
        <v>0</v>
      </c>
      <c r="U36" s="633"/>
      <c r="V36" s="633">
        <v>0</v>
      </c>
      <c r="W36" s="633"/>
      <c r="X36" s="633">
        <v>0</v>
      </c>
      <c r="Y36" s="633"/>
      <c r="Z36" s="633">
        <v>0</v>
      </c>
      <c r="AA36" s="633"/>
      <c r="AB36" s="633">
        <v>0</v>
      </c>
      <c r="AC36" s="633"/>
      <c r="AD36" s="633">
        <v>0</v>
      </c>
      <c r="AE36" s="633">
        <v>0</v>
      </c>
      <c r="AF36" s="633">
        <v>0</v>
      </c>
      <c r="AG36" s="633">
        <v>0</v>
      </c>
      <c r="AH36" s="633">
        <v>0</v>
      </c>
      <c r="AI36" s="633">
        <v>0</v>
      </c>
      <c r="AJ36" s="636">
        <v>0</v>
      </c>
      <c r="AK36" s="633"/>
      <c r="AL36" s="633"/>
      <c r="AM36" s="633"/>
      <c r="AN36" s="633"/>
      <c r="AO36" s="633"/>
      <c r="AP36" s="633"/>
      <c r="AQ36" s="633"/>
      <c r="AR36" s="633"/>
      <c r="AS36" s="633"/>
      <c r="AT36" s="633"/>
      <c r="AU36" s="633"/>
    </row>
    <row r="37" spans="2:36" s="596" customFormat="1" ht="12" customHeight="1">
      <c r="B37" s="616"/>
      <c r="C37" s="617"/>
      <c r="D37" s="602"/>
      <c r="E37" s="601"/>
      <c r="F37" s="618"/>
      <c r="G37" s="619"/>
      <c r="H37" s="619"/>
      <c r="I37" s="620"/>
      <c r="J37" s="620"/>
      <c r="K37" s="601"/>
      <c r="L37" s="601"/>
      <c r="M37" s="601"/>
      <c r="N37" s="601"/>
      <c r="O37" s="601"/>
      <c r="P37" s="601"/>
      <c r="Q37" s="601"/>
      <c r="R37" s="621"/>
      <c r="S37" s="601"/>
      <c r="T37" s="621"/>
      <c r="U37" s="601"/>
      <c r="V37" s="622"/>
      <c r="W37" s="601"/>
      <c r="X37" s="621"/>
      <c r="Y37" s="601"/>
      <c r="Z37" s="621"/>
      <c r="AA37" s="601"/>
      <c r="AB37" s="621"/>
      <c r="AC37" s="601"/>
      <c r="AD37" s="622"/>
      <c r="AE37" s="621"/>
      <c r="AF37" s="622"/>
      <c r="AG37" s="621"/>
      <c r="AH37" s="621"/>
      <c r="AI37" s="623"/>
      <c r="AJ37" s="624"/>
    </row>
    <row r="38" spans="2:36" s="625" customFormat="1" ht="12.75">
      <c r="B38" s="626"/>
      <c r="C38" s="627"/>
      <c r="D38" s="628" t="s">
        <v>402</v>
      </c>
      <c r="E38" s="629"/>
      <c r="F38" s="630">
        <f>SUM(F40:F50)</f>
        <v>884</v>
      </c>
      <c r="G38" s="630"/>
      <c r="H38" s="630">
        <v>14867</v>
      </c>
      <c r="I38" s="630"/>
      <c r="J38" s="630">
        <v>181206</v>
      </c>
      <c r="K38" s="630"/>
      <c r="L38" s="630">
        <v>1093044</v>
      </c>
      <c r="M38" s="631"/>
      <c r="N38" s="630">
        <v>1558711</v>
      </c>
      <c r="O38" s="631"/>
      <c r="P38" s="630">
        <f>SUM(P40:P50)</f>
        <v>198</v>
      </c>
      <c r="Q38" s="630"/>
      <c r="R38" s="630">
        <v>63423</v>
      </c>
      <c r="S38" s="630"/>
      <c r="T38" s="630">
        <v>75845</v>
      </c>
      <c r="U38" s="630"/>
      <c r="V38" s="630">
        <v>167327</v>
      </c>
      <c r="W38" s="630"/>
      <c r="X38" s="630">
        <v>183145</v>
      </c>
      <c r="Y38" s="630"/>
      <c r="Z38" s="630">
        <v>50320</v>
      </c>
      <c r="AA38" s="630"/>
      <c r="AB38" s="630">
        <v>47998</v>
      </c>
      <c r="AC38" s="630"/>
      <c r="AD38" s="630">
        <v>290572</v>
      </c>
      <c r="AE38" s="630">
        <v>46289</v>
      </c>
      <c r="AF38" s="630">
        <v>5138</v>
      </c>
      <c r="AG38" s="630">
        <v>4406</v>
      </c>
      <c r="AH38" s="630">
        <v>26713</v>
      </c>
      <c r="AI38" s="630">
        <f>SUM(AI40:AI50)</f>
        <v>3276</v>
      </c>
      <c r="AJ38" s="632">
        <f>SUM(AJ40:AJ50)</f>
        <v>3060</v>
      </c>
    </row>
    <row r="39" spans="2:36" s="625" customFormat="1" ht="19.5" customHeight="1">
      <c r="B39" s="626"/>
      <c r="C39" s="627"/>
      <c r="D39" s="628"/>
      <c r="E39" s="629"/>
      <c r="F39" s="630"/>
      <c r="G39" s="630"/>
      <c r="H39" s="630"/>
      <c r="I39" s="630"/>
      <c r="J39" s="630"/>
      <c r="K39" s="630"/>
      <c r="L39" s="630"/>
      <c r="M39" s="631"/>
      <c r="N39" s="633"/>
      <c r="O39" s="631"/>
      <c r="P39" s="630"/>
      <c r="Q39" s="630"/>
      <c r="R39" s="634"/>
      <c r="S39" s="630"/>
      <c r="T39" s="634"/>
      <c r="U39" s="630"/>
      <c r="V39" s="634"/>
      <c r="W39" s="630"/>
      <c r="X39" s="634"/>
      <c r="Y39" s="630"/>
      <c r="Z39" s="634"/>
      <c r="AA39" s="630"/>
      <c r="AB39" s="634"/>
      <c r="AC39" s="630"/>
      <c r="AD39" s="634"/>
      <c r="AE39" s="634"/>
      <c r="AF39" s="634"/>
      <c r="AG39" s="634"/>
      <c r="AH39" s="634"/>
      <c r="AI39" s="634"/>
      <c r="AJ39" s="635"/>
    </row>
    <row r="40" spans="2:47" s="596" customFormat="1" ht="16.5" customHeight="1">
      <c r="B40" s="626">
        <v>20</v>
      </c>
      <c r="C40" s="627"/>
      <c r="D40" s="599" t="s">
        <v>1689</v>
      </c>
      <c r="E40" s="598"/>
      <c r="F40" s="633">
        <v>242</v>
      </c>
      <c r="G40" s="633"/>
      <c r="H40" s="633">
        <v>584</v>
      </c>
      <c r="I40" s="633"/>
      <c r="J40" s="633">
        <v>0</v>
      </c>
      <c r="K40" s="633"/>
      <c r="L40" s="633">
        <v>8206</v>
      </c>
      <c r="M40" s="633"/>
      <c r="N40" s="633">
        <v>17063</v>
      </c>
      <c r="O40" s="633"/>
      <c r="P40" s="633">
        <v>0</v>
      </c>
      <c r="Q40" s="633"/>
      <c r="R40" s="633">
        <v>0</v>
      </c>
      <c r="S40" s="633"/>
      <c r="T40" s="633">
        <v>0</v>
      </c>
      <c r="U40" s="633"/>
      <c r="V40" s="633">
        <v>0</v>
      </c>
      <c r="W40" s="633"/>
      <c r="X40" s="633">
        <v>0</v>
      </c>
      <c r="Y40" s="633"/>
      <c r="Z40" s="633">
        <v>0</v>
      </c>
      <c r="AA40" s="633"/>
      <c r="AB40" s="633">
        <v>0</v>
      </c>
      <c r="AC40" s="633"/>
      <c r="AD40" s="633">
        <v>0</v>
      </c>
      <c r="AE40" s="633">
        <v>0</v>
      </c>
      <c r="AF40" s="633">
        <v>0</v>
      </c>
      <c r="AG40" s="633">
        <v>0</v>
      </c>
      <c r="AH40" s="633">
        <v>0</v>
      </c>
      <c r="AI40" s="633">
        <v>0</v>
      </c>
      <c r="AJ40" s="636">
        <v>0</v>
      </c>
      <c r="AK40" s="633"/>
      <c r="AL40" s="633"/>
      <c r="AM40" s="633"/>
      <c r="AN40" s="633"/>
      <c r="AO40" s="633"/>
      <c r="AP40" s="633"/>
      <c r="AQ40" s="633"/>
      <c r="AR40" s="633"/>
      <c r="AS40" s="633"/>
      <c r="AT40" s="633"/>
      <c r="AU40" s="633"/>
    </row>
    <row r="41" spans="2:47" s="596" customFormat="1" ht="16.5" customHeight="1">
      <c r="B41" s="1506" t="s">
        <v>1703</v>
      </c>
      <c r="C41" s="627"/>
      <c r="D41" s="599" t="s">
        <v>1704</v>
      </c>
      <c r="E41" s="598"/>
      <c r="F41" s="633">
        <v>234</v>
      </c>
      <c r="G41" s="633"/>
      <c r="H41" s="633">
        <v>1454</v>
      </c>
      <c r="I41" s="633"/>
      <c r="J41" s="633">
        <v>10351</v>
      </c>
      <c r="K41" s="633"/>
      <c r="L41" s="633">
        <v>34574</v>
      </c>
      <c r="M41" s="633"/>
      <c r="N41" s="633">
        <v>62483</v>
      </c>
      <c r="O41" s="633"/>
      <c r="P41" s="633">
        <v>0</v>
      </c>
      <c r="Q41" s="633"/>
      <c r="R41" s="633">
        <v>2440</v>
      </c>
      <c r="S41" s="633"/>
      <c r="T41" s="633">
        <v>2519</v>
      </c>
      <c r="U41" s="633"/>
      <c r="V41" s="633">
        <v>2601</v>
      </c>
      <c r="W41" s="633"/>
      <c r="X41" s="633">
        <v>2851</v>
      </c>
      <c r="Y41" s="633"/>
      <c r="Z41" s="633">
        <v>1526</v>
      </c>
      <c r="AA41" s="633"/>
      <c r="AB41" s="633">
        <v>1886</v>
      </c>
      <c r="AC41" s="633"/>
      <c r="AD41" s="633">
        <v>31512</v>
      </c>
      <c r="AE41" s="633">
        <v>2041</v>
      </c>
      <c r="AF41" s="633">
        <v>645</v>
      </c>
      <c r="AG41" s="633">
        <v>341</v>
      </c>
      <c r="AH41" s="633">
        <v>660</v>
      </c>
      <c r="AI41" s="633">
        <v>20</v>
      </c>
      <c r="AJ41" s="636">
        <v>0</v>
      </c>
      <c r="AK41" s="633"/>
      <c r="AL41" s="633"/>
      <c r="AM41" s="633"/>
      <c r="AN41" s="633"/>
      <c r="AO41" s="633"/>
      <c r="AP41" s="633"/>
      <c r="AQ41" s="633"/>
      <c r="AR41" s="633"/>
      <c r="AS41" s="633"/>
      <c r="AT41" s="633"/>
      <c r="AU41" s="633"/>
    </row>
    <row r="42" spans="2:47" s="637" customFormat="1" ht="16.5" customHeight="1">
      <c r="B42" s="1506"/>
      <c r="C42" s="639"/>
      <c r="D42" s="599" t="s">
        <v>1692</v>
      </c>
      <c r="E42" s="640"/>
      <c r="F42" s="633">
        <v>193</v>
      </c>
      <c r="G42" s="634"/>
      <c r="H42" s="633">
        <v>2627</v>
      </c>
      <c r="I42" s="634"/>
      <c r="J42" s="633">
        <v>25308</v>
      </c>
      <c r="K42" s="633"/>
      <c r="L42" s="633">
        <v>121836</v>
      </c>
      <c r="M42" s="633"/>
      <c r="N42" s="633">
        <v>206714</v>
      </c>
      <c r="O42" s="633"/>
      <c r="P42" s="633">
        <v>0</v>
      </c>
      <c r="Q42" s="633"/>
      <c r="R42" s="633">
        <v>6286</v>
      </c>
      <c r="S42" s="633"/>
      <c r="T42" s="633">
        <v>7006</v>
      </c>
      <c r="U42" s="633"/>
      <c r="V42" s="633">
        <v>7335</v>
      </c>
      <c r="W42" s="633"/>
      <c r="X42" s="633">
        <v>8885</v>
      </c>
      <c r="Y42" s="633"/>
      <c r="Z42" s="633">
        <v>4232</v>
      </c>
      <c r="AA42" s="633"/>
      <c r="AB42" s="633">
        <v>4887</v>
      </c>
      <c r="AC42" s="633"/>
      <c r="AD42" s="633">
        <v>49310</v>
      </c>
      <c r="AE42" s="633">
        <v>5040</v>
      </c>
      <c r="AF42" s="633">
        <v>862</v>
      </c>
      <c r="AG42" s="633">
        <v>773</v>
      </c>
      <c r="AH42" s="633">
        <v>1640</v>
      </c>
      <c r="AI42" s="633">
        <v>0</v>
      </c>
      <c r="AJ42" s="636">
        <v>0</v>
      </c>
      <c r="AK42" s="633"/>
      <c r="AL42" s="633"/>
      <c r="AM42" s="633"/>
      <c r="AN42" s="633"/>
      <c r="AO42" s="633"/>
      <c r="AP42" s="633"/>
      <c r="AQ42" s="633"/>
      <c r="AR42" s="633"/>
      <c r="AS42" s="633"/>
      <c r="AT42" s="633"/>
      <c r="AU42" s="633"/>
    </row>
    <row r="43" spans="2:47" s="596" customFormat="1" ht="16.5" customHeight="1">
      <c r="B43" s="1506"/>
      <c r="C43" s="639"/>
      <c r="D43" s="599" t="s">
        <v>1693</v>
      </c>
      <c r="E43" s="598"/>
      <c r="F43" s="633">
        <v>89</v>
      </c>
      <c r="G43" s="633"/>
      <c r="H43" s="633">
        <v>2109</v>
      </c>
      <c r="I43" s="633"/>
      <c r="J43" s="633">
        <v>25884</v>
      </c>
      <c r="K43" s="633"/>
      <c r="L43" s="633">
        <v>122860</v>
      </c>
      <c r="M43" s="633"/>
      <c r="N43" s="633">
        <v>181809</v>
      </c>
      <c r="O43" s="633"/>
      <c r="P43" s="633">
        <v>0</v>
      </c>
      <c r="Q43" s="633"/>
      <c r="R43" s="633">
        <v>7238</v>
      </c>
      <c r="S43" s="633"/>
      <c r="T43" s="633">
        <v>10540</v>
      </c>
      <c r="U43" s="633"/>
      <c r="V43" s="633">
        <v>8165</v>
      </c>
      <c r="W43" s="633"/>
      <c r="X43" s="633">
        <v>7397</v>
      </c>
      <c r="Y43" s="633"/>
      <c r="Z43" s="633">
        <v>3436</v>
      </c>
      <c r="AA43" s="633"/>
      <c r="AB43" s="633">
        <v>4166</v>
      </c>
      <c r="AC43" s="633"/>
      <c r="AD43" s="633">
        <v>42568</v>
      </c>
      <c r="AE43" s="633">
        <v>4533</v>
      </c>
      <c r="AF43" s="633">
        <v>1311</v>
      </c>
      <c r="AG43" s="633">
        <v>525</v>
      </c>
      <c r="AH43" s="633">
        <v>3603</v>
      </c>
      <c r="AI43" s="633">
        <v>25</v>
      </c>
      <c r="AJ43" s="636">
        <v>0</v>
      </c>
      <c r="AK43" s="633"/>
      <c r="AL43" s="633"/>
      <c r="AM43" s="633"/>
      <c r="AN43" s="633"/>
      <c r="AO43" s="633"/>
      <c r="AP43" s="633"/>
      <c r="AQ43" s="633"/>
      <c r="AR43" s="633"/>
      <c r="AS43" s="633"/>
      <c r="AT43" s="633"/>
      <c r="AU43" s="633"/>
    </row>
    <row r="44" spans="2:47" s="596" customFormat="1" ht="16.5" customHeight="1">
      <c r="B44" s="1506"/>
      <c r="C44" s="639"/>
      <c r="D44" s="599" t="s">
        <v>1694</v>
      </c>
      <c r="E44" s="598"/>
      <c r="F44" s="633">
        <v>75</v>
      </c>
      <c r="G44" s="633"/>
      <c r="H44" s="633">
        <v>2820</v>
      </c>
      <c r="I44" s="633"/>
      <c r="J44" s="633">
        <v>36401</v>
      </c>
      <c r="K44" s="633"/>
      <c r="L44" s="633">
        <v>182068</v>
      </c>
      <c r="M44" s="633"/>
      <c r="N44" s="633">
        <v>275555</v>
      </c>
      <c r="O44" s="633"/>
      <c r="P44" s="633">
        <v>0</v>
      </c>
      <c r="Q44" s="633"/>
      <c r="R44" s="633">
        <v>13288</v>
      </c>
      <c r="S44" s="633"/>
      <c r="T44" s="633">
        <v>16103</v>
      </c>
      <c r="U44" s="633"/>
      <c r="V44" s="633">
        <v>13987</v>
      </c>
      <c r="W44" s="633"/>
      <c r="X44" s="633">
        <v>14125</v>
      </c>
      <c r="Y44" s="633"/>
      <c r="Z44" s="633">
        <v>15164</v>
      </c>
      <c r="AA44" s="633"/>
      <c r="AB44" s="633">
        <v>13747</v>
      </c>
      <c r="AC44" s="633"/>
      <c r="AD44" s="633">
        <v>58908</v>
      </c>
      <c r="AE44" s="633">
        <v>9004</v>
      </c>
      <c r="AF44" s="633">
        <v>338</v>
      </c>
      <c r="AG44" s="633">
        <v>1275</v>
      </c>
      <c r="AH44" s="633">
        <v>5963</v>
      </c>
      <c r="AI44" s="633">
        <v>36</v>
      </c>
      <c r="AJ44" s="636">
        <v>0</v>
      </c>
      <c r="AK44" s="633"/>
      <c r="AL44" s="633"/>
      <c r="AM44" s="633"/>
      <c r="AN44" s="633"/>
      <c r="AO44" s="633"/>
      <c r="AP44" s="633"/>
      <c r="AQ44" s="633"/>
      <c r="AR44" s="633"/>
      <c r="AS44" s="633"/>
      <c r="AT44" s="633"/>
      <c r="AU44" s="633"/>
    </row>
    <row r="45" spans="2:47" s="596" customFormat="1" ht="16.5" customHeight="1">
      <c r="B45" s="1506"/>
      <c r="C45" s="639"/>
      <c r="D45" s="599" t="s">
        <v>1695</v>
      </c>
      <c r="E45" s="598"/>
      <c r="F45" s="633">
        <v>34</v>
      </c>
      <c r="G45" s="633"/>
      <c r="H45" s="633">
        <v>2227</v>
      </c>
      <c r="I45" s="633"/>
      <c r="J45" s="633">
        <v>30836</v>
      </c>
      <c r="K45" s="633"/>
      <c r="L45" s="633">
        <v>176207</v>
      </c>
      <c r="M45" s="633"/>
      <c r="N45" s="633">
        <v>264839</v>
      </c>
      <c r="O45" s="633"/>
      <c r="P45" s="633">
        <v>13</v>
      </c>
      <c r="Q45" s="633"/>
      <c r="R45" s="633">
        <v>11976</v>
      </c>
      <c r="S45" s="633"/>
      <c r="T45" s="633">
        <v>14244</v>
      </c>
      <c r="U45" s="633"/>
      <c r="V45" s="633">
        <v>23706</v>
      </c>
      <c r="W45" s="633"/>
      <c r="X45" s="633">
        <v>26103</v>
      </c>
      <c r="Y45" s="633"/>
      <c r="Z45" s="633">
        <v>6587</v>
      </c>
      <c r="AA45" s="633"/>
      <c r="AB45" s="633">
        <v>7578</v>
      </c>
      <c r="AC45" s="633"/>
      <c r="AD45" s="633">
        <v>37749</v>
      </c>
      <c r="AE45" s="633">
        <v>14138</v>
      </c>
      <c r="AF45" s="633">
        <v>797</v>
      </c>
      <c r="AG45" s="633">
        <v>618</v>
      </c>
      <c r="AH45" s="633">
        <v>7110</v>
      </c>
      <c r="AI45" s="633">
        <v>1759</v>
      </c>
      <c r="AJ45" s="636">
        <v>1360</v>
      </c>
      <c r="AK45" s="633"/>
      <c r="AL45" s="633"/>
      <c r="AM45" s="633"/>
      <c r="AN45" s="633"/>
      <c r="AO45" s="633"/>
      <c r="AP45" s="633"/>
      <c r="AQ45" s="633"/>
      <c r="AR45" s="633"/>
      <c r="AS45" s="633"/>
      <c r="AT45" s="633"/>
      <c r="AU45" s="633"/>
    </row>
    <row r="46" spans="2:47" s="596" customFormat="1" ht="16.5" customHeight="1">
      <c r="B46" s="1506"/>
      <c r="C46" s="639"/>
      <c r="D46" s="599" t="s">
        <v>1696</v>
      </c>
      <c r="E46" s="598"/>
      <c r="F46" s="633">
        <v>13</v>
      </c>
      <c r="G46" s="633"/>
      <c r="H46" s="633">
        <v>1840</v>
      </c>
      <c r="I46" s="633"/>
      <c r="J46" s="633">
        <v>31069</v>
      </c>
      <c r="K46" s="633"/>
      <c r="L46" s="633">
        <v>301126</v>
      </c>
      <c r="M46" s="633"/>
      <c r="N46" s="633">
        <v>370275</v>
      </c>
      <c r="O46" s="633"/>
      <c r="P46" s="633">
        <v>185</v>
      </c>
      <c r="Q46" s="633"/>
      <c r="R46" s="633">
        <v>12192</v>
      </c>
      <c r="S46" s="633"/>
      <c r="T46" s="633">
        <v>14893</v>
      </c>
      <c r="U46" s="633"/>
      <c r="V46" s="633">
        <v>91688</v>
      </c>
      <c r="W46" s="633"/>
      <c r="X46" s="633">
        <v>102112</v>
      </c>
      <c r="Y46" s="633"/>
      <c r="Z46" s="633">
        <v>10052</v>
      </c>
      <c r="AA46" s="633"/>
      <c r="AB46" s="633">
        <v>6084</v>
      </c>
      <c r="AC46" s="633"/>
      <c r="AD46" s="633">
        <v>49326</v>
      </c>
      <c r="AE46" s="633">
        <v>6489</v>
      </c>
      <c r="AF46" s="633">
        <v>1145</v>
      </c>
      <c r="AG46" s="633">
        <v>812</v>
      </c>
      <c r="AH46" s="633">
        <v>4508</v>
      </c>
      <c r="AI46" s="633">
        <v>1436</v>
      </c>
      <c r="AJ46" s="636">
        <v>1700</v>
      </c>
      <c r="AK46" s="633"/>
      <c r="AL46" s="633"/>
      <c r="AM46" s="633"/>
      <c r="AN46" s="633"/>
      <c r="AO46" s="633"/>
      <c r="AP46" s="633"/>
      <c r="AQ46" s="633"/>
      <c r="AR46" s="633"/>
      <c r="AS46" s="633"/>
      <c r="AT46" s="633"/>
      <c r="AU46" s="633"/>
    </row>
    <row r="47" spans="2:47" s="596" customFormat="1" ht="16.5" customHeight="1">
      <c r="B47" s="1506"/>
      <c r="C47" s="639"/>
      <c r="D47" s="599" t="s">
        <v>1697</v>
      </c>
      <c r="E47" s="598"/>
      <c r="F47" s="633">
        <v>2</v>
      </c>
      <c r="G47" s="633"/>
      <c r="H47" s="633" t="s">
        <v>1702</v>
      </c>
      <c r="I47" s="633"/>
      <c r="J47" s="633" t="s">
        <v>1702</v>
      </c>
      <c r="K47" s="633"/>
      <c r="L47" s="633" t="s">
        <v>1702</v>
      </c>
      <c r="M47" s="633"/>
      <c r="N47" s="633" t="s">
        <v>1702</v>
      </c>
      <c r="O47" s="633"/>
      <c r="P47" s="633">
        <v>0</v>
      </c>
      <c r="Q47" s="633"/>
      <c r="R47" s="633" t="s">
        <v>1702</v>
      </c>
      <c r="S47" s="633"/>
      <c r="T47" s="633" t="s">
        <v>1702</v>
      </c>
      <c r="U47" s="633"/>
      <c r="V47" s="633" t="s">
        <v>1702</v>
      </c>
      <c r="W47" s="633"/>
      <c r="X47" s="633" t="s">
        <v>1702</v>
      </c>
      <c r="Y47" s="633"/>
      <c r="Z47" s="633" t="s">
        <v>1702</v>
      </c>
      <c r="AA47" s="633"/>
      <c r="AB47" s="633" t="s">
        <v>1702</v>
      </c>
      <c r="AC47" s="633"/>
      <c r="AD47" s="633" t="s">
        <v>1702</v>
      </c>
      <c r="AE47" s="633" t="s">
        <v>1702</v>
      </c>
      <c r="AF47" s="633" t="s">
        <v>1702</v>
      </c>
      <c r="AG47" s="633" t="s">
        <v>1702</v>
      </c>
      <c r="AH47" s="633" t="s">
        <v>1702</v>
      </c>
      <c r="AI47" s="633">
        <v>0</v>
      </c>
      <c r="AJ47" s="636">
        <v>0</v>
      </c>
      <c r="AK47" s="633"/>
      <c r="AL47" s="633"/>
      <c r="AM47" s="633"/>
      <c r="AN47" s="633"/>
      <c r="AO47" s="633"/>
      <c r="AP47" s="633"/>
      <c r="AQ47" s="633"/>
      <c r="AR47" s="633"/>
      <c r="AS47" s="633"/>
      <c r="AT47" s="633"/>
      <c r="AU47" s="633"/>
    </row>
    <row r="48" spans="2:47" s="596" customFormat="1" ht="16.5" customHeight="1">
      <c r="B48" s="1506"/>
      <c r="C48" s="627"/>
      <c r="D48" s="599" t="s">
        <v>1698</v>
      </c>
      <c r="E48" s="598"/>
      <c r="F48" s="633">
        <v>2</v>
      </c>
      <c r="G48" s="633"/>
      <c r="H48" s="633" t="s">
        <v>1702</v>
      </c>
      <c r="I48" s="641"/>
      <c r="J48" s="633" t="s">
        <v>1702</v>
      </c>
      <c r="K48" s="633"/>
      <c r="L48" s="633" t="s">
        <v>1702</v>
      </c>
      <c r="M48" s="633"/>
      <c r="N48" s="633" t="s">
        <v>1702</v>
      </c>
      <c r="O48" s="633"/>
      <c r="P48" s="633">
        <v>0</v>
      </c>
      <c r="Q48" s="633"/>
      <c r="R48" s="633" t="s">
        <v>1702</v>
      </c>
      <c r="S48" s="633"/>
      <c r="T48" s="633" t="s">
        <v>1702</v>
      </c>
      <c r="U48" s="633"/>
      <c r="V48" s="633" t="s">
        <v>1702</v>
      </c>
      <c r="W48" s="633"/>
      <c r="X48" s="633" t="s">
        <v>1702</v>
      </c>
      <c r="Y48" s="633"/>
      <c r="Z48" s="633" t="s">
        <v>1702</v>
      </c>
      <c r="AA48" s="633"/>
      <c r="AB48" s="633" t="s">
        <v>1702</v>
      </c>
      <c r="AC48" s="633"/>
      <c r="AD48" s="633" t="s">
        <v>1702</v>
      </c>
      <c r="AE48" s="633" t="s">
        <v>1702</v>
      </c>
      <c r="AF48" s="633" t="s">
        <v>1702</v>
      </c>
      <c r="AG48" s="633" t="s">
        <v>1702</v>
      </c>
      <c r="AH48" s="633" t="s">
        <v>1702</v>
      </c>
      <c r="AI48" s="633">
        <v>0</v>
      </c>
      <c r="AJ48" s="636">
        <v>0</v>
      </c>
      <c r="AK48" s="633"/>
      <c r="AL48" s="633"/>
      <c r="AM48" s="633"/>
      <c r="AN48" s="633"/>
      <c r="AO48" s="633"/>
      <c r="AP48" s="633"/>
      <c r="AQ48" s="633"/>
      <c r="AR48" s="633"/>
      <c r="AS48" s="633"/>
      <c r="AT48" s="633"/>
      <c r="AU48" s="633"/>
    </row>
    <row r="49" spans="2:47" s="596" customFormat="1" ht="16.5" customHeight="1">
      <c r="B49" s="626"/>
      <c r="C49" s="627"/>
      <c r="D49" s="599" t="s">
        <v>1699</v>
      </c>
      <c r="E49" s="598"/>
      <c r="F49" s="633">
        <v>0</v>
      </c>
      <c r="G49" s="633"/>
      <c r="H49" s="633">
        <v>0</v>
      </c>
      <c r="I49" s="633"/>
      <c r="J49" s="633">
        <v>0</v>
      </c>
      <c r="K49" s="633"/>
      <c r="L49" s="633">
        <v>0</v>
      </c>
      <c r="M49" s="633"/>
      <c r="N49" s="633">
        <v>0</v>
      </c>
      <c r="O49" s="633"/>
      <c r="P49" s="633">
        <v>0</v>
      </c>
      <c r="Q49" s="633"/>
      <c r="R49" s="633">
        <v>0</v>
      </c>
      <c r="S49" s="633"/>
      <c r="T49" s="633">
        <v>0</v>
      </c>
      <c r="U49" s="633"/>
      <c r="V49" s="633">
        <v>0</v>
      </c>
      <c r="W49" s="633"/>
      <c r="X49" s="633">
        <v>0</v>
      </c>
      <c r="Y49" s="633"/>
      <c r="Z49" s="633">
        <v>0</v>
      </c>
      <c r="AA49" s="633"/>
      <c r="AB49" s="633">
        <v>0</v>
      </c>
      <c r="AC49" s="633"/>
      <c r="AD49" s="633">
        <v>0</v>
      </c>
      <c r="AE49" s="633">
        <v>0</v>
      </c>
      <c r="AF49" s="633">
        <v>0</v>
      </c>
      <c r="AG49" s="633">
        <v>0</v>
      </c>
      <c r="AH49" s="633">
        <v>0</v>
      </c>
      <c r="AI49" s="633">
        <v>0</v>
      </c>
      <c r="AJ49" s="636">
        <v>0</v>
      </c>
      <c r="AK49" s="633"/>
      <c r="AL49" s="633"/>
      <c r="AM49" s="633"/>
      <c r="AN49" s="633"/>
      <c r="AO49" s="633"/>
      <c r="AP49" s="633"/>
      <c r="AQ49" s="633"/>
      <c r="AR49" s="633"/>
      <c r="AS49" s="633"/>
      <c r="AT49" s="633"/>
      <c r="AU49" s="633"/>
    </row>
    <row r="50" spans="2:47" ht="12">
      <c r="B50" s="626"/>
      <c r="C50" s="627"/>
      <c r="D50" s="599" t="s">
        <v>1700</v>
      </c>
      <c r="F50" s="633">
        <v>0</v>
      </c>
      <c r="G50" s="633"/>
      <c r="H50" s="633">
        <v>0</v>
      </c>
      <c r="I50" s="633"/>
      <c r="J50" s="633">
        <v>0</v>
      </c>
      <c r="K50" s="633"/>
      <c r="L50" s="633">
        <v>0</v>
      </c>
      <c r="M50" s="633"/>
      <c r="N50" s="633">
        <v>0</v>
      </c>
      <c r="O50" s="633"/>
      <c r="P50" s="633">
        <v>0</v>
      </c>
      <c r="Q50" s="633"/>
      <c r="R50" s="633">
        <v>0</v>
      </c>
      <c r="S50" s="633"/>
      <c r="T50" s="633">
        <v>0</v>
      </c>
      <c r="U50" s="633"/>
      <c r="V50" s="633">
        <v>0</v>
      </c>
      <c r="W50" s="633"/>
      <c r="X50" s="633">
        <v>0</v>
      </c>
      <c r="Y50" s="633"/>
      <c r="Z50" s="633">
        <v>0</v>
      </c>
      <c r="AA50" s="633"/>
      <c r="AB50" s="633">
        <v>0</v>
      </c>
      <c r="AC50" s="633"/>
      <c r="AD50" s="633">
        <v>0</v>
      </c>
      <c r="AE50" s="633">
        <v>0</v>
      </c>
      <c r="AF50" s="633">
        <v>0</v>
      </c>
      <c r="AG50" s="633">
        <v>0</v>
      </c>
      <c r="AH50" s="633">
        <v>0</v>
      </c>
      <c r="AI50" s="633">
        <v>0</v>
      </c>
      <c r="AJ50" s="636">
        <v>0</v>
      </c>
      <c r="AK50" s="633"/>
      <c r="AL50" s="633"/>
      <c r="AM50" s="633"/>
      <c r="AN50" s="633"/>
      <c r="AO50" s="633"/>
      <c r="AP50" s="633"/>
      <c r="AQ50" s="633"/>
      <c r="AR50" s="633"/>
      <c r="AS50" s="633"/>
      <c r="AT50" s="633"/>
      <c r="AU50" s="633"/>
    </row>
    <row r="51" spans="2:36" s="596" customFormat="1" ht="12" customHeight="1">
      <c r="B51" s="616"/>
      <c r="C51" s="617"/>
      <c r="D51" s="602"/>
      <c r="E51" s="601"/>
      <c r="F51" s="618"/>
      <c r="G51" s="619"/>
      <c r="H51" s="619"/>
      <c r="I51" s="620"/>
      <c r="J51" s="620"/>
      <c r="K51" s="601"/>
      <c r="L51" s="601"/>
      <c r="M51" s="601"/>
      <c r="N51" s="601"/>
      <c r="O51" s="601"/>
      <c r="P51" s="601"/>
      <c r="Q51" s="601"/>
      <c r="R51" s="621"/>
      <c r="S51" s="601"/>
      <c r="T51" s="621"/>
      <c r="U51" s="601"/>
      <c r="V51" s="622"/>
      <c r="W51" s="601"/>
      <c r="X51" s="621"/>
      <c r="Y51" s="601"/>
      <c r="Z51" s="621"/>
      <c r="AA51" s="601"/>
      <c r="AB51" s="621"/>
      <c r="AC51" s="601"/>
      <c r="AD51" s="622"/>
      <c r="AE51" s="621"/>
      <c r="AF51" s="622"/>
      <c r="AG51" s="621"/>
      <c r="AH51" s="621"/>
      <c r="AI51" s="623"/>
      <c r="AJ51" s="624"/>
    </row>
    <row r="52" spans="2:36" s="625" customFormat="1" ht="12.75">
      <c r="B52" s="626"/>
      <c r="C52" s="627"/>
      <c r="D52" s="628" t="s">
        <v>402</v>
      </c>
      <c r="E52" s="629"/>
      <c r="F52" s="630">
        <f>SUM(F54:F64)</f>
        <v>48</v>
      </c>
      <c r="G52" s="630"/>
      <c r="H52" s="630">
        <v>341</v>
      </c>
      <c r="I52" s="630"/>
      <c r="J52" s="630">
        <v>2743</v>
      </c>
      <c r="K52" s="630"/>
      <c r="L52" s="630">
        <v>13621</v>
      </c>
      <c r="M52" s="631"/>
      <c r="N52" s="630">
        <v>18235</v>
      </c>
      <c r="O52" s="631"/>
      <c r="P52" s="630">
        <f>SUM(P54:P64)</f>
        <v>0</v>
      </c>
      <c r="Q52" s="630"/>
      <c r="R52" s="630">
        <v>485</v>
      </c>
      <c r="S52" s="630"/>
      <c r="T52" s="630">
        <v>387</v>
      </c>
      <c r="U52" s="630"/>
      <c r="V52" s="630">
        <v>473</v>
      </c>
      <c r="W52" s="630"/>
      <c r="X52" s="630">
        <v>731</v>
      </c>
      <c r="Y52" s="630"/>
      <c r="Z52" s="630">
        <v>323</v>
      </c>
      <c r="AA52" s="630"/>
      <c r="AB52" s="630">
        <v>74</v>
      </c>
      <c r="AC52" s="630"/>
      <c r="AD52" s="630">
        <v>3619</v>
      </c>
      <c r="AE52" s="630">
        <v>1171</v>
      </c>
      <c r="AF52" s="630">
        <v>407</v>
      </c>
      <c r="AG52" s="630">
        <v>75</v>
      </c>
      <c r="AH52" s="630">
        <v>213</v>
      </c>
      <c r="AI52" s="630">
        <v>535</v>
      </c>
      <c r="AJ52" s="632">
        <v>535</v>
      </c>
    </row>
    <row r="53" spans="2:36" s="625" customFormat="1" ht="19.5" customHeight="1">
      <c r="B53" s="626"/>
      <c r="C53" s="627"/>
      <c r="D53" s="628"/>
      <c r="E53" s="629"/>
      <c r="F53" s="630"/>
      <c r="G53" s="630"/>
      <c r="H53" s="630"/>
      <c r="I53" s="630"/>
      <c r="J53" s="630"/>
      <c r="K53" s="630"/>
      <c r="L53" s="630"/>
      <c r="M53" s="631"/>
      <c r="N53" s="633"/>
      <c r="O53" s="631"/>
      <c r="P53" s="630"/>
      <c r="Q53" s="630"/>
      <c r="R53" s="634"/>
      <c r="S53" s="630"/>
      <c r="T53" s="634"/>
      <c r="U53" s="630"/>
      <c r="V53" s="634"/>
      <c r="W53" s="630"/>
      <c r="X53" s="634"/>
      <c r="Y53" s="630"/>
      <c r="Z53" s="634"/>
      <c r="AA53" s="630"/>
      <c r="AB53" s="634"/>
      <c r="AC53" s="630"/>
      <c r="AD53" s="634"/>
      <c r="AE53" s="634"/>
      <c r="AF53" s="634"/>
      <c r="AG53" s="634"/>
      <c r="AH53" s="634"/>
      <c r="AI53" s="634"/>
      <c r="AJ53" s="635"/>
    </row>
    <row r="54" spans="2:47" s="596" customFormat="1" ht="16.5" customHeight="1">
      <c r="B54" s="626">
        <v>21</v>
      </c>
      <c r="C54" s="627"/>
      <c r="D54" s="599" t="s">
        <v>1689</v>
      </c>
      <c r="E54" s="598"/>
      <c r="F54" s="633">
        <v>28</v>
      </c>
      <c r="G54" s="633"/>
      <c r="H54" s="633">
        <v>69</v>
      </c>
      <c r="I54" s="633"/>
      <c r="J54" s="633">
        <v>0</v>
      </c>
      <c r="K54" s="633"/>
      <c r="L54" s="633">
        <v>1597</v>
      </c>
      <c r="M54" s="633"/>
      <c r="N54" s="633">
        <v>2874</v>
      </c>
      <c r="O54" s="633"/>
      <c r="P54" s="633">
        <v>0</v>
      </c>
      <c r="Q54" s="633"/>
      <c r="R54" s="633">
        <v>0</v>
      </c>
      <c r="S54" s="633"/>
      <c r="T54" s="633">
        <v>0</v>
      </c>
      <c r="U54" s="633"/>
      <c r="V54" s="633">
        <v>0</v>
      </c>
      <c r="W54" s="633"/>
      <c r="X54" s="633">
        <v>0</v>
      </c>
      <c r="Y54" s="633"/>
      <c r="Z54" s="633">
        <v>0</v>
      </c>
      <c r="AA54" s="633"/>
      <c r="AB54" s="633">
        <v>0</v>
      </c>
      <c r="AC54" s="633"/>
      <c r="AD54" s="633">
        <v>0</v>
      </c>
      <c r="AE54" s="633">
        <v>0</v>
      </c>
      <c r="AF54" s="633">
        <v>0</v>
      </c>
      <c r="AG54" s="633">
        <v>0</v>
      </c>
      <c r="AH54" s="633">
        <v>0</v>
      </c>
      <c r="AI54" s="633">
        <v>0</v>
      </c>
      <c r="AJ54" s="636">
        <v>0</v>
      </c>
      <c r="AK54" s="633"/>
      <c r="AL54" s="633"/>
      <c r="AM54" s="633"/>
      <c r="AN54" s="633"/>
      <c r="AO54" s="633"/>
      <c r="AP54" s="633"/>
      <c r="AQ54" s="633"/>
      <c r="AR54" s="633"/>
      <c r="AS54" s="633"/>
      <c r="AT54" s="633"/>
      <c r="AU54" s="633"/>
    </row>
    <row r="55" spans="2:47" s="596" customFormat="1" ht="16.5" customHeight="1">
      <c r="B55" s="1506" t="s">
        <v>1705</v>
      </c>
      <c r="C55" s="627"/>
      <c r="D55" s="599" t="s">
        <v>1704</v>
      </c>
      <c r="E55" s="598"/>
      <c r="F55" s="633">
        <v>12</v>
      </c>
      <c r="G55" s="633"/>
      <c r="H55" s="633">
        <v>593</v>
      </c>
      <c r="I55" s="633"/>
      <c r="J55" s="633">
        <v>310</v>
      </c>
      <c r="K55" s="633"/>
      <c r="L55" s="633">
        <v>980</v>
      </c>
      <c r="M55" s="633"/>
      <c r="N55" s="633">
        <v>1728</v>
      </c>
      <c r="O55" s="633"/>
      <c r="P55" s="633">
        <v>0</v>
      </c>
      <c r="Q55" s="633"/>
      <c r="R55" s="633">
        <v>11</v>
      </c>
      <c r="S55" s="633"/>
      <c r="T55" s="633">
        <v>19</v>
      </c>
      <c r="U55" s="633"/>
      <c r="V55" s="633">
        <v>46</v>
      </c>
      <c r="W55" s="633"/>
      <c r="X55" s="633">
        <v>66</v>
      </c>
      <c r="Y55" s="633"/>
      <c r="Z55" s="633">
        <v>37</v>
      </c>
      <c r="AA55" s="633"/>
      <c r="AB55" s="633">
        <v>38</v>
      </c>
      <c r="AC55" s="633"/>
      <c r="AD55" s="633">
        <v>1196</v>
      </c>
      <c r="AE55" s="633">
        <v>59</v>
      </c>
      <c r="AF55" s="633">
        <v>7</v>
      </c>
      <c r="AG55" s="633">
        <v>8</v>
      </c>
      <c r="AH55" s="633">
        <v>5</v>
      </c>
      <c r="AI55" s="633">
        <v>0</v>
      </c>
      <c r="AJ55" s="636">
        <v>0</v>
      </c>
      <c r="AK55" s="633"/>
      <c r="AL55" s="633"/>
      <c r="AM55" s="633"/>
      <c r="AN55" s="633"/>
      <c r="AO55" s="633"/>
      <c r="AP55" s="633"/>
      <c r="AQ55" s="633"/>
      <c r="AR55" s="633"/>
      <c r="AS55" s="633"/>
      <c r="AT55" s="633"/>
      <c r="AU55" s="633"/>
    </row>
    <row r="56" spans="2:47" s="637" customFormat="1" ht="16.5" customHeight="1">
      <c r="B56" s="1506"/>
      <c r="C56" s="639"/>
      <c r="D56" s="599" t="s">
        <v>1692</v>
      </c>
      <c r="E56" s="640"/>
      <c r="F56" s="633">
        <v>4</v>
      </c>
      <c r="G56" s="634"/>
      <c r="H56" s="633">
        <v>46</v>
      </c>
      <c r="I56" s="634"/>
      <c r="J56" s="633">
        <v>533</v>
      </c>
      <c r="K56" s="633"/>
      <c r="L56" s="633">
        <v>2376</v>
      </c>
      <c r="M56" s="633"/>
      <c r="N56" s="633">
        <v>3881</v>
      </c>
      <c r="O56" s="633"/>
      <c r="P56" s="633">
        <v>0</v>
      </c>
      <c r="Q56" s="633"/>
      <c r="R56" s="633">
        <v>209</v>
      </c>
      <c r="S56" s="633"/>
      <c r="T56" s="633">
        <v>173</v>
      </c>
      <c r="U56" s="633"/>
      <c r="V56" s="633">
        <v>194</v>
      </c>
      <c r="W56" s="633"/>
      <c r="X56" s="633">
        <v>281</v>
      </c>
      <c r="Y56" s="633"/>
      <c r="Z56" s="633">
        <v>67</v>
      </c>
      <c r="AA56" s="633"/>
      <c r="AB56" s="633">
        <v>14</v>
      </c>
      <c r="AC56" s="633"/>
      <c r="AD56" s="633">
        <v>1390</v>
      </c>
      <c r="AE56" s="633">
        <v>145</v>
      </c>
      <c r="AF56" s="633">
        <v>40</v>
      </c>
      <c r="AG56" s="633">
        <v>3</v>
      </c>
      <c r="AH56" s="633">
        <v>23</v>
      </c>
      <c r="AI56" s="633">
        <v>0</v>
      </c>
      <c r="AJ56" s="636">
        <v>0</v>
      </c>
      <c r="AK56" s="633"/>
      <c r="AL56" s="633"/>
      <c r="AM56" s="633"/>
      <c r="AN56" s="633"/>
      <c r="AO56" s="633"/>
      <c r="AP56" s="633"/>
      <c r="AQ56" s="633"/>
      <c r="AR56" s="633"/>
      <c r="AS56" s="633"/>
      <c r="AT56" s="633"/>
      <c r="AU56" s="633"/>
    </row>
    <row r="57" spans="2:47" s="596" customFormat="1" ht="16.5" customHeight="1">
      <c r="B57" s="1506"/>
      <c r="C57" s="639"/>
      <c r="D57" s="599" t="s">
        <v>1693</v>
      </c>
      <c r="E57" s="598"/>
      <c r="F57" s="633">
        <v>1</v>
      </c>
      <c r="G57" s="633"/>
      <c r="H57" s="633" t="s">
        <v>1702</v>
      </c>
      <c r="I57" s="633"/>
      <c r="J57" s="633" t="s">
        <v>1702</v>
      </c>
      <c r="K57" s="633"/>
      <c r="L57" s="633" t="s">
        <v>1702</v>
      </c>
      <c r="M57" s="633"/>
      <c r="N57" s="633" t="s">
        <v>1702</v>
      </c>
      <c r="O57" s="633"/>
      <c r="P57" s="633">
        <v>0</v>
      </c>
      <c r="Q57" s="633"/>
      <c r="R57" s="633">
        <v>0</v>
      </c>
      <c r="S57" s="633"/>
      <c r="T57" s="633">
        <v>0</v>
      </c>
      <c r="U57" s="633"/>
      <c r="V57" s="633" t="s">
        <v>1702</v>
      </c>
      <c r="W57" s="633"/>
      <c r="X57" s="633" t="s">
        <v>1702</v>
      </c>
      <c r="Y57" s="633"/>
      <c r="Z57" s="633" t="s">
        <v>1702</v>
      </c>
      <c r="AA57" s="633"/>
      <c r="AB57" s="633" t="s">
        <v>1702</v>
      </c>
      <c r="AC57" s="633"/>
      <c r="AD57" s="633" t="s">
        <v>1702</v>
      </c>
      <c r="AE57" s="633" t="s">
        <v>1702</v>
      </c>
      <c r="AF57" s="633" t="s">
        <v>1702</v>
      </c>
      <c r="AG57" s="633" t="s">
        <v>1702</v>
      </c>
      <c r="AH57" s="633" t="s">
        <v>1702</v>
      </c>
      <c r="AI57" s="633" t="s">
        <v>1702</v>
      </c>
      <c r="AJ57" s="636" t="s">
        <v>1702</v>
      </c>
      <c r="AK57" s="633"/>
      <c r="AL57" s="633"/>
      <c r="AM57" s="633"/>
      <c r="AN57" s="633"/>
      <c r="AO57" s="633"/>
      <c r="AP57" s="633"/>
      <c r="AQ57" s="633"/>
      <c r="AR57" s="633"/>
      <c r="AS57" s="633"/>
      <c r="AT57" s="633"/>
      <c r="AU57" s="633"/>
    </row>
    <row r="58" spans="2:47" s="596" customFormat="1" ht="16.5" customHeight="1">
      <c r="B58" s="1506"/>
      <c r="C58" s="639"/>
      <c r="D58" s="599" t="s">
        <v>1694</v>
      </c>
      <c r="E58" s="598"/>
      <c r="F58" s="633">
        <v>2</v>
      </c>
      <c r="G58" s="633"/>
      <c r="H58" s="633" t="s">
        <v>1702</v>
      </c>
      <c r="I58" s="633"/>
      <c r="J58" s="633" t="s">
        <v>1702</v>
      </c>
      <c r="K58" s="633"/>
      <c r="L58" s="633" t="s">
        <v>1702</v>
      </c>
      <c r="M58" s="633"/>
      <c r="N58" s="633" t="s">
        <v>1702</v>
      </c>
      <c r="O58" s="633"/>
      <c r="P58" s="633">
        <v>0</v>
      </c>
      <c r="Q58" s="633"/>
      <c r="R58" s="633" t="s">
        <v>1702</v>
      </c>
      <c r="S58" s="633"/>
      <c r="T58" s="633" t="s">
        <v>1702</v>
      </c>
      <c r="U58" s="633"/>
      <c r="V58" s="633" t="s">
        <v>1702</v>
      </c>
      <c r="W58" s="633"/>
      <c r="X58" s="633" t="s">
        <v>1702</v>
      </c>
      <c r="Y58" s="633"/>
      <c r="Z58" s="633" t="s">
        <v>1702</v>
      </c>
      <c r="AA58" s="633"/>
      <c r="AB58" s="633" t="s">
        <v>1702</v>
      </c>
      <c r="AC58" s="633"/>
      <c r="AD58" s="633" t="s">
        <v>1702</v>
      </c>
      <c r="AE58" s="633" t="s">
        <v>1702</v>
      </c>
      <c r="AF58" s="633" t="s">
        <v>1702</v>
      </c>
      <c r="AG58" s="633" t="s">
        <v>1702</v>
      </c>
      <c r="AH58" s="633" t="s">
        <v>1702</v>
      </c>
      <c r="AI58" s="633">
        <v>0</v>
      </c>
      <c r="AJ58" s="636">
        <v>0</v>
      </c>
      <c r="AK58" s="633"/>
      <c r="AL58" s="633"/>
      <c r="AM58" s="633"/>
      <c r="AN58" s="633"/>
      <c r="AO58" s="633"/>
      <c r="AP58" s="633"/>
      <c r="AQ58" s="633"/>
      <c r="AR58" s="633"/>
      <c r="AS58" s="633"/>
      <c r="AT58" s="633"/>
      <c r="AU58" s="633"/>
    </row>
    <row r="59" spans="2:47" s="596" customFormat="1" ht="16.5" customHeight="1">
      <c r="B59" s="1506"/>
      <c r="C59" s="639"/>
      <c r="D59" s="599" t="s">
        <v>1695</v>
      </c>
      <c r="E59" s="598"/>
      <c r="F59" s="633">
        <v>1</v>
      </c>
      <c r="G59" s="633"/>
      <c r="H59" s="633" t="s">
        <v>1702</v>
      </c>
      <c r="I59" s="633"/>
      <c r="J59" s="633" t="s">
        <v>1702</v>
      </c>
      <c r="K59" s="633"/>
      <c r="L59" s="633" t="s">
        <v>1702</v>
      </c>
      <c r="M59" s="633"/>
      <c r="N59" s="633" t="s">
        <v>1702</v>
      </c>
      <c r="O59" s="633"/>
      <c r="P59" s="633">
        <v>0</v>
      </c>
      <c r="Q59" s="633"/>
      <c r="R59" s="633" t="s">
        <v>1702</v>
      </c>
      <c r="S59" s="633"/>
      <c r="T59" s="633" t="s">
        <v>1702</v>
      </c>
      <c r="U59" s="633"/>
      <c r="V59" s="633" t="s">
        <v>1702</v>
      </c>
      <c r="W59" s="633"/>
      <c r="X59" s="633" t="s">
        <v>1702</v>
      </c>
      <c r="Y59" s="633"/>
      <c r="Z59" s="633" t="s">
        <v>1702</v>
      </c>
      <c r="AA59" s="633"/>
      <c r="AB59" s="633" t="s">
        <v>1702</v>
      </c>
      <c r="AC59" s="633"/>
      <c r="AD59" s="633" t="s">
        <v>1702</v>
      </c>
      <c r="AE59" s="633" t="s">
        <v>1702</v>
      </c>
      <c r="AF59" s="633" t="s">
        <v>1702</v>
      </c>
      <c r="AG59" s="633" t="s">
        <v>1702</v>
      </c>
      <c r="AH59" s="633" t="s">
        <v>1702</v>
      </c>
      <c r="AI59" s="633">
        <v>0</v>
      </c>
      <c r="AJ59" s="636">
        <v>0</v>
      </c>
      <c r="AK59" s="633"/>
      <c r="AL59" s="633"/>
      <c r="AM59" s="633"/>
      <c r="AN59" s="633"/>
      <c r="AO59" s="633"/>
      <c r="AP59" s="633"/>
      <c r="AQ59" s="633"/>
      <c r="AR59" s="633"/>
      <c r="AS59" s="633"/>
      <c r="AT59" s="633"/>
      <c r="AU59" s="633"/>
    </row>
    <row r="60" spans="2:47" s="596" customFormat="1" ht="16.5" customHeight="1">
      <c r="B60" s="1506"/>
      <c r="C60" s="639"/>
      <c r="D60" s="599" t="s">
        <v>1696</v>
      </c>
      <c r="E60" s="598"/>
      <c r="F60" s="633">
        <v>0</v>
      </c>
      <c r="G60" s="633"/>
      <c r="H60" s="633">
        <v>0</v>
      </c>
      <c r="I60" s="633"/>
      <c r="J60" s="633">
        <v>0</v>
      </c>
      <c r="K60" s="633"/>
      <c r="L60" s="633">
        <v>0</v>
      </c>
      <c r="M60" s="633"/>
      <c r="N60" s="633">
        <v>0</v>
      </c>
      <c r="O60" s="633"/>
      <c r="P60" s="633">
        <v>0</v>
      </c>
      <c r="Q60" s="633"/>
      <c r="R60" s="633">
        <v>0</v>
      </c>
      <c r="S60" s="633"/>
      <c r="T60" s="633">
        <v>0</v>
      </c>
      <c r="U60" s="633"/>
      <c r="V60" s="633">
        <v>0</v>
      </c>
      <c r="W60" s="633"/>
      <c r="X60" s="633">
        <v>0</v>
      </c>
      <c r="Y60" s="633"/>
      <c r="Z60" s="633">
        <v>0</v>
      </c>
      <c r="AA60" s="633"/>
      <c r="AB60" s="633">
        <v>0</v>
      </c>
      <c r="AC60" s="633"/>
      <c r="AD60" s="633">
        <v>0</v>
      </c>
      <c r="AE60" s="633">
        <v>0</v>
      </c>
      <c r="AF60" s="633">
        <v>0</v>
      </c>
      <c r="AG60" s="633">
        <v>0</v>
      </c>
      <c r="AH60" s="633">
        <v>0</v>
      </c>
      <c r="AI60" s="633">
        <v>0</v>
      </c>
      <c r="AJ60" s="636">
        <v>0</v>
      </c>
      <c r="AK60" s="633"/>
      <c r="AL60" s="633"/>
      <c r="AM60" s="633"/>
      <c r="AN60" s="633"/>
      <c r="AO60" s="633"/>
      <c r="AP60" s="633"/>
      <c r="AQ60" s="633"/>
      <c r="AR60" s="633"/>
      <c r="AS60" s="633"/>
      <c r="AT60" s="633"/>
      <c r="AU60" s="633"/>
    </row>
    <row r="61" spans="2:47" s="596" customFormat="1" ht="16.5" customHeight="1">
      <c r="B61" s="1506"/>
      <c r="C61" s="639"/>
      <c r="D61" s="599" t="s">
        <v>1697</v>
      </c>
      <c r="E61" s="598"/>
      <c r="F61" s="633">
        <v>0</v>
      </c>
      <c r="G61" s="633"/>
      <c r="H61" s="633">
        <v>0</v>
      </c>
      <c r="I61" s="633"/>
      <c r="J61" s="633">
        <v>0</v>
      </c>
      <c r="K61" s="633"/>
      <c r="L61" s="633">
        <v>0</v>
      </c>
      <c r="M61" s="633"/>
      <c r="N61" s="633">
        <v>0</v>
      </c>
      <c r="O61" s="633"/>
      <c r="P61" s="633">
        <v>0</v>
      </c>
      <c r="Q61" s="633"/>
      <c r="R61" s="633">
        <v>0</v>
      </c>
      <c r="S61" s="633"/>
      <c r="T61" s="633">
        <v>0</v>
      </c>
      <c r="U61" s="633"/>
      <c r="V61" s="633">
        <v>0</v>
      </c>
      <c r="W61" s="633"/>
      <c r="X61" s="633">
        <v>0</v>
      </c>
      <c r="Y61" s="633"/>
      <c r="Z61" s="633">
        <v>0</v>
      </c>
      <c r="AA61" s="633"/>
      <c r="AB61" s="633">
        <v>0</v>
      </c>
      <c r="AC61" s="633"/>
      <c r="AD61" s="633">
        <v>0</v>
      </c>
      <c r="AE61" s="633">
        <v>0</v>
      </c>
      <c r="AF61" s="633">
        <v>0</v>
      </c>
      <c r="AG61" s="633">
        <v>0</v>
      </c>
      <c r="AH61" s="633">
        <v>0</v>
      </c>
      <c r="AI61" s="633">
        <v>0</v>
      </c>
      <c r="AJ61" s="636">
        <v>0</v>
      </c>
      <c r="AK61" s="633"/>
      <c r="AL61" s="633"/>
      <c r="AM61" s="633"/>
      <c r="AN61" s="633"/>
      <c r="AO61" s="633"/>
      <c r="AP61" s="633"/>
      <c r="AQ61" s="633"/>
      <c r="AR61" s="633"/>
      <c r="AS61" s="633"/>
      <c r="AT61" s="633"/>
      <c r="AU61" s="633"/>
    </row>
    <row r="62" spans="2:47" s="596" customFormat="1" ht="16.5" customHeight="1">
      <c r="B62" s="1506"/>
      <c r="C62" s="627"/>
      <c r="D62" s="599" t="s">
        <v>1698</v>
      </c>
      <c r="E62" s="598"/>
      <c r="F62" s="633">
        <v>0</v>
      </c>
      <c r="G62" s="633"/>
      <c r="H62" s="633">
        <v>0</v>
      </c>
      <c r="I62" s="641"/>
      <c r="J62" s="633">
        <v>0</v>
      </c>
      <c r="K62" s="633"/>
      <c r="L62" s="633">
        <v>0</v>
      </c>
      <c r="M62" s="633"/>
      <c r="N62" s="633">
        <v>0</v>
      </c>
      <c r="O62" s="633"/>
      <c r="P62" s="633">
        <v>0</v>
      </c>
      <c r="Q62" s="633"/>
      <c r="R62" s="633">
        <v>0</v>
      </c>
      <c r="S62" s="633"/>
      <c r="T62" s="633">
        <v>0</v>
      </c>
      <c r="U62" s="633"/>
      <c r="V62" s="633">
        <v>0</v>
      </c>
      <c r="W62" s="633"/>
      <c r="X62" s="633">
        <v>0</v>
      </c>
      <c r="Y62" s="633"/>
      <c r="Z62" s="633">
        <v>0</v>
      </c>
      <c r="AA62" s="633"/>
      <c r="AB62" s="633">
        <v>0</v>
      </c>
      <c r="AC62" s="633"/>
      <c r="AD62" s="633">
        <v>0</v>
      </c>
      <c r="AE62" s="633">
        <v>0</v>
      </c>
      <c r="AF62" s="633">
        <v>0</v>
      </c>
      <c r="AG62" s="633">
        <v>0</v>
      </c>
      <c r="AH62" s="633">
        <v>0</v>
      </c>
      <c r="AI62" s="633">
        <v>0</v>
      </c>
      <c r="AJ62" s="636">
        <v>0</v>
      </c>
      <c r="AK62" s="633"/>
      <c r="AL62" s="633"/>
      <c r="AM62" s="633"/>
      <c r="AN62" s="633"/>
      <c r="AO62" s="633"/>
      <c r="AP62" s="633"/>
      <c r="AQ62" s="633"/>
      <c r="AR62" s="633"/>
      <c r="AS62" s="633"/>
      <c r="AT62" s="633"/>
      <c r="AU62" s="633"/>
    </row>
    <row r="63" spans="2:47" s="596" customFormat="1" ht="16.5" customHeight="1">
      <c r="B63" s="626"/>
      <c r="C63" s="627"/>
      <c r="D63" s="599" t="s">
        <v>1699</v>
      </c>
      <c r="E63" s="598"/>
      <c r="F63" s="633">
        <v>0</v>
      </c>
      <c r="G63" s="633"/>
      <c r="H63" s="633">
        <v>0</v>
      </c>
      <c r="I63" s="633"/>
      <c r="J63" s="633">
        <v>0</v>
      </c>
      <c r="K63" s="633"/>
      <c r="L63" s="633">
        <v>0</v>
      </c>
      <c r="M63" s="633"/>
      <c r="N63" s="633">
        <v>0</v>
      </c>
      <c r="O63" s="633"/>
      <c r="P63" s="633">
        <v>0</v>
      </c>
      <c r="Q63" s="633"/>
      <c r="R63" s="633">
        <v>0</v>
      </c>
      <c r="S63" s="633"/>
      <c r="T63" s="633">
        <v>0</v>
      </c>
      <c r="U63" s="633"/>
      <c r="V63" s="633">
        <v>0</v>
      </c>
      <c r="W63" s="633"/>
      <c r="X63" s="633">
        <v>0</v>
      </c>
      <c r="Y63" s="633"/>
      <c r="Z63" s="633">
        <v>0</v>
      </c>
      <c r="AA63" s="633"/>
      <c r="AB63" s="633">
        <v>0</v>
      </c>
      <c r="AC63" s="633"/>
      <c r="AD63" s="633">
        <v>0</v>
      </c>
      <c r="AE63" s="633">
        <v>0</v>
      </c>
      <c r="AF63" s="633">
        <v>0</v>
      </c>
      <c r="AG63" s="633">
        <v>0</v>
      </c>
      <c r="AH63" s="633">
        <v>0</v>
      </c>
      <c r="AI63" s="633">
        <v>0</v>
      </c>
      <c r="AJ63" s="636">
        <v>0</v>
      </c>
      <c r="AK63" s="633"/>
      <c r="AL63" s="633"/>
      <c r="AM63" s="633"/>
      <c r="AN63" s="633"/>
      <c r="AO63" s="633"/>
      <c r="AP63" s="633"/>
      <c r="AQ63" s="633"/>
      <c r="AR63" s="633"/>
      <c r="AS63" s="633"/>
      <c r="AT63" s="633"/>
      <c r="AU63" s="633"/>
    </row>
    <row r="64" spans="2:47" ht="12">
      <c r="B64" s="626"/>
      <c r="C64" s="627"/>
      <c r="D64" s="599" t="s">
        <v>1700</v>
      </c>
      <c r="F64" s="633">
        <v>0</v>
      </c>
      <c r="G64" s="633"/>
      <c r="H64" s="633">
        <v>0</v>
      </c>
      <c r="I64" s="633"/>
      <c r="J64" s="633">
        <v>0</v>
      </c>
      <c r="K64" s="633"/>
      <c r="L64" s="633">
        <v>0</v>
      </c>
      <c r="M64" s="633"/>
      <c r="N64" s="633">
        <v>0</v>
      </c>
      <c r="O64" s="633"/>
      <c r="P64" s="633">
        <v>0</v>
      </c>
      <c r="Q64" s="633"/>
      <c r="R64" s="633">
        <v>0</v>
      </c>
      <c r="S64" s="633"/>
      <c r="T64" s="633">
        <v>0</v>
      </c>
      <c r="U64" s="633"/>
      <c r="V64" s="633">
        <v>0</v>
      </c>
      <c r="W64" s="633"/>
      <c r="X64" s="633">
        <v>0</v>
      </c>
      <c r="Y64" s="633"/>
      <c r="Z64" s="633">
        <v>0</v>
      </c>
      <c r="AA64" s="633"/>
      <c r="AB64" s="633">
        <v>0</v>
      </c>
      <c r="AC64" s="633"/>
      <c r="AD64" s="633">
        <v>0</v>
      </c>
      <c r="AE64" s="633">
        <v>0</v>
      </c>
      <c r="AF64" s="633">
        <v>0</v>
      </c>
      <c r="AG64" s="633">
        <v>0</v>
      </c>
      <c r="AH64" s="633">
        <v>0</v>
      </c>
      <c r="AI64" s="633">
        <v>0</v>
      </c>
      <c r="AJ64" s="636">
        <v>0</v>
      </c>
      <c r="AK64" s="633"/>
      <c r="AL64" s="633"/>
      <c r="AM64" s="633"/>
      <c r="AN64" s="633"/>
      <c r="AO64" s="633"/>
      <c r="AP64" s="633"/>
      <c r="AQ64" s="633"/>
      <c r="AR64" s="633"/>
      <c r="AS64" s="633"/>
      <c r="AT64" s="633"/>
      <c r="AU64" s="633"/>
    </row>
    <row r="65" spans="2:36" s="596" customFormat="1" ht="11.25" customHeight="1">
      <c r="B65" s="616"/>
      <c r="C65" s="617"/>
      <c r="D65" s="602"/>
      <c r="E65" s="601"/>
      <c r="F65" s="618"/>
      <c r="G65" s="619"/>
      <c r="H65" s="619"/>
      <c r="I65" s="620"/>
      <c r="J65" s="620"/>
      <c r="K65" s="601"/>
      <c r="L65" s="601"/>
      <c r="M65" s="601"/>
      <c r="N65" s="601"/>
      <c r="O65" s="601"/>
      <c r="P65" s="601"/>
      <c r="Q65" s="601"/>
      <c r="R65" s="621"/>
      <c r="S65" s="601"/>
      <c r="T65" s="621"/>
      <c r="U65" s="601"/>
      <c r="V65" s="622"/>
      <c r="W65" s="601"/>
      <c r="X65" s="621"/>
      <c r="Y65" s="601"/>
      <c r="Z65" s="621"/>
      <c r="AA65" s="601"/>
      <c r="AB65" s="621"/>
      <c r="AC65" s="601"/>
      <c r="AD65" s="622"/>
      <c r="AE65" s="621"/>
      <c r="AF65" s="622"/>
      <c r="AG65" s="621"/>
      <c r="AH65" s="621"/>
      <c r="AI65" s="623"/>
      <c r="AJ65" s="624"/>
    </row>
    <row r="66" spans="2:36" s="625" customFormat="1" ht="12.75">
      <c r="B66" s="626"/>
      <c r="C66" s="627"/>
      <c r="D66" s="628" t="s">
        <v>402</v>
      </c>
      <c r="E66" s="629"/>
      <c r="F66" s="630">
        <f>SUM(F68:F78)</f>
        <v>845</v>
      </c>
      <c r="G66" s="630"/>
      <c r="H66" s="630">
        <v>5855</v>
      </c>
      <c r="I66" s="630"/>
      <c r="J66" s="630">
        <f>SUM(J68:J78)</f>
        <v>93605</v>
      </c>
      <c r="K66" s="630"/>
      <c r="L66" s="630">
        <f>SUM(L68:L78)</f>
        <v>547932</v>
      </c>
      <c r="M66" s="631"/>
      <c r="N66" s="630">
        <v>717780</v>
      </c>
      <c r="O66" s="631"/>
      <c r="P66" s="630">
        <f>SUM(P68:P78)</f>
        <v>18</v>
      </c>
      <c r="Q66" s="630"/>
      <c r="R66" s="630">
        <f>SUM(R68:R78)</f>
        <v>26228</v>
      </c>
      <c r="S66" s="630"/>
      <c r="T66" s="630">
        <f>SUM(T68:T78)</f>
        <v>37212</v>
      </c>
      <c r="U66" s="630"/>
      <c r="V66" s="630">
        <f>SUM(V68:V78)</f>
        <v>95527</v>
      </c>
      <c r="W66" s="630"/>
      <c r="X66" s="630">
        <f>SUM(X68:X78)</f>
        <v>99223</v>
      </c>
      <c r="Y66" s="630"/>
      <c r="Z66" s="630">
        <f>SUM(Z68:Z78)</f>
        <v>4756</v>
      </c>
      <c r="AA66" s="630"/>
      <c r="AB66" s="630">
        <f>SUM(AB68:AB78)</f>
        <v>6435</v>
      </c>
      <c r="AC66" s="630"/>
      <c r="AD66" s="630">
        <f aca="true" t="shared" si="1" ref="AD66:AJ66">SUM(AD68:AD78)</f>
        <v>146519</v>
      </c>
      <c r="AE66" s="630">
        <f t="shared" si="1"/>
        <v>36587</v>
      </c>
      <c r="AF66" s="630">
        <f t="shared" si="1"/>
        <v>6419</v>
      </c>
      <c r="AG66" s="630">
        <f t="shared" si="1"/>
        <v>4936</v>
      </c>
      <c r="AH66" s="630">
        <f t="shared" si="1"/>
        <v>15294</v>
      </c>
      <c r="AI66" s="630">
        <f t="shared" si="1"/>
        <v>1632</v>
      </c>
      <c r="AJ66" s="632">
        <f t="shared" si="1"/>
        <v>569</v>
      </c>
    </row>
    <row r="67" spans="2:36" s="625" customFormat="1" ht="19.5" customHeight="1">
      <c r="B67" s="626"/>
      <c r="C67" s="627"/>
      <c r="D67" s="628"/>
      <c r="E67" s="629"/>
      <c r="F67" s="630"/>
      <c r="G67" s="630"/>
      <c r="H67" s="630"/>
      <c r="I67" s="630"/>
      <c r="J67" s="630"/>
      <c r="K67" s="630"/>
      <c r="L67" s="630"/>
      <c r="M67" s="631"/>
      <c r="N67" s="633"/>
      <c r="O67" s="631"/>
      <c r="P67" s="630"/>
      <c r="Q67" s="630"/>
      <c r="R67" s="634"/>
      <c r="S67" s="630"/>
      <c r="T67" s="634"/>
      <c r="U67" s="630"/>
      <c r="V67" s="634"/>
      <c r="W67" s="630"/>
      <c r="X67" s="634"/>
      <c r="Y67" s="630"/>
      <c r="Z67" s="634"/>
      <c r="AA67" s="630"/>
      <c r="AB67" s="634"/>
      <c r="AC67" s="630"/>
      <c r="AD67" s="634"/>
      <c r="AE67" s="634"/>
      <c r="AF67" s="634"/>
      <c r="AG67" s="634"/>
      <c r="AH67" s="634"/>
      <c r="AI67" s="634"/>
      <c r="AJ67" s="635"/>
    </row>
    <row r="68" spans="2:47" s="596" customFormat="1" ht="16.5" customHeight="1">
      <c r="B68" s="626">
        <v>22</v>
      </c>
      <c r="C68" s="627"/>
      <c r="D68" s="599" t="s">
        <v>1689</v>
      </c>
      <c r="E68" s="598"/>
      <c r="F68" s="633">
        <v>409</v>
      </c>
      <c r="G68" s="633"/>
      <c r="H68" s="633">
        <v>893</v>
      </c>
      <c r="I68" s="633"/>
      <c r="J68" s="633">
        <v>0</v>
      </c>
      <c r="K68" s="633"/>
      <c r="L68" s="633">
        <v>28921</v>
      </c>
      <c r="M68" s="633"/>
      <c r="N68" s="633">
        <v>45687</v>
      </c>
      <c r="O68" s="633"/>
      <c r="P68" s="633">
        <v>0</v>
      </c>
      <c r="Q68" s="633"/>
      <c r="R68" s="633">
        <v>0</v>
      </c>
      <c r="S68" s="633"/>
      <c r="T68" s="633">
        <v>0</v>
      </c>
      <c r="U68" s="633"/>
      <c r="V68" s="633">
        <v>0</v>
      </c>
      <c r="W68" s="633"/>
      <c r="X68" s="633">
        <v>0</v>
      </c>
      <c r="Y68" s="633"/>
      <c r="Z68" s="633">
        <v>0</v>
      </c>
      <c r="AA68" s="633"/>
      <c r="AB68" s="633">
        <v>0</v>
      </c>
      <c r="AC68" s="633"/>
      <c r="AD68" s="633">
        <v>0</v>
      </c>
      <c r="AE68" s="633">
        <v>0</v>
      </c>
      <c r="AF68" s="633">
        <v>0</v>
      </c>
      <c r="AG68" s="633">
        <v>0</v>
      </c>
      <c r="AH68" s="633">
        <v>0</v>
      </c>
      <c r="AI68" s="633">
        <v>0</v>
      </c>
      <c r="AJ68" s="636">
        <v>0</v>
      </c>
      <c r="AK68" s="633"/>
      <c r="AL68" s="633"/>
      <c r="AM68" s="633"/>
      <c r="AN68" s="633"/>
      <c r="AO68" s="633"/>
      <c r="AP68" s="633"/>
      <c r="AQ68" s="633"/>
      <c r="AR68" s="633"/>
      <c r="AS68" s="633"/>
      <c r="AT68" s="633"/>
      <c r="AU68" s="633"/>
    </row>
    <row r="69" spans="2:47" s="596" customFormat="1" ht="16.5" customHeight="1">
      <c r="B69" s="1506" t="s">
        <v>1706</v>
      </c>
      <c r="C69" s="627"/>
      <c r="D69" s="599" t="s">
        <v>1704</v>
      </c>
      <c r="E69" s="598"/>
      <c r="F69" s="633">
        <v>226</v>
      </c>
      <c r="G69" s="633"/>
      <c r="H69" s="633">
        <v>1414</v>
      </c>
      <c r="I69" s="633"/>
      <c r="J69" s="633">
        <v>17134</v>
      </c>
      <c r="K69" s="633"/>
      <c r="L69" s="633">
        <v>90482</v>
      </c>
      <c r="M69" s="633"/>
      <c r="N69" s="633">
        <v>130655</v>
      </c>
      <c r="O69" s="633"/>
      <c r="P69" s="633">
        <v>7</v>
      </c>
      <c r="Q69" s="633"/>
      <c r="R69" s="633">
        <v>4720</v>
      </c>
      <c r="S69" s="633"/>
      <c r="T69" s="633">
        <v>5424</v>
      </c>
      <c r="U69" s="633"/>
      <c r="V69" s="633">
        <v>15581</v>
      </c>
      <c r="W69" s="633"/>
      <c r="X69" s="633">
        <v>17996</v>
      </c>
      <c r="Y69" s="633"/>
      <c r="Z69" s="633">
        <v>1142</v>
      </c>
      <c r="AA69" s="633"/>
      <c r="AB69" s="633">
        <v>1542</v>
      </c>
      <c r="AC69" s="633"/>
      <c r="AD69" s="633">
        <v>41965</v>
      </c>
      <c r="AE69" s="633">
        <v>5062</v>
      </c>
      <c r="AF69" s="633">
        <v>1036</v>
      </c>
      <c r="AG69" s="633">
        <v>567</v>
      </c>
      <c r="AH69" s="633">
        <v>1681</v>
      </c>
      <c r="AI69" s="633">
        <v>177</v>
      </c>
      <c r="AJ69" s="636">
        <v>2</v>
      </c>
      <c r="AK69" s="633"/>
      <c r="AL69" s="633"/>
      <c r="AM69" s="633"/>
      <c r="AN69" s="633"/>
      <c r="AO69" s="633"/>
      <c r="AP69" s="633"/>
      <c r="AQ69" s="633"/>
      <c r="AR69" s="633"/>
      <c r="AS69" s="633"/>
      <c r="AT69" s="633"/>
      <c r="AU69" s="633"/>
    </row>
    <row r="70" spans="2:47" s="637" customFormat="1" ht="16.5" customHeight="1">
      <c r="B70" s="1506"/>
      <c r="C70" s="639"/>
      <c r="D70" s="599" t="s">
        <v>1692</v>
      </c>
      <c r="E70" s="640"/>
      <c r="F70" s="633">
        <v>136</v>
      </c>
      <c r="G70" s="634"/>
      <c r="H70" s="633">
        <v>1869</v>
      </c>
      <c r="I70" s="634"/>
      <c r="J70" s="633">
        <v>28500</v>
      </c>
      <c r="K70" s="633"/>
      <c r="L70" s="633">
        <v>139352</v>
      </c>
      <c r="M70" s="633"/>
      <c r="N70" s="633">
        <v>198435</v>
      </c>
      <c r="O70" s="633"/>
      <c r="P70" s="633">
        <v>11</v>
      </c>
      <c r="Q70" s="633"/>
      <c r="R70" s="633">
        <v>5851</v>
      </c>
      <c r="S70" s="633"/>
      <c r="T70" s="633">
        <v>7108</v>
      </c>
      <c r="U70" s="633"/>
      <c r="V70" s="633">
        <v>25260</v>
      </c>
      <c r="W70" s="633"/>
      <c r="X70" s="633">
        <v>29949</v>
      </c>
      <c r="Y70" s="633"/>
      <c r="Z70" s="633">
        <v>1170</v>
      </c>
      <c r="AA70" s="633"/>
      <c r="AB70" s="633">
        <v>1323</v>
      </c>
      <c r="AC70" s="633"/>
      <c r="AD70" s="633">
        <v>45467</v>
      </c>
      <c r="AE70" s="633">
        <v>10663</v>
      </c>
      <c r="AF70" s="633">
        <v>1758</v>
      </c>
      <c r="AG70" s="633">
        <v>1590</v>
      </c>
      <c r="AH70" s="633">
        <v>4893</v>
      </c>
      <c r="AI70" s="633">
        <v>775</v>
      </c>
      <c r="AJ70" s="636">
        <v>29</v>
      </c>
      <c r="AK70" s="633"/>
      <c r="AL70" s="633"/>
      <c r="AM70" s="633"/>
      <c r="AN70" s="633"/>
      <c r="AO70" s="633"/>
      <c r="AP70" s="633"/>
      <c r="AQ70" s="633"/>
      <c r="AR70" s="633"/>
      <c r="AS70" s="633"/>
      <c r="AT70" s="633"/>
      <c r="AU70" s="633"/>
    </row>
    <row r="71" spans="2:47" s="596" customFormat="1" ht="16.5" customHeight="1">
      <c r="B71" s="1506"/>
      <c r="C71" s="639"/>
      <c r="D71" s="599" t="s">
        <v>1693</v>
      </c>
      <c r="E71" s="598"/>
      <c r="F71" s="633">
        <v>46</v>
      </c>
      <c r="G71" s="633"/>
      <c r="H71" s="633">
        <v>1096</v>
      </c>
      <c r="I71" s="633"/>
      <c r="J71" s="633">
        <v>19053</v>
      </c>
      <c r="K71" s="633"/>
      <c r="L71" s="633">
        <v>102719</v>
      </c>
      <c r="M71" s="633"/>
      <c r="N71" s="633">
        <v>138475</v>
      </c>
      <c r="O71" s="633"/>
      <c r="P71" s="633">
        <v>0</v>
      </c>
      <c r="Q71" s="633"/>
      <c r="R71" s="633">
        <v>4161</v>
      </c>
      <c r="S71" s="633"/>
      <c r="T71" s="633">
        <v>5990</v>
      </c>
      <c r="U71" s="633"/>
      <c r="V71" s="633">
        <v>16466</v>
      </c>
      <c r="W71" s="633"/>
      <c r="X71" s="633">
        <v>18229</v>
      </c>
      <c r="Y71" s="633"/>
      <c r="Z71" s="633">
        <v>349</v>
      </c>
      <c r="AA71" s="633"/>
      <c r="AB71" s="633">
        <v>1006</v>
      </c>
      <c r="AC71" s="633"/>
      <c r="AD71" s="633">
        <v>25249</v>
      </c>
      <c r="AE71" s="633">
        <v>8977</v>
      </c>
      <c r="AF71" s="633">
        <v>2665</v>
      </c>
      <c r="AG71" s="633">
        <v>1053</v>
      </c>
      <c r="AH71" s="633">
        <v>3189</v>
      </c>
      <c r="AI71" s="633">
        <v>65</v>
      </c>
      <c r="AJ71" s="636">
        <v>232</v>
      </c>
      <c r="AK71" s="633"/>
      <c r="AL71" s="633"/>
      <c r="AM71" s="633"/>
      <c r="AN71" s="633"/>
      <c r="AO71" s="633"/>
      <c r="AP71" s="633"/>
      <c r="AQ71" s="633"/>
      <c r="AR71" s="633"/>
      <c r="AS71" s="633"/>
      <c r="AT71" s="633"/>
      <c r="AU71" s="633"/>
    </row>
    <row r="72" spans="2:47" s="596" customFormat="1" ht="16.5" customHeight="1">
      <c r="B72" s="1506"/>
      <c r="C72" s="639"/>
      <c r="D72" s="599" t="s">
        <v>1694</v>
      </c>
      <c r="E72" s="598"/>
      <c r="F72" s="633">
        <v>15</v>
      </c>
      <c r="G72" s="633"/>
      <c r="H72" s="633">
        <v>556</v>
      </c>
      <c r="I72" s="633"/>
      <c r="J72" s="633">
        <v>11070</v>
      </c>
      <c r="K72" s="633"/>
      <c r="L72" s="633">
        <v>51815</v>
      </c>
      <c r="M72" s="633"/>
      <c r="N72" s="633">
        <v>75652</v>
      </c>
      <c r="O72" s="633"/>
      <c r="P72" s="633">
        <v>0</v>
      </c>
      <c r="Q72" s="633"/>
      <c r="R72" s="633">
        <v>3125</v>
      </c>
      <c r="S72" s="633"/>
      <c r="T72" s="633">
        <v>3003</v>
      </c>
      <c r="U72" s="633"/>
      <c r="V72" s="633">
        <v>11632</v>
      </c>
      <c r="W72" s="633"/>
      <c r="X72" s="633">
        <v>11120</v>
      </c>
      <c r="Y72" s="633"/>
      <c r="Z72" s="633">
        <v>342</v>
      </c>
      <c r="AA72" s="633"/>
      <c r="AB72" s="633">
        <v>784</v>
      </c>
      <c r="AC72" s="633"/>
      <c r="AD72" s="633">
        <v>10894</v>
      </c>
      <c r="AE72" s="633">
        <v>3996</v>
      </c>
      <c r="AF72" s="633">
        <v>295</v>
      </c>
      <c r="AG72" s="633">
        <v>504</v>
      </c>
      <c r="AH72" s="633">
        <v>1948</v>
      </c>
      <c r="AI72" s="633">
        <v>417</v>
      </c>
      <c r="AJ72" s="636">
        <v>264</v>
      </c>
      <c r="AK72" s="633"/>
      <c r="AL72" s="633"/>
      <c r="AM72" s="633"/>
      <c r="AN72" s="633"/>
      <c r="AO72" s="633"/>
      <c r="AP72" s="633"/>
      <c r="AQ72" s="633"/>
      <c r="AR72" s="633"/>
      <c r="AS72" s="633"/>
      <c r="AT72" s="633"/>
      <c r="AU72" s="633"/>
    </row>
    <row r="73" spans="2:47" s="596" customFormat="1" ht="16.5" customHeight="1">
      <c r="B73" s="1506"/>
      <c r="C73" s="639"/>
      <c r="D73" s="599" t="s">
        <v>1695</v>
      </c>
      <c r="E73" s="598"/>
      <c r="F73" s="633">
        <v>10</v>
      </c>
      <c r="G73" s="633"/>
      <c r="H73" s="633">
        <v>629</v>
      </c>
      <c r="I73" s="633"/>
      <c r="J73" s="633">
        <v>10463</v>
      </c>
      <c r="K73" s="633"/>
      <c r="L73" s="633">
        <v>93770</v>
      </c>
      <c r="M73" s="633"/>
      <c r="N73" s="633">
        <v>122788</v>
      </c>
      <c r="O73" s="633"/>
      <c r="P73" s="633">
        <v>0</v>
      </c>
      <c r="Q73" s="633"/>
      <c r="R73" s="633">
        <v>7284</v>
      </c>
      <c r="S73" s="633"/>
      <c r="T73" s="633">
        <v>14234</v>
      </c>
      <c r="U73" s="633"/>
      <c r="V73" s="633">
        <v>10283</v>
      </c>
      <c r="W73" s="633"/>
      <c r="X73" s="633">
        <v>8377</v>
      </c>
      <c r="Y73" s="633"/>
      <c r="Z73" s="633">
        <v>628</v>
      </c>
      <c r="AA73" s="633"/>
      <c r="AB73" s="633">
        <v>752</v>
      </c>
      <c r="AC73" s="633"/>
      <c r="AD73" s="633">
        <v>11481</v>
      </c>
      <c r="AE73" s="633">
        <v>3796</v>
      </c>
      <c r="AF73" s="633">
        <v>23</v>
      </c>
      <c r="AG73" s="633">
        <v>502</v>
      </c>
      <c r="AH73" s="633">
        <v>1392</v>
      </c>
      <c r="AI73" s="633">
        <v>68</v>
      </c>
      <c r="AJ73" s="636">
        <v>39</v>
      </c>
      <c r="AK73" s="633"/>
      <c r="AL73" s="633"/>
      <c r="AM73" s="633"/>
      <c r="AN73" s="633"/>
      <c r="AO73" s="633"/>
      <c r="AP73" s="633"/>
      <c r="AQ73" s="633"/>
      <c r="AR73" s="633"/>
      <c r="AS73" s="633"/>
      <c r="AT73" s="633"/>
      <c r="AU73" s="633"/>
    </row>
    <row r="74" spans="2:47" s="596" customFormat="1" ht="16.5" customHeight="1">
      <c r="B74" s="1506"/>
      <c r="C74" s="639"/>
      <c r="D74" s="599" t="s">
        <v>1696</v>
      </c>
      <c r="E74" s="598"/>
      <c r="F74" s="633">
        <v>3</v>
      </c>
      <c r="G74" s="633"/>
      <c r="H74" s="633">
        <v>398</v>
      </c>
      <c r="I74" s="633"/>
      <c r="J74" s="633">
        <v>7385</v>
      </c>
      <c r="K74" s="633"/>
      <c r="L74" s="633">
        <v>40873</v>
      </c>
      <c r="M74" s="633"/>
      <c r="N74" s="633">
        <v>56088</v>
      </c>
      <c r="O74" s="633"/>
      <c r="P74" s="633">
        <v>0</v>
      </c>
      <c r="Q74" s="633"/>
      <c r="R74" s="633">
        <v>1087</v>
      </c>
      <c r="S74" s="633"/>
      <c r="T74" s="633">
        <v>1453</v>
      </c>
      <c r="U74" s="633"/>
      <c r="V74" s="633">
        <v>16305</v>
      </c>
      <c r="W74" s="633"/>
      <c r="X74" s="633">
        <v>13552</v>
      </c>
      <c r="Y74" s="633"/>
      <c r="Z74" s="633">
        <v>1125</v>
      </c>
      <c r="AA74" s="633"/>
      <c r="AB74" s="633">
        <v>1028</v>
      </c>
      <c r="AC74" s="633"/>
      <c r="AD74" s="633">
        <v>11463</v>
      </c>
      <c r="AE74" s="633">
        <v>4093</v>
      </c>
      <c r="AF74" s="633">
        <v>642</v>
      </c>
      <c r="AG74" s="633">
        <v>720</v>
      </c>
      <c r="AH74" s="633">
        <v>2191</v>
      </c>
      <c r="AI74" s="633">
        <v>130</v>
      </c>
      <c r="AJ74" s="636">
        <v>3</v>
      </c>
      <c r="AK74" s="633"/>
      <c r="AL74" s="633"/>
      <c r="AM74" s="633"/>
      <c r="AN74" s="633"/>
      <c r="AO74" s="633"/>
      <c r="AP74" s="633"/>
      <c r="AQ74" s="633"/>
      <c r="AR74" s="633"/>
      <c r="AS74" s="633"/>
      <c r="AT74" s="633"/>
      <c r="AU74" s="633"/>
    </row>
    <row r="75" spans="2:47" s="596" customFormat="1" ht="16.5" customHeight="1">
      <c r="B75" s="1506"/>
      <c r="C75" s="639"/>
      <c r="D75" s="599" t="s">
        <v>1697</v>
      </c>
      <c r="E75" s="598"/>
      <c r="F75" s="633">
        <v>0</v>
      </c>
      <c r="G75" s="633"/>
      <c r="H75" s="633">
        <v>0</v>
      </c>
      <c r="I75" s="633"/>
      <c r="J75" s="633">
        <v>0</v>
      </c>
      <c r="K75" s="633"/>
      <c r="L75" s="633">
        <v>0</v>
      </c>
      <c r="M75" s="633"/>
      <c r="N75" s="633">
        <v>0</v>
      </c>
      <c r="O75" s="633"/>
      <c r="P75" s="633">
        <v>0</v>
      </c>
      <c r="Q75" s="633"/>
      <c r="R75" s="633">
        <v>0</v>
      </c>
      <c r="S75" s="633"/>
      <c r="T75" s="633">
        <v>0</v>
      </c>
      <c r="U75" s="633"/>
      <c r="V75" s="633">
        <v>0</v>
      </c>
      <c r="W75" s="633"/>
      <c r="X75" s="633">
        <v>0</v>
      </c>
      <c r="Y75" s="633"/>
      <c r="Z75" s="633">
        <v>0</v>
      </c>
      <c r="AA75" s="633"/>
      <c r="AB75" s="633">
        <v>0</v>
      </c>
      <c r="AC75" s="633"/>
      <c r="AD75" s="633">
        <v>0</v>
      </c>
      <c r="AE75" s="633">
        <v>0</v>
      </c>
      <c r="AF75" s="633">
        <v>0</v>
      </c>
      <c r="AG75" s="633">
        <v>0</v>
      </c>
      <c r="AH75" s="633">
        <v>0</v>
      </c>
      <c r="AI75" s="633">
        <v>0</v>
      </c>
      <c r="AJ75" s="636">
        <v>0</v>
      </c>
      <c r="AK75" s="633"/>
      <c r="AL75" s="633"/>
      <c r="AM75" s="633"/>
      <c r="AN75" s="633"/>
      <c r="AO75" s="633"/>
      <c r="AP75" s="633"/>
      <c r="AQ75" s="633"/>
      <c r="AR75" s="633"/>
      <c r="AS75" s="633"/>
      <c r="AT75" s="633"/>
      <c r="AU75" s="633"/>
    </row>
    <row r="76" spans="2:47" s="596" customFormat="1" ht="16.5" customHeight="1">
      <c r="B76" s="1506"/>
      <c r="C76" s="627"/>
      <c r="D76" s="599" t="s">
        <v>1698</v>
      </c>
      <c r="E76" s="598"/>
      <c r="F76" s="633">
        <v>0</v>
      </c>
      <c r="G76" s="633"/>
      <c r="H76" s="633">
        <v>0</v>
      </c>
      <c r="I76" s="641"/>
      <c r="J76" s="633">
        <v>0</v>
      </c>
      <c r="K76" s="633"/>
      <c r="L76" s="633">
        <v>0</v>
      </c>
      <c r="M76" s="633"/>
      <c r="N76" s="633">
        <v>0</v>
      </c>
      <c r="O76" s="633"/>
      <c r="P76" s="633">
        <v>0</v>
      </c>
      <c r="Q76" s="633"/>
      <c r="R76" s="633">
        <v>0</v>
      </c>
      <c r="S76" s="633"/>
      <c r="T76" s="633">
        <v>0</v>
      </c>
      <c r="U76" s="633"/>
      <c r="V76" s="633">
        <v>0</v>
      </c>
      <c r="W76" s="633"/>
      <c r="X76" s="633">
        <v>0</v>
      </c>
      <c r="Y76" s="633"/>
      <c r="Z76" s="633">
        <v>0</v>
      </c>
      <c r="AA76" s="633"/>
      <c r="AB76" s="633">
        <v>0</v>
      </c>
      <c r="AC76" s="633"/>
      <c r="AD76" s="633">
        <v>0</v>
      </c>
      <c r="AE76" s="633">
        <v>0</v>
      </c>
      <c r="AF76" s="633">
        <v>0</v>
      </c>
      <c r="AG76" s="633">
        <v>0</v>
      </c>
      <c r="AH76" s="633">
        <v>0</v>
      </c>
      <c r="AI76" s="633">
        <v>0</v>
      </c>
      <c r="AJ76" s="636">
        <v>0</v>
      </c>
      <c r="AK76" s="633"/>
      <c r="AL76" s="633"/>
      <c r="AM76" s="633"/>
      <c r="AN76" s="633"/>
      <c r="AO76" s="633"/>
      <c r="AP76" s="633"/>
      <c r="AQ76" s="633"/>
      <c r="AR76" s="633"/>
      <c r="AS76" s="633"/>
      <c r="AT76" s="633"/>
      <c r="AU76" s="633"/>
    </row>
    <row r="77" spans="2:47" s="596" customFormat="1" ht="16.5" customHeight="1">
      <c r="B77" s="626"/>
      <c r="C77" s="627"/>
      <c r="D77" s="599" t="s">
        <v>1699</v>
      </c>
      <c r="E77" s="598"/>
      <c r="F77" s="633">
        <v>0</v>
      </c>
      <c r="G77" s="633"/>
      <c r="H77" s="633">
        <v>0</v>
      </c>
      <c r="I77" s="633"/>
      <c r="J77" s="633">
        <v>0</v>
      </c>
      <c r="K77" s="633"/>
      <c r="L77" s="633">
        <v>0</v>
      </c>
      <c r="M77" s="633"/>
      <c r="N77" s="633">
        <v>0</v>
      </c>
      <c r="O77" s="633"/>
      <c r="P77" s="633">
        <v>0</v>
      </c>
      <c r="Q77" s="633"/>
      <c r="R77" s="633">
        <v>0</v>
      </c>
      <c r="S77" s="633"/>
      <c r="T77" s="633">
        <v>0</v>
      </c>
      <c r="U77" s="633"/>
      <c r="V77" s="633">
        <v>0</v>
      </c>
      <c r="W77" s="633"/>
      <c r="X77" s="633">
        <v>0</v>
      </c>
      <c r="Y77" s="633"/>
      <c r="Z77" s="633">
        <v>0</v>
      </c>
      <c r="AA77" s="633"/>
      <c r="AB77" s="633">
        <v>0</v>
      </c>
      <c r="AC77" s="633"/>
      <c r="AD77" s="633">
        <v>0</v>
      </c>
      <c r="AE77" s="633">
        <v>0</v>
      </c>
      <c r="AF77" s="633">
        <v>0</v>
      </c>
      <c r="AG77" s="633">
        <v>0</v>
      </c>
      <c r="AH77" s="633">
        <v>0</v>
      </c>
      <c r="AI77" s="633">
        <v>0</v>
      </c>
      <c r="AJ77" s="636">
        <v>0</v>
      </c>
      <c r="AK77" s="633"/>
      <c r="AL77" s="633"/>
      <c r="AM77" s="633"/>
      <c r="AN77" s="633"/>
      <c r="AO77" s="633"/>
      <c r="AP77" s="633"/>
      <c r="AQ77" s="633"/>
      <c r="AR77" s="633"/>
      <c r="AS77" s="633"/>
      <c r="AT77" s="633"/>
      <c r="AU77" s="633"/>
    </row>
    <row r="78" spans="2:47" ht="12">
      <c r="B78" s="626"/>
      <c r="C78" s="627"/>
      <c r="D78" s="599" t="s">
        <v>1700</v>
      </c>
      <c r="F78" s="633">
        <v>0</v>
      </c>
      <c r="G78" s="633"/>
      <c r="H78" s="633">
        <v>0</v>
      </c>
      <c r="I78" s="633"/>
      <c r="J78" s="633">
        <v>0</v>
      </c>
      <c r="K78" s="633"/>
      <c r="L78" s="633">
        <v>0</v>
      </c>
      <c r="M78" s="633"/>
      <c r="N78" s="633">
        <v>0</v>
      </c>
      <c r="O78" s="633"/>
      <c r="P78" s="633">
        <v>0</v>
      </c>
      <c r="Q78" s="633"/>
      <c r="R78" s="633">
        <v>0</v>
      </c>
      <c r="S78" s="633"/>
      <c r="T78" s="633">
        <v>0</v>
      </c>
      <c r="U78" s="633"/>
      <c r="V78" s="633">
        <v>0</v>
      </c>
      <c r="W78" s="633"/>
      <c r="X78" s="633">
        <v>0</v>
      </c>
      <c r="Y78" s="633"/>
      <c r="Z78" s="633">
        <v>0</v>
      </c>
      <c r="AA78" s="633"/>
      <c r="AB78" s="633">
        <v>0</v>
      </c>
      <c r="AC78" s="633"/>
      <c r="AD78" s="633">
        <v>0</v>
      </c>
      <c r="AE78" s="633">
        <v>0</v>
      </c>
      <c r="AF78" s="633">
        <v>0</v>
      </c>
      <c r="AG78" s="633">
        <v>0</v>
      </c>
      <c r="AH78" s="633">
        <v>0</v>
      </c>
      <c r="AI78" s="633">
        <v>0</v>
      </c>
      <c r="AJ78" s="636">
        <v>0</v>
      </c>
      <c r="AK78" s="633"/>
      <c r="AL78" s="633"/>
      <c r="AM78" s="633"/>
      <c r="AN78" s="633"/>
      <c r="AO78" s="633"/>
      <c r="AP78" s="633"/>
      <c r="AQ78" s="633"/>
      <c r="AR78" s="633"/>
      <c r="AS78" s="633"/>
      <c r="AT78" s="633"/>
      <c r="AU78" s="633"/>
    </row>
    <row r="79" spans="2:36" s="596" customFormat="1" ht="11.25" customHeight="1">
      <c r="B79" s="616"/>
      <c r="C79" s="617"/>
      <c r="D79" s="602"/>
      <c r="E79" s="601"/>
      <c r="F79" s="618"/>
      <c r="G79" s="619"/>
      <c r="H79" s="619"/>
      <c r="I79" s="620"/>
      <c r="J79" s="620"/>
      <c r="K79" s="601"/>
      <c r="L79" s="601"/>
      <c r="M79" s="601"/>
      <c r="N79" s="601"/>
      <c r="O79" s="601"/>
      <c r="P79" s="601"/>
      <c r="Q79" s="601"/>
      <c r="R79" s="621"/>
      <c r="S79" s="601"/>
      <c r="T79" s="621"/>
      <c r="U79" s="601"/>
      <c r="V79" s="622"/>
      <c r="W79" s="601"/>
      <c r="X79" s="621"/>
      <c r="Y79" s="601"/>
      <c r="Z79" s="621"/>
      <c r="AA79" s="601"/>
      <c r="AB79" s="621"/>
      <c r="AC79" s="601"/>
      <c r="AD79" s="622"/>
      <c r="AE79" s="621"/>
      <c r="AF79" s="622"/>
      <c r="AG79" s="621"/>
      <c r="AH79" s="621"/>
      <c r="AI79" s="623"/>
      <c r="AJ79" s="624"/>
    </row>
    <row r="80" spans="2:36" s="625" customFormat="1" ht="12.75">
      <c r="B80" s="626"/>
      <c r="C80" s="627"/>
      <c r="D80" s="628" t="s">
        <v>402</v>
      </c>
      <c r="E80" s="629"/>
      <c r="F80" s="630">
        <f>SUM(F82:F92)</f>
        <v>385</v>
      </c>
      <c r="G80" s="630"/>
      <c r="H80" s="630">
        <v>3076</v>
      </c>
      <c r="I80" s="630"/>
      <c r="J80" s="630">
        <v>40943</v>
      </c>
      <c r="K80" s="630"/>
      <c r="L80" s="630">
        <v>135268</v>
      </c>
      <c r="M80" s="631"/>
      <c r="N80" s="630">
        <v>246998</v>
      </c>
      <c r="O80" s="631"/>
      <c r="P80" s="630">
        <f>SUM(P82:P92)</f>
        <v>814</v>
      </c>
      <c r="Q80" s="630"/>
      <c r="R80" s="630">
        <v>4106</v>
      </c>
      <c r="S80" s="630"/>
      <c r="T80" s="630">
        <v>5207</v>
      </c>
      <c r="U80" s="630"/>
      <c r="V80" s="630">
        <v>16237</v>
      </c>
      <c r="W80" s="630"/>
      <c r="X80" s="630">
        <v>18982</v>
      </c>
      <c r="Y80" s="630"/>
      <c r="Z80" s="630">
        <v>3547</v>
      </c>
      <c r="AA80" s="630"/>
      <c r="AB80" s="630">
        <v>5147</v>
      </c>
      <c r="AC80" s="630"/>
      <c r="AD80" s="630">
        <v>61933</v>
      </c>
      <c r="AE80" s="630">
        <v>14570</v>
      </c>
      <c r="AF80" s="630">
        <v>701</v>
      </c>
      <c r="AG80" s="630">
        <v>930</v>
      </c>
      <c r="AH80" s="630">
        <v>5118</v>
      </c>
      <c r="AI80" s="630">
        <f>SUM(AI82:AI92)</f>
        <v>168</v>
      </c>
      <c r="AJ80" s="632">
        <f>SUM(AJ82:AJ92)</f>
        <v>623</v>
      </c>
    </row>
    <row r="81" spans="2:36" s="625" customFormat="1" ht="19.5" customHeight="1">
      <c r="B81" s="626"/>
      <c r="C81" s="627"/>
      <c r="D81" s="628"/>
      <c r="E81" s="629"/>
      <c r="F81" s="630"/>
      <c r="G81" s="630"/>
      <c r="H81" s="630"/>
      <c r="I81" s="630"/>
      <c r="J81" s="630"/>
      <c r="K81" s="630"/>
      <c r="L81" s="630"/>
      <c r="M81" s="631"/>
      <c r="N81" s="633"/>
      <c r="O81" s="631"/>
      <c r="P81" s="630"/>
      <c r="Q81" s="630"/>
      <c r="R81" s="634"/>
      <c r="S81" s="630"/>
      <c r="T81" s="634"/>
      <c r="U81" s="630"/>
      <c r="V81" s="634"/>
      <c r="W81" s="630"/>
      <c r="X81" s="634"/>
      <c r="Y81" s="630"/>
      <c r="Z81" s="634"/>
      <c r="AA81" s="630"/>
      <c r="AB81" s="634"/>
      <c r="AC81" s="630"/>
      <c r="AD81" s="634"/>
      <c r="AE81" s="634"/>
      <c r="AF81" s="634"/>
      <c r="AG81" s="634"/>
      <c r="AH81" s="634"/>
      <c r="AI81" s="634"/>
      <c r="AJ81" s="635"/>
    </row>
    <row r="82" spans="2:47" s="596" customFormat="1" ht="16.5" customHeight="1">
      <c r="B82" s="626">
        <v>23</v>
      </c>
      <c r="C82" s="627"/>
      <c r="D82" s="599" t="s">
        <v>1689</v>
      </c>
      <c r="E82" s="598"/>
      <c r="F82" s="633">
        <v>239</v>
      </c>
      <c r="G82" s="633"/>
      <c r="H82" s="633">
        <v>443</v>
      </c>
      <c r="I82" s="633"/>
      <c r="J82" s="633">
        <v>0</v>
      </c>
      <c r="K82" s="633"/>
      <c r="L82" s="633">
        <v>7841</v>
      </c>
      <c r="M82" s="633"/>
      <c r="N82" s="633">
        <v>16721</v>
      </c>
      <c r="O82" s="633"/>
      <c r="P82" s="633">
        <v>0</v>
      </c>
      <c r="Q82" s="633"/>
      <c r="R82" s="633">
        <v>0</v>
      </c>
      <c r="S82" s="633"/>
      <c r="T82" s="633">
        <v>0</v>
      </c>
      <c r="U82" s="633"/>
      <c r="V82" s="633">
        <v>0</v>
      </c>
      <c r="W82" s="633"/>
      <c r="X82" s="633">
        <v>0</v>
      </c>
      <c r="Y82" s="633"/>
      <c r="Z82" s="633">
        <v>0</v>
      </c>
      <c r="AA82" s="633"/>
      <c r="AB82" s="633">
        <v>0</v>
      </c>
      <c r="AC82" s="633"/>
      <c r="AD82" s="633">
        <v>0</v>
      </c>
      <c r="AE82" s="633">
        <v>0</v>
      </c>
      <c r="AF82" s="633">
        <v>0</v>
      </c>
      <c r="AG82" s="633">
        <v>0</v>
      </c>
      <c r="AH82" s="633">
        <v>0</v>
      </c>
      <c r="AI82" s="633">
        <v>0</v>
      </c>
      <c r="AJ82" s="636">
        <v>0</v>
      </c>
      <c r="AK82" s="633"/>
      <c r="AL82" s="633"/>
      <c r="AM82" s="633"/>
      <c r="AN82" s="633"/>
      <c r="AO82" s="633"/>
      <c r="AP82" s="633"/>
      <c r="AQ82" s="633"/>
      <c r="AR82" s="633"/>
      <c r="AS82" s="633"/>
      <c r="AT82" s="633"/>
      <c r="AU82" s="633"/>
    </row>
    <row r="83" spans="2:47" s="596" customFormat="1" ht="16.5" customHeight="1">
      <c r="B83" s="1506" t="s">
        <v>1707</v>
      </c>
      <c r="C83" s="627"/>
      <c r="D83" s="599" t="s">
        <v>1704</v>
      </c>
      <c r="E83" s="598"/>
      <c r="F83" s="633">
        <v>78</v>
      </c>
      <c r="G83" s="633"/>
      <c r="H83" s="633">
        <v>438</v>
      </c>
      <c r="I83" s="633"/>
      <c r="J83" s="633">
        <v>4899</v>
      </c>
      <c r="K83" s="633"/>
      <c r="L83" s="633">
        <v>13327</v>
      </c>
      <c r="M83" s="633"/>
      <c r="N83" s="633">
        <v>24032</v>
      </c>
      <c r="O83" s="633"/>
      <c r="P83" s="633">
        <v>814</v>
      </c>
      <c r="Q83" s="633"/>
      <c r="R83" s="633">
        <v>381</v>
      </c>
      <c r="S83" s="633"/>
      <c r="T83" s="633">
        <v>446</v>
      </c>
      <c r="U83" s="633"/>
      <c r="V83" s="633">
        <v>1727</v>
      </c>
      <c r="W83" s="633"/>
      <c r="X83" s="633">
        <v>2013</v>
      </c>
      <c r="Y83" s="633"/>
      <c r="Z83" s="633">
        <v>186</v>
      </c>
      <c r="AA83" s="633"/>
      <c r="AB83" s="633">
        <v>204</v>
      </c>
      <c r="AC83" s="633"/>
      <c r="AD83" s="633">
        <v>9603</v>
      </c>
      <c r="AE83" s="633">
        <v>879</v>
      </c>
      <c r="AF83" s="633">
        <v>102</v>
      </c>
      <c r="AG83" s="633">
        <v>44</v>
      </c>
      <c r="AH83" s="633">
        <v>247</v>
      </c>
      <c r="AI83" s="633">
        <v>25</v>
      </c>
      <c r="AJ83" s="636">
        <v>0</v>
      </c>
      <c r="AK83" s="633"/>
      <c r="AL83" s="633"/>
      <c r="AM83" s="633"/>
      <c r="AN83" s="633"/>
      <c r="AO83" s="633"/>
      <c r="AP83" s="633"/>
      <c r="AQ83" s="633"/>
      <c r="AR83" s="633"/>
      <c r="AS83" s="633"/>
      <c r="AT83" s="633"/>
      <c r="AU83" s="633"/>
    </row>
    <row r="84" spans="2:47" s="637" customFormat="1" ht="16.5" customHeight="1">
      <c r="B84" s="1506"/>
      <c r="C84" s="639"/>
      <c r="D84" s="599" t="s">
        <v>1692</v>
      </c>
      <c r="E84" s="640"/>
      <c r="F84" s="633">
        <v>37</v>
      </c>
      <c r="G84" s="634"/>
      <c r="H84" s="633">
        <v>513</v>
      </c>
      <c r="I84" s="634"/>
      <c r="J84" s="633">
        <v>7342</v>
      </c>
      <c r="K84" s="633"/>
      <c r="L84" s="633">
        <v>21332</v>
      </c>
      <c r="M84" s="633"/>
      <c r="N84" s="633">
        <v>36010</v>
      </c>
      <c r="O84" s="633"/>
      <c r="P84" s="633">
        <v>0</v>
      </c>
      <c r="Q84" s="633"/>
      <c r="R84" s="633">
        <v>737</v>
      </c>
      <c r="S84" s="633"/>
      <c r="T84" s="633">
        <v>979</v>
      </c>
      <c r="U84" s="633"/>
      <c r="V84" s="633">
        <v>2786</v>
      </c>
      <c r="W84" s="633"/>
      <c r="X84" s="633">
        <v>3452</v>
      </c>
      <c r="Y84" s="633"/>
      <c r="Z84" s="633">
        <v>296</v>
      </c>
      <c r="AA84" s="633"/>
      <c r="AB84" s="633">
        <v>353</v>
      </c>
      <c r="AC84" s="633"/>
      <c r="AD84" s="633">
        <v>8440</v>
      </c>
      <c r="AE84" s="633">
        <v>1423</v>
      </c>
      <c r="AF84" s="633">
        <v>249</v>
      </c>
      <c r="AG84" s="633">
        <v>133</v>
      </c>
      <c r="AH84" s="633">
        <v>501</v>
      </c>
      <c r="AI84" s="633">
        <v>0</v>
      </c>
      <c r="AJ84" s="636">
        <v>0</v>
      </c>
      <c r="AK84" s="633"/>
      <c r="AL84" s="633"/>
      <c r="AM84" s="633"/>
      <c r="AN84" s="633"/>
      <c r="AO84" s="633"/>
      <c r="AP84" s="633"/>
      <c r="AQ84" s="633"/>
      <c r="AR84" s="633"/>
      <c r="AS84" s="633"/>
      <c r="AT84" s="633"/>
      <c r="AU84" s="633"/>
    </row>
    <row r="85" spans="2:47" s="596" customFormat="1" ht="16.5" customHeight="1">
      <c r="B85" s="1506"/>
      <c r="C85" s="639"/>
      <c r="D85" s="599" t="s">
        <v>1693</v>
      </c>
      <c r="E85" s="598"/>
      <c r="F85" s="633">
        <v>16</v>
      </c>
      <c r="G85" s="633"/>
      <c r="H85" s="633">
        <v>376</v>
      </c>
      <c r="I85" s="633"/>
      <c r="J85" s="633">
        <v>5601</v>
      </c>
      <c r="K85" s="633"/>
      <c r="L85" s="633">
        <v>16347</v>
      </c>
      <c r="M85" s="633"/>
      <c r="N85" s="633">
        <v>25591</v>
      </c>
      <c r="O85" s="633"/>
      <c r="P85" s="633">
        <v>0</v>
      </c>
      <c r="Q85" s="633"/>
      <c r="R85" s="633">
        <v>912</v>
      </c>
      <c r="S85" s="633"/>
      <c r="T85" s="633">
        <v>1113</v>
      </c>
      <c r="U85" s="633"/>
      <c r="V85" s="633">
        <v>1796</v>
      </c>
      <c r="W85" s="633"/>
      <c r="X85" s="633">
        <v>2456</v>
      </c>
      <c r="Y85" s="633"/>
      <c r="Z85" s="633">
        <v>538</v>
      </c>
      <c r="AA85" s="633"/>
      <c r="AB85" s="633">
        <v>721</v>
      </c>
      <c r="AC85" s="633"/>
      <c r="AD85" s="633">
        <v>6989</v>
      </c>
      <c r="AE85" s="633">
        <v>1117</v>
      </c>
      <c r="AF85" s="633">
        <v>19</v>
      </c>
      <c r="AG85" s="633">
        <v>133</v>
      </c>
      <c r="AH85" s="633">
        <v>216</v>
      </c>
      <c r="AI85" s="633">
        <v>143</v>
      </c>
      <c r="AJ85" s="636">
        <v>598</v>
      </c>
      <c r="AK85" s="633"/>
      <c r="AL85" s="633"/>
      <c r="AM85" s="633"/>
      <c r="AN85" s="633"/>
      <c r="AO85" s="633"/>
      <c r="AP85" s="633"/>
      <c r="AQ85" s="633"/>
      <c r="AR85" s="633"/>
      <c r="AS85" s="633"/>
      <c r="AT85" s="633"/>
      <c r="AU85" s="633"/>
    </row>
    <row r="86" spans="2:47" s="596" customFormat="1" ht="16.5" customHeight="1">
      <c r="B86" s="1506"/>
      <c r="C86" s="639"/>
      <c r="D86" s="599" t="s">
        <v>1694</v>
      </c>
      <c r="E86" s="598"/>
      <c r="F86" s="633">
        <v>6</v>
      </c>
      <c r="G86" s="633"/>
      <c r="H86" s="633">
        <v>224</v>
      </c>
      <c r="I86" s="633"/>
      <c r="J86" s="633">
        <v>3489</v>
      </c>
      <c r="K86" s="633"/>
      <c r="L86" s="633">
        <v>22220</v>
      </c>
      <c r="M86" s="633"/>
      <c r="N86" s="633">
        <v>36146</v>
      </c>
      <c r="O86" s="633"/>
      <c r="P86" s="633">
        <v>0</v>
      </c>
      <c r="Q86" s="633"/>
      <c r="R86" s="633">
        <v>530</v>
      </c>
      <c r="S86" s="633"/>
      <c r="T86" s="633">
        <v>576</v>
      </c>
      <c r="U86" s="633"/>
      <c r="V86" s="633">
        <v>1988</v>
      </c>
      <c r="W86" s="633"/>
      <c r="X86" s="633">
        <v>1715</v>
      </c>
      <c r="Y86" s="633"/>
      <c r="Z86" s="633">
        <v>255</v>
      </c>
      <c r="AA86" s="633"/>
      <c r="AB86" s="633">
        <v>245</v>
      </c>
      <c r="AC86" s="633"/>
      <c r="AD86" s="633">
        <v>4924</v>
      </c>
      <c r="AE86" s="633">
        <v>501</v>
      </c>
      <c r="AF86" s="633">
        <v>2</v>
      </c>
      <c r="AG86" s="633">
        <v>30</v>
      </c>
      <c r="AH86" s="633">
        <v>503</v>
      </c>
      <c r="AI86" s="633">
        <v>0</v>
      </c>
      <c r="AJ86" s="636">
        <v>0</v>
      </c>
      <c r="AK86" s="633"/>
      <c r="AL86" s="633"/>
      <c r="AM86" s="633"/>
      <c r="AN86" s="633"/>
      <c r="AO86" s="633"/>
      <c r="AP86" s="633"/>
      <c r="AQ86" s="633"/>
      <c r="AR86" s="633"/>
      <c r="AS86" s="633"/>
      <c r="AT86" s="633"/>
      <c r="AU86" s="633"/>
    </row>
    <row r="87" spans="2:47" s="596" customFormat="1" ht="16.5" customHeight="1">
      <c r="B87" s="1506"/>
      <c r="C87" s="639"/>
      <c r="D87" s="599" t="s">
        <v>1695</v>
      </c>
      <c r="E87" s="598"/>
      <c r="F87" s="633">
        <v>5</v>
      </c>
      <c r="G87" s="633"/>
      <c r="H87" s="633">
        <v>336</v>
      </c>
      <c r="I87" s="633"/>
      <c r="J87" s="633">
        <v>5007</v>
      </c>
      <c r="K87" s="633"/>
      <c r="L87" s="633">
        <v>16654</v>
      </c>
      <c r="M87" s="633"/>
      <c r="N87" s="633">
        <v>25773</v>
      </c>
      <c r="O87" s="633"/>
      <c r="P87" s="633">
        <v>0</v>
      </c>
      <c r="Q87" s="633"/>
      <c r="R87" s="633">
        <v>107</v>
      </c>
      <c r="S87" s="633"/>
      <c r="T87" s="633">
        <v>190</v>
      </c>
      <c r="U87" s="633"/>
      <c r="V87" s="633">
        <v>1987</v>
      </c>
      <c r="W87" s="633"/>
      <c r="X87" s="633">
        <v>1982</v>
      </c>
      <c r="Y87" s="633"/>
      <c r="Z87" s="633">
        <v>431</v>
      </c>
      <c r="AA87" s="633"/>
      <c r="AB87" s="633">
        <v>512</v>
      </c>
      <c r="AC87" s="633"/>
      <c r="AD87" s="633">
        <v>4386</v>
      </c>
      <c r="AE87" s="633">
        <v>3207</v>
      </c>
      <c r="AF87" s="633">
        <v>61</v>
      </c>
      <c r="AG87" s="633">
        <v>110</v>
      </c>
      <c r="AH87" s="633">
        <v>476</v>
      </c>
      <c r="AI87" s="633">
        <v>0</v>
      </c>
      <c r="AJ87" s="636">
        <v>25</v>
      </c>
      <c r="AK87" s="633"/>
      <c r="AL87" s="633"/>
      <c r="AM87" s="633"/>
      <c r="AN87" s="633"/>
      <c r="AO87" s="633"/>
      <c r="AP87" s="633"/>
      <c r="AQ87" s="633"/>
      <c r="AR87" s="633"/>
      <c r="AS87" s="633"/>
      <c r="AT87" s="633"/>
      <c r="AU87" s="633"/>
    </row>
    <row r="88" spans="2:47" s="596" customFormat="1" ht="16.5" customHeight="1">
      <c r="B88" s="1506"/>
      <c r="C88" s="639"/>
      <c r="D88" s="599" t="s">
        <v>1696</v>
      </c>
      <c r="E88" s="598"/>
      <c r="F88" s="633">
        <v>2</v>
      </c>
      <c r="G88" s="633"/>
      <c r="H88" s="633" t="s">
        <v>1702</v>
      </c>
      <c r="I88" s="633"/>
      <c r="J88" s="633" t="s">
        <v>1702</v>
      </c>
      <c r="K88" s="633"/>
      <c r="L88" s="633" t="s">
        <v>1702</v>
      </c>
      <c r="M88" s="633"/>
      <c r="N88" s="633" t="s">
        <v>1702</v>
      </c>
      <c r="O88" s="633"/>
      <c r="P88" s="633">
        <v>0</v>
      </c>
      <c r="Q88" s="633"/>
      <c r="R88" s="633" t="s">
        <v>1702</v>
      </c>
      <c r="S88" s="633"/>
      <c r="T88" s="633" t="s">
        <v>1702</v>
      </c>
      <c r="U88" s="633"/>
      <c r="V88" s="633" t="s">
        <v>1702</v>
      </c>
      <c r="W88" s="633"/>
      <c r="X88" s="633" t="s">
        <v>1702</v>
      </c>
      <c r="Y88" s="633"/>
      <c r="Z88" s="633" t="s">
        <v>1702</v>
      </c>
      <c r="AA88" s="633"/>
      <c r="AB88" s="633" t="s">
        <v>1702</v>
      </c>
      <c r="AC88" s="633"/>
      <c r="AD88" s="633" t="s">
        <v>1702</v>
      </c>
      <c r="AE88" s="633" t="s">
        <v>1702</v>
      </c>
      <c r="AF88" s="633" t="s">
        <v>1702</v>
      </c>
      <c r="AG88" s="633" t="s">
        <v>1702</v>
      </c>
      <c r="AH88" s="633" t="s">
        <v>1702</v>
      </c>
      <c r="AI88" s="633">
        <v>0</v>
      </c>
      <c r="AJ88" s="636">
        <v>0</v>
      </c>
      <c r="AK88" s="633"/>
      <c r="AL88" s="633"/>
      <c r="AM88" s="633"/>
      <c r="AN88" s="633"/>
      <c r="AO88" s="633"/>
      <c r="AP88" s="633"/>
      <c r="AQ88" s="633"/>
      <c r="AR88" s="633"/>
      <c r="AS88" s="633"/>
      <c r="AT88" s="633"/>
      <c r="AU88" s="633"/>
    </row>
    <row r="89" spans="2:47" s="596" customFormat="1" ht="16.5" customHeight="1">
      <c r="B89" s="1506"/>
      <c r="C89" s="639"/>
      <c r="D89" s="599" t="s">
        <v>1697</v>
      </c>
      <c r="E89" s="598"/>
      <c r="F89" s="633">
        <v>2</v>
      </c>
      <c r="G89" s="633"/>
      <c r="H89" s="633" t="s">
        <v>1702</v>
      </c>
      <c r="I89" s="633"/>
      <c r="J89" s="633" t="s">
        <v>1702</v>
      </c>
      <c r="K89" s="633"/>
      <c r="L89" s="633" t="s">
        <v>1702</v>
      </c>
      <c r="M89" s="633"/>
      <c r="N89" s="633" t="s">
        <v>1702</v>
      </c>
      <c r="O89" s="633"/>
      <c r="P89" s="633">
        <v>0</v>
      </c>
      <c r="Q89" s="633"/>
      <c r="R89" s="633" t="s">
        <v>1702</v>
      </c>
      <c r="S89" s="633"/>
      <c r="T89" s="633" t="s">
        <v>1702</v>
      </c>
      <c r="U89" s="633"/>
      <c r="V89" s="633" t="s">
        <v>1702</v>
      </c>
      <c r="W89" s="633"/>
      <c r="X89" s="633" t="s">
        <v>1702</v>
      </c>
      <c r="Y89" s="633"/>
      <c r="Z89" s="633" t="s">
        <v>1702</v>
      </c>
      <c r="AA89" s="633"/>
      <c r="AB89" s="633" t="s">
        <v>1702</v>
      </c>
      <c r="AC89" s="633"/>
      <c r="AD89" s="633" t="s">
        <v>1702</v>
      </c>
      <c r="AE89" s="633" t="s">
        <v>1702</v>
      </c>
      <c r="AF89" s="633" t="s">
        <v>1702</v>
      </c>
      <c r="AG89" s="633" t="s">
        <v>1702</v>
      </c>
      <c r="AH89" s="633" t="s">
        <v>1702</v>
      </c>
      <c r="AI89" s="633">
        <v>0</v>
      </c>
      <c r="AJ89" s="636">
        <v>0</v>
      </c>
      <c r="AK89" s="633"/>
      <c r="AL89" s="633"/>
      <c r="AM89" s="633"/>
      <c r="AN89" s="633"/>
      <c r="AO89" s="633"/>
      <c r="AP89" s="633"/>
      <c r="AQ89" s="633"/>
      <c r="AR89" s="633"/>
      <c r="AS89" s="633"/>
      <c r="AT89" s="633"/>
      <c r="AU89" s="633"/>
    </row>
    <row r="90" spans="2:47" s="596" customFormat="1" ht="16.5" customHeight="1">
      <c r="B90" s="1506"/>
      <c r="C90" s="627"/>
      <c r="D90" s="599" t="s">
        <v>1698</v>
      </c>
      <c r="E90" s="598"/>
      <c r="F90" s="633">
        <v>0</v>
      </c>
      <c r="G90" s="633"/>
      <c r="H90" s="633">
        <v>0</v>
      </c>
      <c r="I90" s="641"/>
      <c r="J90" s="633">
        <v>0</v>
      </c>
      <c r="K90" s="633"/>
      <c r="L90" s="633">
        <v>0</v>
      </c>
      <c r="M90" s="633"/>
      <c r="N90" s="633">
        <v>0</v>
      </c>
      <c r="O90" s="633"/>
      <c r="P90" s="633">
        <v>0</v>
      </c>
      <c r="Q90" s="633"/>
      <c r="R90" s="633">
        <v>0</v>
      </c>
      <c r="S90" s="633"/>
      <c r="T90" s="633">
        <v>0</v>
      </c>
      <c r="U90" s="633"/>
      <c r="V90" s="633">
        <v>0</v>
      </c>
      <c r="W90" s="633"/>
      <c r="X90" s="633">
        <v>0</v>
      </c>
      <c r="Y90" s="633"/>
      <c r="Z90" s="633">
        <v>0</v>
      </c>
      <c r="AA90" s="633"/>
      <c r="AB90" s="633">
        <v>0</v>
      </c>
      <c r="AC90" s="633"/>
      <c r="AD90" s="633">
        <v>0</v>
      </c>
      <c r="AE90" s="633">
        <v>0</v>
      </c>
      <c r="AF90" s="633">
        <v>0</v>
      </c>
      <c r="AG90" s="633">
        <v>0</v>
      </c>
      <c r="AH90" s="633">
        <v>0</v>
      </c>
      <c r="AI90" s="633">
        <v>0</v>
      </c>
      <c r="AJ90" s="636">
        <v>0</v>
      </c>
      <c r="AK90" s="633"/>
      <c r="AL90" s="633"/>
      <c r="AM90" s="633"/>
      <c r="AN90" s="633"/>
      <c r="AO90" s="633"/>
      <c r="AP90" s="633"/>
      <c r="AQ90" s="633"/>
      <c r="AR90" s="633"/>
      <c r="AS90" s="633"/>
      <c r="AT90" s="633"/>
      <c r="AU90" s="633"/>
    </row>
    <row r="91" spans="2:47" s="596" customFormat="1" ht="16.5" customHeight="1">
      <c r="B91" s="626"/>
      <c r="C91" s="627"/>
      <c r="D91" s="599" t="s">
        <v>1699</v>
      </c>
      <c r="E91" s="598"/>
      <c r="F91" s="633">
        <v>0</v>
      </c>
      <c r="G91" s="633"/>
      <c r="H91" s="633">
        <v>0</v>
      </c>
      <c r="I91" s="633"/>
      <c r="J91" s="633">
        <v>0</v>
      </c>
      <c r="K91" s="633"/>
      <c r="L91" s="633">
        <v>0</v>
      </c>
      <c r="M91" s="633"/>
      <c r="N91" s="633">
        <v>0</v>
      </c>
      <c r="O91" s="633"/>
      <c r="P91" s="633">
        <v>0</v>
      </c>
      <c r="Q91" s="633"/>
      <c r="R91" s="633">
        <v>0</v>
      </c>
      <c r="S91" s="633"/>
      <c r="T91" s="633">
        <v>0</v>
      </c>
      <c r="U91" s="633"/>
      <c r="V91" s="633">
        <v>0</v>
      </c>
      <c r="W91" s="633"/>
      <c r="X91" s="633">
        <v>0</v>
      </c>
      <c r="Y91" s="633"/>
      <c r="Z91" s="633">
        <v>0</v>
      </c>
      <c r="AA91" s="633"/>
      <c r="AB91" s="633">
        <v>0</v>
      </c>
      <c r="AC91" s="633"/>
      <c r="AD91" s="633">
        <v>0</v>
      </c>
      <c r="AE91" s="633">
        <v>0</v>
      </c>
      <c r="AF91" s="633">
        <v>0</v>
      </c>
      <c r="AG91" s="633">
        <v>0</v>
      </c>
      <c r="AH91" s="633">
        <v>0</v>
      </c>
      <c r="AI91" s="633">
        <v>0</v>
      </c>
      <c r="AJ91" s="636">
        <v>0</v>
      </c>
      <c r="AK91" s="633"/>
      <c r="AL91" s="633"/>
      <c r="AM91" s="633"/>
      <c r="AN91" s="633"/>
      <c r="AO91" s="633"/>
      <c r="AP91" s="633"/>
      <c r="AQ91" s="633"/>
      <c r="AR91" s="633"/>
      <c r="AS91" s="633"/>
      <c r="AT91" s="633"/>
      <c r="AU91" s="633"/>
    </row>
    <row r="92" spans="2:47" ht="12">
      <c r="B92" s="626"/>
      <c r="C92" s="627"/>
      <c r="D92" s="599" t="s">
        <v>1700</v>
      </c>
      <c r="F92" s="633">
        <v>0</v>
      </c>
      <c r="G92" s="633"/>
      <c r="H92" s="633">
        <v>0</v>
      </c>
      <c r="I92" s="633"/>
      <c r="J92" s="633">
        <v>0</v>
      </c>
      <c r="K92" s="633"/>
      <c r="L92" s="633">
        <v>0</v>
      </c>
      <c r="M92" s="633"/>
      <c r="N92" s="633">
        <v>0</v>
      </c>
      <c r="O92" s="633"/>
      <c r="P92" s="633">
        <v>0</v>
      </c>
      <c r="Q92" s="633"/>
      <c r="R92" s="633">
        <v>0</v>
      </c>
      <c r="S92" s="633"/>
      <c r="T92" s="633">
        <v>0</v>
      </c>
      <c r="U92" s="633"/>
      <c r="V92" s="633">
        <v>0</v>
      </c>
      <c r="W92" s="633"/>
      <c r="X92" s="633">
        <v>0</v>
      </c>
      <c r="Y92" s="633"/>
      <c r="Z92" s="633">
        <v>0</v>
      </c>
      <c r="AA92" s="633"/>
      <c r="AB92" s="633">
        <v>0</v>
      </c>
      <c r="AC92" s="633"/>
      <c r="AD92" s="633">
        <v>0</v>
      </c>
      <c r="AE92" s="633">
        <v>0</v>
      </c>
      <c r="AF92" s="633">
        <v>0</v>
      </c>
      <c r="AG92" s="633">
        <v>0</v>
      </c>
      <c r="AH92" s="633">
        <v>0</v>
      </c>
      <c r="AI92" s="633">
        <v>0</v>
      </c>
      <c r="AJ92" s="636">
        <v>0</v>
      </c>
      <c r="AK92" s="633"/>
      <c r="AL92" s="633"/>
      <c r="AM92" s="633"/>
      <c r="AN92" s="633"/>
      <c r="AO92" s="633"/>
      <c r="AP92" s="633"/>
      <c r="AQ92" s="633"/>
      <c r="AR92" s="633"/>
      <c r="AS92" s="633"/>
      <c r="AT92" s="633"/>
      <c r="AU92" s="633"/>
    </row>
    <row r="93" spans="2:36" s="596" customFormat="1" ht="11.25" customHeight="1">
      <c r="B93" s="616"/>
      <c r="C93" s="617"/>
      <c r="D93" s="602"/>
      <c r="E93" s="601"/>
      <c r="F93" s="618"/>
      <c r="G93" s="619"/>
      <c r="H93" s="619"/>
      <c r="I93" s="620"/>
      <c r="J93" s="620"/>
      <c r="K93" s="601"/>
      <c r="L93" s="601"/>
      <c r="M93" s="601"/>
      <c r="N93" s="601"/>
      <c r="O93" s="601"/>
      <c r="P93" s="601"/>
      <c r="Q93" s="601"/>
      <c r="R93" s="621"/>
      <c r="S93" s="601"/>
      <c r="T93" s="621"/>
      <c r="U93" s="601"/>
      <c r="V93" s="622"/>
      <c r="W93" s="601"/>
      <c r="X93" s="621"/>
      <c r="Y93" s="601"/>
      <c r="Z93" s="621"/>
      <c r="AA93" s="601"/>
      <c r="AB93" s="621"/>
      <c r="AC93" s="601"/>
      <c r="AD93" s="622"/>
      <c r="AE93" s="621"/>
      <c r="AF93" s="622"/>
      <c r="AG93" s="621"/>
      <c r="AH93" s="621"/>
      <c r="AI93" s="623"/>
      <c r="AJ93" s="624"/>
    </row>
    <row r="94" spans="2:36" s="625" customFormat="1" ht="12.75">
      <c r="B94" s="626"/>
      <c r="C94" s="627"/>
      <c r="D94" s="628" t="s">
        <v>402</v>
      </c>
      <c r="E94" s="629"/>
      <c r="F94" s="630">
        <f>SUM(F96:F106)</f>
        <v>118</v>
      </c>
      <c r="G94" s="630"/>
      <c r="H94" s="630">
        <v>1412</v>
      </c>
      <c r="I94" s="630"/>
      <c r="J94" s="630">
        <f>SUM(J96:J106)</f>
        <v>23718</v>
      </c>
      <c r="K94" s="630"/>
      <c r="L94" s="630">
        <f>SUM(L96:L106)</f>
        <v>86591</v>
      </c>
      <c r="M94" s="631"/>
      <c r="N94" s="630">
        <f>SUM(N96:N106)</f>
        <v>133824</v>
      </c>
      <c r="O94" s="631"/>
      <c r="P94" s="630">
        <f>SUM(P96:P106)</f>
        <v>0</v>
      </c>
      <c r="Q94" s="630"/>
      <c r="R94" s="630">
        <f>SUM(R96:R106)</f>
        <v>8850</v>
      </c>
      <c r="S94" s="630"/>
      <c r="T94" s="630">
        <f>SUM(T96:T106)</f>
        <v>6425</v>
      </c>
      <c r="U94" s="630"/>
      <c r="V94" s="630">
        <f>SUM(V96:V106)</f>
        <v>9287</v>
      </c>
      <c r="W94" s="630"/>
      <c r="X94" s="630">
        <f>SUM(X96:X106)</f>
        <v>8991</v>
      </c>
      <c r="Y94" s="630"/>
      <c r="Z94" s="630">
        <f>SUM(Z96:Z106)</f>
        <v>1276</v>
      </c>
      <c r="AA94" s="630"/>
      <c r="AB94" s="630">
        <f>SUM(AB96:AB106)</f>
        <v>1220</v>
      </c>
      <c r="AC94" s="630"/>
      <c r="AD94" s="630">
        <f aca="true" t="shared" si="2" ref="AD94:AJ94">SUM(AD96:AD106)</f>
        <v>98636</v>
      </c>
      <c r="AE94" s="630">
        <f t="shared" si="2"/>
        <v>3122</v>
      </c>
      <c r="AF94" s="630">
        <f t="shared" si="2"/>
        <v>530</v>
      </c>
      <c r="AG94" s="630">
        <f t="shared" si="2"/>
        <v>299</v>
      </c>
      <c r="AH94" s="630">
        <f t="shared" si="2"/>
        <v>8464</v>
      </c>
      <c r="AI94" s="630">
        <f t="shared" si="2"/>
        <v>369</v>
      </c>
      <c r="AJ94" s="632">
        <f t="shared" si="2"/>
        <v>50388</v>
      </c>
    </row>
    <row r="95" spans="2:36" s="625" customFormat="1" ht="19.5" customHeight="1">
      <c r="B95" s="626"/>
      <c r="C95" s="627"/>
      <c r="D95" s="628"/>
      <c r="E95" s="629"/>
      <c r="F95" s="630"/>
      <c r="G95" s="630"/>
      <c r="H95" s="630"/>
      <c r="I95" s="630"/>
      <c r="J95" s="630"/>
      <c r="K95" s="630"/>
      <c r="L95" s="630"/>
      <c r="M95" s="631"/>
      <c r="N95" s="633"/>
      <c r="O95" s="631"/>
      <c r="P95" s="630"/>
      <c r="Q95" s="630"/>
      <c r="R95" s="634"/>
      <c r="S95" s="630"/>
      <c r="T95" s="634"/>
      <c r="U95" s="630"/>
      <c r="V95" s="634"/>
      <c r="W95" s="630"/>
      <c r="X95" s="634"/>
      <c r="Y95" s="630"/>
      <c r="Z95" s="634"/>
      <c r="AA95" s="630"/>
      <c r="AB95" s="634"/>
      <c r="AC95" s="630"/>
      <c r="AD95" s="634"/>
      <c r="AE95" s="634"/>
      <c r="AF95" s="634"/>
      <c r="AG95" s="634"/>
      <c r="AH95" s="634"/>
      <c r="AI95" s="634"/>
      <c r="AJ95" s="635"/>
    </row>
    <row r="96" spans="2:47" s="596" customFormat="1" ht="16.5" customHeight="1">
      <c r="B96" s="626">
        <v>24</v>
      </c>
      <c r="C96" s="627"/>
      <c r="D96" s="599" t="s">
        <v>1689</v>
      </c>
      <c r="E96" s="598"/>
      <c r="F96" s="633">
        <v>50</v>
      </c>
      <c r="G96" s="633"/>
      <c r="H96" s="633">
        <v>113</v>
      </c>
      <c r="I96" s="633"/>
      <c r="J96" s="633">
        <v>0</v>
      </c>
      <c r="K96" s="633"/>
      <c r="L96" s="633">
        <v>1820</v>
      </c>
      <c r="M96" s="633"/>
      <c r="N96" s="633">
        <v>3173</v>
      </c>
      <c r="O96" s="633"/>
      <c r="P96" s="633">
        <v>0</v>
      </c>
      <c r="Q96" s="633"/>
      <c r="R96" s="633">
        <v>0</v>
      </c>
      <c r="S96" s="633"/>
      <c r="T96" s="633">
        <v>0</v>
      </c>
      <c r="U96" s="633"/>
      <c r="V96" s="633">
        <v>0</v>
      </c>
      <c r="W96" s="633"/>
      <c r="X96" s="633">
        <v>0</v>
      </c>
      <c r="Y96" s="633"/>
      <c r="Z96" s="633">
        <v>0</v>
      </c>
      <c r="AA96" s="633"/>
      <c r="AB96" s="633">
        <v>0</v>
      </c>
      <c r="AC96" s="633"/>
      <c r="AD96" s="633">
        <v>0</v>
      </c>
      <c r="AE96" s="633">
        <v>0</v>
      </c>
      <c r="AF96" s="633">
        <v>0</v>
      </c>
      <c r="AG96" s="633">
        <v>0</v>
      </c>
      <c r="AH96" s="633">
        <v>0</v>
      </c>
      <c r="AI96" s="633">
        <v>0</v>
      </c>
      <c r="AJ96" s="636">
        <v>0</v>
      </c>
      <c r="AK96" s="633"/>
      <c r="AL96" s="633"/>
      <c r="AM96" s="633"/>
      <c r="AN96" s="633"/>
      <c r="AO96" s="633"/>
      <c r="AP96" s="633"/>
      <c r="AQ96" s="633"/>
      <c r="AR96" s="633"/>
      <c r="AS96" s="633"/>
      <c r="AT96" s="633"/>
      <c r="AU96" s="633"/>
    </row>
    <row r="97" spans="2:47" s="596" customFormat="1" ht="16.5" customHeight="1">
      <c r="B97" s="1506" t="s">
        <v>1708</v>
      </c>
      <c r="C97" s="627"/>
      <c r="D97" s="599" t="s">
        <v>1704</v>
      </c>
      <c r="E97" s="598"/>
      <c r="F97" s="633">
        <v>24</v>
      </c>
      <c r="G97" s="633"/>
      <c r="H97" s="633">
        <v>160</v>
      </c>
      <c r="I97" s="633"/>
      <c r="J97" s="633">
        <v>1356</v>
      </c>
      <c r="K97" s="633"/>
      <c r="L97" s="633">
        <v>3758</v>
      </c>
      <c r="M97" s="633"/>
      <c r="N97" s="633">
        <v>6785</v>
      </c>
      <c r="O97" s="633"/>
      <c r="P97" s="633">
        <v>0</v>
      </c>
      <c r="Q97" s="633"/>
      <c r="R97" s="633">
        <v>180</v>
      </c>
      <c r="S97" s="633"/>
      <c r="T97" s="633">
        <v>151</v>
      </c>
      <c r="U97" s="633"/>
      <c r="V97" s="633">
        <v>360</v>
      </c>
      <c r="W97" s="633"/>
      <c r="X97" s="633">
        <v>398</v>
      </c>
      <c r="Y97" s="633"/>
      <c r="Z97" s="633">
        <v>21</v>
      </c>
      <c r="AA97" s="633"/>
      <c r="AB97" s="633">
        <v>25</v>
      </c>
      <c r="AC97" s="633"/>
      <c r="AD97" s="633">
        <v>2918</v>
      </c>
      <c r="AE97" s="633">
        <v>30</v>
      </c>
      <c r="AF97" s="633">
        <v>46</v>
      </c>
      <c r="AG97" s="633">
        <v>0</v>
      </c>
      <c r="AH97" s="633">
        <v>0</v>
      </c>
      <c r="AI97" s="633">
        <v>0</v>
      </c>
      <c r="AJ97" s="636">
        <v>0</v>
      </c>
      <c r="AK97" s="633"/>
      <c r="AL97" s="633"/>
      <c r="AM97" s="633"/>
      <c r="AN97" s="633"/>
      <c r="AO97" s="633"/>
      <c r="AP97" s="633"/>
      <c r="AQ97" s="633"/>
      <c r="AR97" s="633"/>
      <c r="AS97" s="633"/>
      <c r="AT97" s="633"/>
      <c r="AU97" s="633"/>
    </row>
    <row r="98" spans="2:47" s="637" customFormat="1" ht="16.5" customHeight="1">
      <c r="B98" s="1506"/>
      <c r="C98" s="639"/>
      <c r="D98" s="599" t="s">
        <v>1692</v>
      </c>
      <c r="E98" s="640"/>
      <c r="F98" s="633">
        <v>22</v>
      </c>
      <c r="G98" s="634"/>
      <c r="H98" s="633">
        <v>308</v>
      </c>
      <c r="I98" s="634"/>
      <c r="J98" s="633">
        <v>3768</v>
      </c>
      <c r="K98" s="633"/>
      <c r="L98" s="633">
        <v>8263</v>
      </c>
      <c r="M98" s="633"/>
      <c r="N98" s="633">
        <v>15667</v>
      </c>
      <c r="O98" s="633"/>
      <c r="P98" s="633">
        <v>0</v>
      </c>
      <c r="Q98" s="633"/>
      <c r="R98" s="633">
        <v>148</v>
      </c>
      <c r="S98" s="633"/>
      <c r="T98" s="633">
        <v>193</v>
      </c>
      <c r="U98" s="633"/>
      <c r="V98" s="633">
        <v>816</v>
      </c>
      <c r="W98" s="633"/>
      <c r="X98" s="633">
        <v>844</v>
      </c>
      <c r="Y98" s="633"/>
      <c r="Z98" s="633">
        <v>154</v>
      </c>
      <c r="AA98" s="633"/>
      <c r="AB98" s="633">
        <v>118</v>
      </c>
      <c r="AC98" s="633"/>
      <c r="AD98" s="633">
        <v>3747</v>
      </c>
      <c r="AE98" s="633">
        <v>172</v>
      </c>
      <c r="AF98" s="633">
        <v>90</v>
      </c>
      <c r="AG98" s="633">
        <v>25</v>
      </c>
      <c r="AH98" s="633">
        <v>154</v>
      </c>
      <c r="AI98" s="633">
        <v>0</v>
      </c>
      <c r="AJ98" s="636">
        <v>0</v>
      </c>
      <c r="AK98" s="633"/>
      <c r="AL98" s="633"/>
      <c r="AM98" s="633"/>
      <c r="AN98" s="633"/>
      <c r="AO98" s="633"/>
      <c r="AP98" s="633"/>
      <c r="AQ98" s="633"/>
      <c r="AR98" s="633"/>
      <c r="AS98" s="633"/>
      <c r="AT98" s="633"/>
      <c r="AU98" s="633"/>
    </row>
    <row r="99" spans="2:47" s="596" customFormat="1" ht="16.5" customHeight="1">
      <c r="B99" s="1506"/>
      <c r="C99" s="639"/>
      <c r="D99" s="599" t="s">
        <v>1693</v>
      </c>
      <c r="E99" s="598"/>
      <c r="F99" s="633">
        <v>9</v>
      </c>
      <c r="G99" s="633"/>
      <c r="H99" s="633">
        <v>227</v>
      </c>
      <c r="I99" s="633"/>
      <c r="J99" s="633">
        <v>3809</v>
      </c>
      <c r="K99" s="633"/>
      <c r="L99" s="633">
        <v>11255</v>
      </c>
      <c r="M99" s="633"/>
      <c r="N99" s="633">
        <v>18268</v>
      </c>
      <c r="O99" s="633"/>
      <c r="P99" s="633">
        <v>0</v>
      </c>
      <c r="Q99" s="633"/>
      <c r="R99" s="633">
        <v>6263</v>
      </c>
      <c r="S99" s="633"/>
      <c r="T99" s="633">
        <v>3616</v>
      </c>
      <c r="U99" s="633"/>
      <c r="V99" s="633">
        <v>3572</v>
      </c>
      <c r="W99" s="633"/>
      <c r="X99" s="633">
        <v>3265</v>
      </c>
      <c r="Y99" s="633"/>
      <c r="Z99" s="633">
        <v>167</v>
      </c>
      <c r="AA99" s="633"/>
      <c r="AB99" s="633">
        <v>183</v>
      </c>
      <c r="AC99" s="633"/>
      <c r="AD99" s="633">
        <v>70901</v>
      </c>
      <c r="AE99" s="633">
        <v>1055</v>
      </c>
      <c r="AF99" s="633">
        <v>0</v>
      </c>
      <c r="AG99" s="633">
        <v>51</v>
      </c>
      <c r="AH99" s="633">
        <v>6561</v>
      </c>
      <c r="AI99" s="633">
        <v>0</v>
      </c>
      <c r="AJ99" s="636">
        <v>50019</v>
      </c>
      <c r="AK99" s="633"/>
      <c r="AL99" s="633"/>
      <c r="AM99" s="633"/>
      <c r="AN99" s="633"/>
      <c r="AO99" s="633"/>
      <c r="AP99" s="633"/>
      <c r="AQ99" s="633"/>
      <c r="AR99" s="633"/>
      <c r="AS99" s="633"/>
      <c r="AT99" s="633"/>
      <c r="AU99" s="633"/>
    </row>
    <row r="100" spans="2:47" s="596" customFormat="1" ht="16.5" customHeight="1">
      <c r="B100" s="1506"/>
      <c r="C100" s="639"/>
      <c r="D100" s="599" t="s">
        <v>1694</v>
      </c>
      <c r="E100" s="598"/>
      <c r="F100" s="633">
        <v>6</v>
      </c>
      <c r="G100" s="633"/>
      <c r="H100" s="633">
        <v>206</v>
      </c>
      <c r="I100" s="633"/>
      <c r="J100" s="633">
        <v>3099</v>
      </c>
      <c r="K100" s="633"/>
      <c r="L100" s="633">
        <v>24484</v>
      </c>
      <c r="M100" s="633"/>
      <c r="N100" s="633">
        <v>32479</v>
      </c>
      <c r="O100" s="633"/>
      <c r="P100" s="633">
        <v>0</v>
      </c>
      <c r="Q100" s="633"/>
      <c r="R100" s="633">
        <v>1050</v>
      </c>
      <c r="S100" s="633"/>
      <c r="T100" s="633">
        <v>838</v>
      </c>
      <c r="U100" s="633"/>
      <c r="V100" s="633">
        <v>918</v>
      </c>
      <c r="W100" s="633"/>
      <c r="X100" s="633">
        <v>824</v>
      </c>
      <c r="Y100" s="633"/>
      <c r="Z100" s="633">
        <v>805</v>
      </c>
      <c r="AA100" s="633"/>
      <c r="AB100" s="633">
        <v>695</v>
      </c>
      <c r="AC100" s="633"/>
      <c r="AD100" s="633">
        <v>9536</v>
      </c>
      <c r="AE100" s="633">
        <v>751</v>
      </c>
      <c r="AF100" s="633">
        <v>3</v>
      </c>
      <c r="AG100" s="633">
        <v>0</v>
      </c>
      <c r="AH100" s="633">
        <v>320</v>
      </c>
      <c r="AI100" s="633">
        <v>248</v>
      </c>
      <c r="AJ100" s="636">
        <v>248</v>
      </c>
      <c r="AK100" s="633"/>
      <c r="AL100" s="633"/>
      <c r="AM100" s="633"/>
      <c r="AN100" s="633"/>
      <c r="AO100" s="633"/>
      <c r="AP100" s="633"/>
      <c r="AQ100" s="633"/>
      <c r="AR100" s="633"/>
      <c r="AS100" s="633"/>
      <c r="AT100" s="633"/>
      <c r="AU100" s="633"/>
    </row>
    <row r="101" spans="2:47" s="596" customFormat="1" ht="16.5" customHeight="1">
      <c r="B101" s="1506"/>
      <c r="C101" s="639"/>
      <c r="D101" s="599" t="s">
        <v>1695</v>
      </c>
      <c r="E101" s="598" t="s">
        <v>1701</v>
      </c>
      <c r="F101" s="633">
        <v>6</v>
      </c>
      <c r="G101" s="633"/>
      <c r="H101" s="633">
        <v>491</v>
      </c>
      <c r="I101" s="633"/>
      <c r="J101" s="633">
        <v>11686</v>
      </c>
      <c r="K101" s="633"/>
      <c r="L101" s="633">
        <v>37011</v>
      </c>
      <c r="M101" s="633"/>
      <c r="N101" s="633">
        <v>57452</v>
      </c>
      <c r="O101" s="633"/>
      <c r="P101" s="633">
        <v>0</v>
      </c>
      <c r="Q101" s="633"/>
      <c r="R101" s="633">
        <v>1209</v>
      </c>
      <c r="S101" s="633"/>
      <c r="T101" s="633">
        <v>1627</v>
      </c>
      <c r="U101" s="633"/>
      <c r="V101" s="633">
        <v>3621</v>
      </c>
      <c r="W101" s="633"/>
      <c r="X101" s="633">
        <v>3660</v>
      </c>
      <c r="Y101" s="633"/>
      <c r="Z101" s="633">
        <v>129</v>
      </c>
      <c r="AA101" s="633"/>
      <c r="AB101" s="633">
        <v>199</v>
      </c>
      <c r="AC101" s="633"/>
      <c r="AD101" s="633">
        <v>11534</v>
      </c>
      <c r="AE101" s="633">
        <v>1114</v>
      </c>
      <c r="AF101" s="633">
        <v>391</v>
      </c>
      <c r="AG101" s="633">
        <v>223</v>
      </c>
      <c r="AH101" s="633">
        <v>1429</v>
      </c>
      <c r="AI101" s="633">
        <v>121</v>
      </c>
      <c r="AJ101" s="636">
        <v>121</v>
      </c>
      <c r="AK101" s="633"/>
      <c r="AL101" s="633"/>
      <c r="AM101" s="633"/>
      <c r="AN101" s="633"/>
      <c r="AO101" s="633"/>
      <c r="AP101" s="633"/>
      <c r="AQ101" s="633"/>
      <c r="AR101" s="633"/>
      <c r="AS101" s="633"/>
      <c r="AT101" s="633"/>
      <c r="AU101" s="633"/>
    </row>
    <row r="102" spans="2:47" s="596" customFormat="1" ht="16.5" customHeight="1">
      <c r="B102" s="1506"/>
      <c r="C102" s="639"/>
      <c r="D102" s="599" t="s">
        <v>1696</v>
      </c>
      <c r="E102" s="598"/>
      <c r="F102" s="633">
        <v>1</v>
      </c>
      <c r="G102" s="633"/>
      <c r="H102" s="633" t="s">
        <v>1702</v>
      </c>
      <c r="I102" s="633"/>
      <c r="J102" s="633" t="s">
        <v>1702</v>
      </c>
      <c r="K102" s="633"/>
      <c r="L102" s="633" t="s">
        <v>1702</v>
      </c>
      <c r="M102" s="633"/>
      <c r="N102" s="633" t="s">
        <v>1702</v>
      </c>
      <c r="O102" s="633"/>
      <c r="P102" s="633">
        <v>0</v>
      </c>
      <c r="Q102" s="633"/>
      <c r="R102" s="633" t="s">
        <v>1702</v>
      </c>
      <c r="S102" s="633"/>
      <c r="T102" s="633" t="s">
        <v>1702</v>
      </c>
      <c r="U102" s="633"/>
      <c r="V102" s="633" t="s">
        <v>1702</v>
      </c>
      <c r="W102" s="633"/>
      <c r="X102" s="633" t="s">
        <v>1702</v>
      </c>
      <c r="Y102" s="633"/>
      <c r="Z102" s="633" t="s">
        <v>1702</v>
      </c>
      <c r="AA102" s="633"/>
      <c r="AB102" s="633" t="s">
        <v>1702</v>
      </c>
      <c r="AC102" s="633"/>
      <c r="AD102" s="633" t="s">
        <v>1702</v>
      </c>
      <c r="AE102" s="633" t="s">
        <v>1702</v>
      </c>
      <c r="AF102" s="633" t="s">
        <v>1702</v>
      </c>
      <c r="AG102" s="633" t="s">
        <v>1702</v>
      </c>
      <c r="AH102" s="633" t="s">
        <v>1702</v>
      </c>
      <c r="AI102" s="633" t="s">
        <v>1702</v>
      </c>
      <c r="AJ102" s="636" t="s">
        <v>1702</v>
      </c>
      <c r="AK102" s="633"/>
      <c r="AL102" s="633"/>
      <c r="AM102" s="633"/>
      <c r="AN102" s="633"/>
      <c r="AO102" s="633"/>
      <c r="AP102" s="633"/>
      <c r="AQ102" s="633"/>
      <c r="AR102" s="633"/>
      <c r="AS102" s="633"/>
      <c r="AT102" s="633"/>
      <c r="AU102" s="633"/>
    </row>
    <row r="103" spans="2:47" s="596" customFormat="1" ht="16.5" customHeight="1">
      <c r="B103" s="1506"/>
      <c r="C103" s="639"/>
      <c r="D103" s="599" t="s">
        <v>1697</v>
      </c>
      <c r="E103" s="598"/>
      <c r="F103" s="633">
        <v>0</v>
      </c>
      <c r="G103" s="633"/>
      <c r="H103" s="633">
        <v>0</v>
      </c>
      <c r="I103" s="633"/>
      <c r="J103" s="633">
        <v>0</v>
      </c>
      <c r="K103" s="633"/>
      <c r="L103" s="633">
        <v>0</v>
      </c>
      <c r="M103" s="633"/>
      <c r="N103" s="633">
        <v>0</v>
      </c>
      <c r="O103" s="633"/>
      <c r="P103" s="633">
        <v>0</v>
      </c>
      <c r="Q103" s="633"/>
      <c r="R103" s="633">
        <v>0</v>
      </c>
      <c r="S103" s="633"/>
      <c r="T103" s="633">
        <v>0</v>
      </c>
      <c r="U103" s="633"/>
      <c r="V103" s="633">
        <v>0</v>
      </c>
      <c r="W103" s="633"/>
      <c r="X103" s="633">
        <v>0</v>
      </c>
      <c r="Y103" s="633"/>
      <c r="Z103" s="633">
        <v>0</v>
      </c>
      <c r="AA103" s="633"/>
      <c r="AB103" s="633">
        <v>0</v>
      </c>
      <c r="AC103" s="633"/>
      <c r="AD103" s="633">
        <v>0</v>
      </c>
      <c r="AE103" s="633">
        <v>0</v>
      </c>
      <c r="AF103" s="633">
        <v>0</v>
      </c>
      <c r="AG103" s="633">
        <v>0</v>
      </c>
      <c r="AH103" s="633">
        <v>0</v>
      </c>
      <c r="AI103" s="633">
        <v>0</v>
      </c>
      <c r="AJ103" s="636">
        <v>0</v>
      </c>
      <c r="AK103" s="633"/>
      <c r="AL103" s="633"/>
      <c r="AM103" s="633"/>
      <c r="AN103" s="633"/>
      <c r="AO103" s="633"/>
      <c r="AP103" s="633"/>
      <c r="AQ103" s="633"/>
      <c r="AR103" s="633"/>
      <c r="AS103" s="633"/>
      <c r="AT103" s="633"/>
      <c r="AU103" s="633"/>
    </row>
    <row r="104" spans="2:47" s="596" customFormat="1" ht="16.5" customHeight="1">
      <c r="B104" s="1506"/>
      <c r="C104" s="627"/>
      <c r="D104" s="599" t="s">
        <v>1698</v>
      </c>
      <c r="E104" s="598"/>
      <c r="F104" s="633">
        <v>0</v>
      </c>
      <c r="G104" s="633"/>
      <c r="H104" s="633">
        <v>0</v>
      </c>
      <c r="I104" s="641"/>
      <c r="J104" s="633">
        <v>0</v>
      </c>
      <c r="K104" s="633"/>
      <c r="L104" s="633">
        <v>0</v>
      </c>
      <c r="M104" s="633"/>
      <c r="N104" s="633">
        <v>0</v>
      </c>
      <c r="O104" s="633"/>
      <c r="P104" s="633">
        <v>0</v>
      </c>
      <c r="Q104" s="633"/>
      <c r="R104" s="633">
        <v>0</v>
      </c>
      <c r="S104" s="633"/>
      <c r="T104" s="633">
        <v>0</v>
      </c>
      <c r="U104" s="633"/>
      <c r="V104" s="633">
        <v>0</v>
      </c>
      <c r="W104" s="633"/>
      <c r="X104" s="633">
        <v>0</v>
      </c>
      <c r="Y104" s="633"/>
      <c r="Z104" s="633">
        <v>0</v>
      </c>
      <c r="AA104" s="633"/>
      <c r="AB104" s="633">
        <v>0</v>
      </c>
      <c r="AC104" s="633"/>
      <c r="AD104" s="633">
        <v>0</v>
      </c>
      <c r="AE104" s="633">
        <v>0</v>
      </c>
      <c r="AF104" s="633">
        <v>0</v>
      </c>
      <c r="AG104" s="633">
        <v>0</v>
      </c>
      <c r="AH104" s="633">
        <v>0</v>
      </c>
      <c r="AI104" s="633">
        <v>0</v>
      </c>
      <c r="AJ104" s="636">
        <v>0</v>
      </c>
      <c r="AK104" s="633"/>
      <c r="AL104" s="633"/>
      <c r="AM104" s="633"/>
      <c r="AN104" s="633"/>
      <c r="AO104" s="633"/>
      <c r="AP104" s="633"/>
      <c r="AQ104" s="633"/>
      <c r="AR104" s="633"/>
      <c r="AS104" s="633"/>
      <c r="AT104" s="633"/>
      <c r="AU104" s="633"/>
    </row>
    <row r="105" spans="2:47" s="596" customFormat="1" ht="16.5" customHeight="1">
      <c r="B105" s="1506"/>
      <c r="C105" s="627"/>
      <c r="D105" s="599" t="s">
        <v>1699</v>
      </c>
      <c r="E105" s="598"/>
      <c r="F105" s="633">
        <v>0</v>
      </c>
      <c r="G105" s="633"/>
      <c r="H105" s="633">
        <v>0</v>
      </c>
      <c r="I105" s="633"/>
      <c r="J105" s="633">
        <v>0</v>
      </c>
      <c r="K105" s="633"/>
      <c r="L105" s="633">
        <v>0</v>
      </c>
      <c r="M105" s="633"/>
      <c r="N105" s="633">
        <v>0</v>
      </c>
      <c r="O105" s="633"/>
      <c r="P105" s="633">
        <v>0</v>
      </c>
      <c r="Q105" s="633"/>
      <c r="R105" s="633">
        <v>0</v>
      </c>
      <c r="S105" s="633"/>
      <c r="T105" s="633">
        <v>0</v>
      </c>
      <c r="U105" s="633"/>
      <c r="V105" s="633">
        <v>0</v>
      </c>
      <c r="W105" s="633"/>
      <c r="X105" s="633">
        <v>0</v>
      </c>
      <c r="Y105" s="633"/>
      <c r="Z105" s="633">
        <v>0</v>
      </c>
      <c r="AA105" s="633"/>
      <c r="AB105" s="633">
        <v>0</v>
      </c>
      <c r="AC105" s="633"/>
      <c r="AD105" s="633">
        <v>0</v>
      </c>
      <c r="AE105" s="633">
        <v>0</v>
      </c>
      <c r="AF105" s="633">
        <v>0</v>
      </c>
      <c r="AG105" s="633">
        <v>0</v>
      </c>
      <c r="AH105" s="633">
        <v>0</v>
      </c>
      <c r="AI105" s="633">
        <v>0</v>
      </c>
      <c r="AJ105" s="636">
        <v>0</v>
      </c>
      <c r="AK105" s="633"/>
      <c r="AL105" s="633"/>
      <c r="AM105" s="633"/>
      <c r="AN105" s="633"/>
      <c r="AO105" s="633"/>
      <c r="AP105" s="633"/>
      <c r="AQ105" s="633"/>
      <c r="AR105" s="633"/>
      <c r="AS105" s="633"/>
      <c r="AT105" s="633"/>
      <c r="AU105" s="633"/>
    </row>
    <row r="106" spans="2:47" ht="12">
      <c r="B106" s="626"/>
      <c r="C106" s="627"/>
      <c r="D106" s="599" t="s">
        <v>1700</v>
      </c>
      <c r="F106" s="633">
        <v>0</v>
      </c>
      <c r="G106" s="633"/>
      <c r="H106" s="633">
        <v>0</v>
      </c>
      <c r="I106" s="633"/>
      <c r="J106" s="633">
        <v>0</v>
      </c>
      <c r="K106" s="633"/>
      <c r="L106" s="633">
        <v>0</v>
      </c>
      <c r="M106" s="633"/>
      <c r="N106" s="633">
        <v>0</v>
      </c>
      <c r="O106" s="633"/>
      <c r="P106" s="633">
        <v>0</v>
      </c>
      <c r="Q106" s="633"/>
      <c r="R106" s="633">
        <v>0</v>
      </c>
      <c r="S106" s="633"/>
      <c r="T106" s="633">
        <v>0</v>
      </c>
      <c r="U106" s="633"/>
      <c r="V106" s="633">
        <v>0</v>
      </c>
      <c r="W106" s="633"/>
      <c r="X106" s="633">
        <v>0</v>
      </c>
      <c r="Y106" s="633"/>
      <c r="Z106" s="633">
        <v>0</v>
      </c>
      <c r="AA106" s="633"/>
      <c r="AB106" s="633">
        <v>0</v>
      </c>
      <c r="AC106" s="633"/>
      <c r="AD106" s="633">
        <v>0</v>
      </c>
      <c r="AE106" s="633">
        <v>0</v>
      </c>
      <c r="AF106" s="633">
        <v>0</v>
      </c>
      <c r="AG106" s="633">
        <v>0</v>
      </c>
      <c r="AH106" s="633">
        <v>0</v>
      </c>
      <c r="AI106" s="633">
        <v>0</v>
      </c>
      <c r="AJ106" s="636">
        <v>0</v>
      </c>
      <c r="AK106" s="633"/>
      <c r="AL106" s="633"/>
      <c r="AM106" s="633"/>
      <c r="AN106" s="633"/>
      <c r="AO106" s="633"/>
      <c r="AP106" s="633"/>
      <c r="AQ106" s="633"/>
      <c r="AR106" s="633"/>
      <c r="AS106" s="633"/>
      <c r="AT106" s="633"/>
      <c r="AU106" s="633"/>
    </row>
    <row r="107" spans="2:36" s="596" customFormat="1" ht="11.25" customHeight="1">
      <c r="B107" s="616"/>
      <c r="C107" s="617"/>
      <c r="D107" s="602"/>
      <c r="E107" s="601"/>
      <c r="F107" s="618"/>
      <c r="G107" s="619"/>
      <c r="H107" s="619"/>
      <c r="I107" s="620"/>
      <c r="J107" s="620"/>
      <c r="K107" s="601"/>
      <c r="L107" s="601"/>
      <c r="M107" s="601"/>
      <c r="N107" s="601"/>
      <c r="O107" s="601"/>
      <c r="P107" s="601"/>
      <c r="Q107" s="601"/>
      <c r="R107" s="621"/>
      <c r="S107" s="601"/>
      <c r="T107" s="621"/>
      <c r="U107" s="601"/>
      <c r="V107" s="622"/>
      <c r="W107" s="601"/>
      <c r="X107" s="621"/>
      <c r="Y107" s="601"/>
      <c r="Z107" s="621"/>
      <c r="AA107" s="601"/>
      <c r="AB107" s="621"/>
      <c r="AC107" s="601"/>
      <c r="AD107" s="622"/>
      <c r="AE107" s="621"/>
      <c r="AF107" s="622"/>
      <c r="AG107" s="621"/>
      <c r="AH107" s="621"/>
      <c r="AI107" s="623"/>
      <c r="AJ107" s="624"/>
    </row>
    <row r="108" spans="2:36" s="625" customFormat="1" ht="12.75">
      <c r="B108" s="626"/>
      <c r="C108" s="627"/>
      <c r="D108" s="628" t="s">
        <v>402</v>
      </c>
      <c r="E108" s="629"/>
      <c r="F108" s="630">
        <f>SUM(F110:F120)</f>
        <v>171</v>
      </c>
      <c r="G108" s="630"/>
      <c r="H108" s="630">
        <f>SUM(H110:H120)</f>
        <v>2522</v>
      </c>
      <c r="I108" s="630"/>
      <c r="J108" s="630">
        <f>SUM(J110:J120)</f>
        <v>47548</v>
      </c>
      <c r="K108" s="630"/>
      <c r="L108" s="630">
        <f>SUM(L110:L120)</f>
        <v>74312</v>
      </c>
      <c r="M108" s="631"/>
      <c r="N108" s="630">
        <f>SUM(N110:N120)</f>
        <v>192659</v>
      </c>
      <c r="O108" s="631"/>
      <c r="P108" s="630">
        <f>SUM(P110:P120)</f>
        <v>0</v>
      </c>
      <c r="Q108" s="630"/>
      <c r="R108" s="630">
        <f>SUM(R110:R120)</f>
        <v>781</v>
      </c>
      <c r="S108" s="630"/>
      <c r="T108" s="630">
        <f>SUM(T110:T120)</f>
        <v>642</v>
      </c>
      <c r="U108" s="630"/>
      <c r="V108" s="630">
        <f>SUM(V110:V120)</f>
        <v>4232</v>
      </c>
      <c r="W108" s="630"/>
      <c r="X108" s="630">
        <f>SUM(X110:X120)</f>
        <v>4161</v>
      </c>
      <c r="Y108" s="630"/>
      <c r="Z108" s="630">
        <f>SUM(Z110:Z120)</f>
        <v>963</v>
      </c>
      <c r="AA108" s="630"/>
      <c r="AB108" s="630">
        <f>SUM(AB110:AB120)</f>
        <v>548</v>
      </c>
      <c r="AC108" s="630"/>
      <c r="AD108" s="630">
        <f aca="true" t="shared" si="3" ref="AD108:AJ108">SUM(AD110:AD120)</f>
        <v>51152</v>
      </c>
      <c r="AE108" s="630">
        <f t="shared" si="3"/>
        <v>7591</v>
      </c>
      <c r="AF108" s="630">
        <f t="shared" si="3"/>
        <v>2038</v>
      </c>
      <c r="AG108" s="630">
        <f t="shared" si="3"/>
        <v>906</v>
      </c>
      <c r="AH108" s="630">
        <f t="shared" si="3"/>
        <v>5750</v>
      </c>
      <c r="AI108" s="630">
        <f t="shared" si="3"/>
        <v>322</v>
      </c>
      <c r="AJ108" s="632">
        <f t="shared" si="3"/>
        <v>0</v>
      </c>
    </row>
    <row r="109" spans="2:36" s="625" customFormat="1" ht="19.5" customHeight="1">
      <c r="B109" s="626"/>
      <c r="C109" s="627"/>
      <c r="D109" s="628"/>
      <c r="E109" s="629"/>
      <c r="F109" s="630"/>
      <c r="G109" s="630"/>
      <c r="H109" s="630"/>
      <c r="I109" s="630"/>
      <c r="J109" s="630"/>
      <c r="K109" s="630"/>
      <c r="L109" s="630"/>
      <c r="M109" s="631"/>
      <c r="N109" s="633"/>
      <c r="O109" s="631"/>
      <c r="P109" s="630"/>
      <c r="Q109" s="630"/>
      <c r="R109" s="634"/>
      <c r="S109" s="630"/>
      <c r="T109" s="634"/>
      <c r="U109" s="630"/>
      <c r="V109" s="634"/>
      <c r="W109" s="630"/>
      <c r="X109" s="634"/>
      <c r="Y109" s="630"/>
      <c r="Z109" s="634"/>
      <c r="AA109" s="630"/>
      <c r="AB109" s="634"/>
      <c r="AC109" s="630"/>
      <c r="AD109" s="634"/>
      <c r="AE109" s="634"/>
      <c r="AF109" s="634"/>
      <c r="AG109" s="634"/>
      <c r="AH109" s="634"/>
      <c r="AI109" s="634"/>
      <c r="AJ109" s="635"/>
    </row>
    <row r="110" spans="2:47" s="596" customFormat="1" ht="16.5" customHeight="1">
      <c r="B110" s="626">
        <v>25</v>
      </c>
      <c r="C110" s="627"/>
      <c r="D110" s="599" t="s">
        <v>1689</v>
      </c>
      <c r="E110" s="598"/>
      <c r="F110" s="633">
        <v>54</v>
      </c>
      <c r="G110" s="633"/>
      <c r="H110" s="633">
        <v>117</v>
      </c>
      <c r="I110" s="633"/>
      <c r="J110" s="633">
        <v>0</v>
      </c>
      <c r="K110" s="633"/>
      <c r="L110" s="633">
        <v>1835</v>
      </c>
      <c r="M110" s="633"/>
      <c r="N110" s="633">
        <v>4203</v>
      </c>
      <c r="O110" s="633"/>
      <c r="P110" s="633">
        <v>0</v>
      </c>
      <c r="Q110" s="633"/>
      <c r="R110" s="633">
        <v>0</v>
      </c>
      <c r="S110" s="633"/>
      <c r="T110" s="633">
        <v>0</v>
      </c>
      <c r="U110" s="633"/>
      <c r="V110" s="633">
        <v>0</v>
      </c>
      <c r="W110" s="633"/>
      <c r="X110" s="633">
        <v>0</v>
      </c>
      <c r="Y110" s="633"/>
      <c r="Z110" s="633">
        <v>0</v>
      </c>
      <c r="AA110" s="633"/>
      <c r="AB110" s="633">
        <v>0</v>
      </c>
      <c r="AC110" s="633"/>
      <c r="AD110" s="633">
        <v>0</v>
      </c>
      <c r="AE110" s="633">
        <v>0</v>
      </c>
      <c r="AF110" s="633">
        <v>0</v>
      </c>
      <c r="AG110" s="633">
        <v>0</v>
      </c>
      <c r="AH110" s="633">
        <v>0</v>
      </c>
      <c r="AI110" s="633">
        <v>0</v>
      </c>
      <c r="AJ110" s="636">
        <v>0</v>
      </c>
      <c r="AK110" s="633"/>
      <c r="AL110" s="633"/>
      <c r="AM110" s="633"/>
      <c r="AN110" s="633"/>
      <c r="AO110" s="633"/>
      <c r="AP110" s="633"/>
      <c r="AQ110" s="633"/>
      <c r="AR110" s="633"/>
      <c r="AS110" s="633"/>
      <c r="AT110" s="633"/>
      <c r="AU110" s="633"/>
    </row>
    <row r="111" spans="2:47" s="596" customFormat="1" ht="16.5" customHeight="1">
      <c r="B111" s="1506" t="s">
        <v>1709</v>
      </c>
      <c r="C111" s="627"/>
      <c r="D111" s="599" t="s">
        <v>1704</v>
      </c>
      <c r="E111" s="598"/>
      <c r="F111" s="633">
        <v>43</v>
      </c>
      <c r="G111" s="633"/>
      <c r="H111" s="633">
        <v>271</v>
      </c>
      <c r="I111" s="633"/>
      <c r="J111" s="633">
        <v>2769</v>
      </c>
      <c r="K111" s="633"/>
      <c r="L111" s="633">
        <v>5230</v>
      </c>
      <c r="M111" s="633"/>
      <c r="N111" s="633">
        <v>11810</v>
      </c>
      <c r="O111" s="633"/>
      <c r="P111" s="633">
        <v>0</v>
      </c>
      <c r="Q111" s="633"/>
      <c r="R111" s="633">
        <v>153</v>
      </c>
      <c r="S111" s="633"/>
      <c r="T111" s="633">
        <v>64</v>
      </c>
      <c r="U111" s="633"/>
      <c r="V111" s="633">
        <v>364</v>
      </c>
      <c r="W111" s="633"/>
      <c r="X111" s="633">
        <v>462</v>
      </c>
      <c r="Y111" s="633"/>
      <c r="Z111" s="633">
        <v>91</v>
      </c>
      <c r="AA111" s="633"/>
      <c r="AB111" s="633">
        <v>110</v>
      </c>
      <c r="AC111" s="633"/>
      <c r="AD111" s="633">
        <v>5558</v>
      </c>
      <c r="AE111" s="633">
        <v>499</v>
      </c>
      <c r="AF111" s="633">
        <v>211</v>
      </c>
      <c r="AG111" s="633">
        <v>72</v>
      </c>
      <c r="AH111" s="633">
        <v>199</v>
      </c>
      <c r="AI111" s="633">
        <v>0</v>
      </c>
      <c r="AJ111" s="636">
        <v>0</v>
      </c>
      <c r="AK111" s="633"/>
      <c r="AL111" s="633"/>
      <c r="AM111" s="633"/>
      <c r="AN111" s="633"/>
      <c r="AO111" s="633"/>
      <c r="AP111" s="633"/>
      <c r="AQ111" s="633"/>
      <c r="AR111" s="633"/>
      <c r="AS111" s="633"/>
      <c r="AT111" s="633"/>
      <c r="AU111" s="633"/>
    </row>
    <row r="112" spans="2:47" s="637" customFormat="1" ht="16.5" customHeight="1">
      <c r="B112" s="1506"/>
      <c r="C112" s="639"/>
      <c r="D112" s="599" t="s">
        <v>1692</v>
      </c>
      <c r="E112" s="640"/>
      <c r="F112" s="633">
        <v>32</v>
      </c>
      <c r="G112" s="634"/>
      <c r="H112" s="633">
        <v>423</v>
      </c>
      <c r="I112" s="634"/>
      <c r="J112" s="633">
        <v>6080</v>
      </c>
      <c r="K112" s="633"/>
      <c r="L112" s="633">
        <v>11212</v>
      </c>
      <c r="M112" s="633"/>
      <c r="N112" s="633">
        <v>22710</v>
      </c>
      <c r="O112" s="633"/>
      <c r="P112" s="633">
        <v>0</v>
      </c>
      <c r="Q112" s="633"/>
      <c r="R112" s="633">
        <v>165</v>
      </c>
      <c r="S112" s="633"/>
      <c r="T112" s="633">
        <v>185</v>
      </c>
      <c r="U112" s="633"/>
      <c r="V112" s="633">
        <v>564</v>
      </c>
      <c r="W112" s="633"/>
      <c r="X112" s="633">
        <v>607</v>
      </c>
      <c r="Y112" s="633"/>
      <c r="Z112" s="633">
        <v>49</v>
      </c>
      <c r="AA112" s="633"/>
      <c r="AB112" s="633">
        <v>86</v>
      </c>
      <c r="AC112" s="633"/>
      <c r="AD112" s="633">
        <v>7170</v>
      </c>
      <c r="AE112" s="633">
        <v>735</v>
      </c>
      <c r="AF112" s="633">
        <v>502</v>
      </c>
      <c r="AG112" s="633">
        <v>26</v>
      </c>
      <c r="AH112" s="633">
        <v>434</v>
      </c>
      <c r="AI112" s="633">
        <v>12</v>
      </c>
      <c r="AJ112" s="636">
        <v>0</v>
      </c>
      <c r="AK112" s="633"/>
      <c r="AL112" s="633"/>
      <c r="AM112" s="633"/>
      <c r="AN112" s="633"/>
      <c r="AO112" s="633"/>
      <c r="AP112" s="633"/>
      <c r="AQ112" s="633"/>
      <c r="AR112" s="633"/>
      <c r="AS112" s="633"/>
      <c r="AT112" s="633"/>
      <c r="AU112" s="633"/>
    </row>
    <row r="113" spans="2:47" s="596" customFormat="1" ht="16.5" customHeight="1">
      <c r="B113" s="1506"/>
      <c r="C113" s="639"/>
      <c r="D113" s="599" t="s">
        <v>1693</v>
      </c>
      <c r="E113" s="598"/>
      <c r="F113" s="633">
        <v>24</v>
      </c>
      <c r="G113" s="633"/>
      <c r="H113" s="633">
        <v>561</v>
      </c>
      <c r="I113" s="633"/>
      <c r="J113" s="633">
        <v>9603</v>
      </c>
      <c r="K113" s="633"/>
      <c r="L113" s="633">
        <v>18758</v>
      </c>
      <c r="M113" s="633"/>
      <c r="N113" s="633">
        <v>34752</v>
      </c>
      <c r="O113" s="633"/>
      <c r="P113" s="633">
        <v>0</v>
      </c>
      <c r="Q113" s="633"/>
      <c r="R113" s="633">
        <v>156</v>
      </c>
      <c r="S113" s="633"/>
      <c r="T113" s="633">
        <v>149</v>
      </c>
      <c r="U113" s="633"/>
      <c r="V113" s="633">
        <v>871</v>
      </c>
      <c r="W113" s="633"/>
      <c r="X113" s="633">
        <v>1058</v>
      </c>
      <c r="Y113" s="633"/>
      <c r="Z113" s="633">
        <v>106</v>
      </c>
      <c r="AA113" s="633"/>
      <c r="AB113" s="633">
        <v>108</v>
      </c>
      <c r="AC113" s="633"/>
      <c r="AD113" s="633">
        <v>9598</v>
      </c>
      <c r="AE113" s="633">
        <v>2157</v>
      </c>
      <c r="AF113" s="633">
        <v>320</v>
      </c>
      <c r="AG113" s="633">
        <v>65</v>
      </c>
      <c r="AH113" s="633">
        <v>1078</v>
      </c>
      <c r="AI113" s="633">
        <v>0</v>
      </c>
      <c r="AJ113" s="636">
        <v>0</v>
      </c>
      <c r="AK113" s="633"/>
      <c r="AL113" s="633"/>
      <c r="AM113" s="633"/>
      <c r="AN113" s="633"/>
      <c r="AO113" s="633"/>
      <c r="AP113" s="633"/>
      <c r="AQ113" s="633"/>
      <c r="AR113" s="633"/>
      <c r="AS113" s="633"/>
      <c r="AT113" s="633"/>
      <c r="AU113" s="633"/>
    </row>
    <row r="114" spans="2:47" s="596" customFormat="1" ht="16.5" customHeight="1">
      <c r="B114" s="1506"/>
      <c r="C114" s="639"/>
      <c r="D114" s="599" t="s">
        <v>1694</v>
      </c>
      <c r="E114" s="598"/>
      <c r="F114" s="633">
        <v>11</v>
      </c>
      <c r="G114" s="633"/>
      <c r="H114" s="633">
        <v>400</v>
      </c>
      <c r="I114" s="633"/>
      <c r="J114" s="633">
        <v>7946</v>
      </c>
      <c r="K114" s="633"/>
      <c r="L114" s="633">
        <v>12782</v>
      </c>
      <c r="M114" s="633"/>
      <c r="N114" s="633">
        <v>29696</v>
      </c>
      <c r="O114" s="633"/>
      <c r="P114" s="633">
        <v>0</v>
      </c>
      <c r="Q114" s="633"/>
      <c r="R114" s="633">
        <v>273</v>
      </c>
      <c r="S114" s="633"/>
      <c r="T114" s="633">
        <v>153</v>
      </c>
      <c r="U114" s="633"/>
      <c r="V114" s="633">
        <v>1207</v>
      </c>
      <c r="W114" s="633"/>
      <c r="X114" s="633">
        <v>778</v>
      </c>
      <c r="Y114" s="633"/>
      <c r="Z114" s="633">
        <v>283</v>
      </c>
      <c r="AA114" s="633"/>
      <c r="AB114" s="633">
        <v>27</v>
      </c>
      <c r="AC114" s="633"/>
      <c r="AD114" s="633">
        <v>5606</v>
      </c>
      <c r="AE114" s="633">
        <v>1195</v>
      </c>
      <c r="AF114" s="633">
        <v>0</v>
      </c>
      <c r="AG114" s="633">
        <v>149</v>
      </c>
      <c r="AH114" s="633">
        <v>679</v>
      </c>
      <c r="AI114" s="633">
        <v>310</v>
      </c>
      <c r="AJ114" s="636">
        <v>0</v>
      </c>
      <c r="AK114" s="633"/>
      <c r="AL114" s="633"/>
      <c r="AM114" s="633"/>
      <c r="AN114" s="633"/>
      <c r="AO114" s="633"/>
      <c r="AP114" s="633"/>
      <c r="AQ114" s="633"/>
      <c r="AR114" s="633"/>
      <c r="AS114" s="633"/>
      <c r="AT114" s="633"/>
      <c r="AU114" s="633"/>
    </row>
    <row r="115" spans="2:47" s="596" customFormat="1" ht="16.5" customHeight="1">
      <c r="B115" s="1506"/>
      <c r="C115" s="639"/>
      <c r="D115" s="599" t="s">
        <v>1695</v>
      </c>
      <c r="E115" s="598" t="s">
        <v>1701</v>
      </c>
      <c r="F115" s="633">
        <v>6</v>
      </c>
      <c r="G115" s="633"/>
      <c r="H115" s="633">
        <v>750</v>
      </c>
      <c r="I115" s="633"/>
      <c r="J115" s="633">
        <v>21150</v>
      </c>
      <c r="K115" s="633"/>
      <c r="L115" s="633">
        <v>24495</v>
      </c>
      <c r="M115" s="633"/>
      <c r="N115" s="633">
        <v>89488</v>
      </c>
      <c r="O115" s="633"/>
      <c r="P115" s="633">
        <v>0</v>
      </c>
      <c r="Q115" s="633"/>
      <c r="R115" s="633">
        <v>34</v>
      </c>
      <c r="S115" s="633"/>
      <c r="T115" s="633">
        <v>91</v>
      </c>
      <c r="U115" s="633"/>
      <c r="V115" s="633">
        <v>1226</v>
      </c>
      <c r="W115" s="633"/>
      <c r="X115" s="633">
        <v>1256</v>
      </c>
      <c r="Y115" s="633"/>
      <c r="Z115" s="633">
        <v>434</v>
      </c>
      <c r="AA115" s="633"/>
      <c r="AB115" s="633">
        <v>217</v>
      </c>
      <c r="AC115" s="633"/>
      <c r="AD115" s="633">
        <v>23220</v>
      </c>
      <c r="AE115" s="633">
        <v>3005</v>
      </c>
      <c r="AF115" s="633">
        <v>1005</v>
      </c>
      <c r="AG115" s="633">
        <v>594</v>
      </c>
      <c r="AH115" s="633">
        <v>3360</v>
      </c>
      <c r="AI115" s="633">
        <v>0</v>
      </c>
      <c r="AJ115" s="636">
        <v>0</v>
      </c>
      <c r="AK115" s="633"/>
      <c r="AL115" s="633"/>
      <c r="AM115" s="633"/>
      <c r="AN115" s="633"/>
      <c r="AO115" s="633"/>
      <c r="AP115" s="633"/>
      <c r="AQ115" s="633"/>
      <c r="AR115" s="633"/>
      <c r="AS115" s="633"/>
      <c r="AT115" s="633"/>
      <c r="AU115" s="633"/>
    </row>
    <row r="116" spans="2:47" s="596" customFormat="1" ht="16.5" customHeight="1">
      <c r="B116" s="1506"/>
      <c r="C116" s="639"/>
      <c r="D116" s="599" t="s">
        <v>1696</v>
      </c>
      <c r="E116" s="598"/>
      <c r="F116" s="633">
        <v>0</v>
      </c>
      <c r="G116" s="633"/>
      <c r="H116" s="633">
        <v>0</v>
      </c>
      <c r="I116" s="633"/>
      <c r="J116" s="633">
        <v>0</v>
      </c>
      <c r="K116" s="633"/>
      <c r="L116" s="633">
        <v>0</v>
      </c>
      <c r="M116" s="633"/>
      <c r="N116" s="633">
        <v>0</v>
      </c>
      <c r="O116" s="633"/>
      <c r="P116" s="633">
        <v>0</v>
      </c>
      <c r="Q116" s="633"/>
      <c r="R116" s="633">
        <v>0</v>
      </c>
      <c r="S116" s="633"/>
      <c r="T116" s="633">
        <v>0</v>
      </c>
      <c r="U116" s="633"/>
      <c r="V116" s="633">
        <v>0</v>
      </c>
      <c r="W116" s="633"/>
      <c r="X116" s="633">
        <v>0</v>
      </c>
      <c r="Y116" s="633"/>
      <c r="Z116" s="633">
        <v>0</v>
      </c>
      <c r="AA116" s="633"/>
      <c r="AB116" s="633">
        <v>0</v>
      </c>
      <c r="AC116" s="633"/>
      <c r="AD116" s="633">
        <v>0</v>
      </c>
      <c r="AE116" s="633">
        <v>0</v>
      </c>
      <c r="AF116" s="633">
        <v>0</v>
      </c>
      <c r="AG116" s="633">
        <v>0</v>
      </c>
      <c r="AH116" s="633">
        <v>0</v>
      </c>
      <c r="AI116" s="633">
        <v>0</v>
      </c>
      <c r="AJ116" s="636">
        <v>0</v>
      </c>
      <c r="AK116" s="633"/>
      <c r="AL116" s="633"/>
      <c r="AM116" s="633"/>
      <c r="AN116" s="633"/>
      <c r="AO116" s="633"/>
      <c r="AP116" s="633"/>
      <c r="AQ116" s="633"/>
      <c r="AR116" s="633"/>
      <c r="AS116" s="633"/>
      <c r="AT116" s="633"/>
      <c r="AU116" s="633"/>
    </row>
    <row r="117" spans="2:47" s="596" customFormat="1" ht="16.5" customHeight="1">
      <c r="B117" s="1506"/>
      <c r="C117" s="639"/>
      <c r="D117" s="599" t="s">
        <v>1697</v>
      </c>
      <c r="E117" s="598"/>
      <c r="F117" s="633">
        <v>0</v>
      </c>
      <c r="G117" s="633"/>
      <c r="H117" s="633">
        <v>0</v>
      </c>
      <c r="I117" s="633"/>
      <c r="J117" s="633">
        <v>0</v>
      </c>
      <c r="K117" s="633"/>
      <c r="L117" s="633">
        <v>0</v>
      </c>
      <c r="M117" s="633"/>
      <c r="N117" s="633">
        <v>0</v>
      </c>
      <c r="O117" s="633"/>
      <c r="P117" s="633">
        <v>0</v>
      </c>
      <c r="Q117" s="633"/>
      <c r="R117" s="633">
        <v>0</v>
      </c>
      <c r="S117" s="633"/>
      <c r="T117" s="633">
        <v>0</v>
      </c>
      <c r="U117" s="633"/>
      <c r="V117" s="633">
        <v>0</v>
      </c>
      <c r="W117" s="633"/>
      <c r="X117" s="633">
        <v>0</v>
      </c>
      <c r="Y117" s="633"/>
      <c r="Z117" s="633">
        <v>0</v>
      </c>
      <c r="AA117" s="633"/>
      <c r="AB117" s="633">
        <v>0</v>
      </c>
      <c r="AC117" s="633"/>
      <c r="AD117" s="633">
        <v>0</v>
      </c>
      <c r="AE117" s="633">
        <v>0</v>
      </c>
      <c r="AF117" s="633">
        <v>0</v>
      </c>
      <c r="AG117" s="633">
        <v>0</v>
      </c>
      <c r="AH117" s="633">
        <v>0</v>
      </c>
      <c r="AI117" s="633">
        <v>0</v>
      </c>
      <c r="AJ117" s="636">
        <v>0</v>
      </c>
      <c r="AK117" s="633"/>
      <c r="AL117" s="633"/>
      <c r="AM117" s="633"/>
      <c r="AN117" s="633"/>
      <c r="AO117" s="633"/>
      <c r="AP117" s="633"/>
      <c r="AQ117" s="633"/>
      <c r="AR117" s="633"/>
      <c r="AS117" s="633"/>
      <c r="AT117" s="633"/>
      <c r="AU117" s="633"/>
    </row>
    <row r="118" spans="2:47" s="596" customFormat="1" ht="16.5" customHeight="1">
      <c r="B118" s="1506"/>
      <c r="C118" s="627"/>
      <c r="D118" s="599" t="s">
        <v>1698</v>
      </c>
      <c r="E118" s="598"/>
      <c r="F118" s="633">
        <v>1</v>
      </c>
      <c r="G118" s="633"/>
      <c r="H118" s="633" t="s">
        <v>1702</v>
      </c>
      <c r="I118" s="641"/>
      <c r="J118" s="633" t="s">
        <v>1702</v>
      </c>
      <c r="K118" s="633"/>
      <c r="L118" s="633" t="s">
        <v>1702</v>
      </c>
      <c r="M118" s="633"/>
      <c r="N118" s="633" t="s">
        <v>1702</v>
      </c>
      <c r="O118" s="633"/>
      <c r="P118" s="633">
        <v>0</v>
      </c>
      <c r="Q118" s="633"/>
      <c r="R118" s="633" t="s">
        <v>1702</v>
      </c>
      <c r="S118" s="633"/>
      <c r="T118" s="633" t="s">
        <v>1702</v>
      </c>
      <c r="U118" s="633"/>
      <c r="V118" s="633" t="s">
        <v>1702</v>
      </c>
      <c r="W118" s="633"/>
      <c r="X118" s="633" t="s">
        <v>1702</v>
      </c>
      <c r="Y118" s="633"/>
      <c r="Z118" s="633" t="s">
        <v>1702</v>
      </c>
      <c r="AA118" s="633"/>
      <c r="AB118" s="633" t="s">
        <v>1702</v>
      </c>
      <c r="AC118" s="633"/>
      <c r="AD118" s="633" t="s">
        <v>1702</v>
      </c>
      <c r="AE118" s="633" t="s">
        <v>1702</v>
      </c>
      <c r="AF118" s="633" t="s">
        <v>1702</v>
      </c>
      <c r="AG118" s="633" t="s">
        <v>1702</v>
      </c>
      <c r="AH118" s="633" t="s">
        <v>1702</v>
      </c>
      <c r="AI118" s="633">
        <v>0</v>
      </c>
      <c r="AJ118" s="636">
        <v>0</v>
      </c>
      <c r="AK118" s="633"/>
      <c r="AL118" s="633"/>
      <c r="AM118" s="633"/>
      <c r="AN118" s="633"/>
      <c r="AO118" s="633"/>
      <c r="AP118" s="633"/>
      <c r="AQ118" s="633"/>
      <c r="AR118" s="633"/>
      <c r="AS118" s="633"/>
      <c r="AT118" s="633"/>
      <c r="AU118" s="633"/>
    </row>
    <row r="119" spans="2:47" s="596" customFormat="1" ht="16.5" customHeight="1">
      <c r="B119" s="1506"/>
      <c r="C119" s="627"/>
      <c r="D119" s="599" t="s">
        <v>1699</v>
      </c>
      <c r="E119" s="598"/>
      <c r="F119" s="633">
        <v>0</v>
      </c>
      <c r="G119" s="633"/>
      <c r="H119" s="633">
        <v>0</v>
      </c>
      <c r="I119" s="633"/>
      <c r="J119" s="633">
        <v>0</v>
      </c>
      <c r="K119" s="633"/>
      <c r="L119" s="633">
        <v>0</v>
      </c>
      <c r="M119" s="633"/>
      <c r="N119" s="633">
        <v>0</v>
      </c>
      <c r="O119" s="633"/>
      <c r="P119" s="633">
        <v>0</v>
      </c>
      <c r="Q119" s="633"/>
      <c r="R119" s="633">
        <v>0</v>
      </c>
      <c r="S119" s="633"/>
      <c r="T119" s="633">
        <v>0</v>
      </c>
      <c r="U119" s="633"/>
      <c r="V119" s="633">
        <v>0</v>
      </c>
      <c r="W119" s="633"/>
      <c r="X119" s="633">
        <v>0</v>
      </c>
      <c r="Y119" s="633"/>
      <c r="Z119" s="633">
        <v>0</v>
      </c>
      <c r="AA119" s="633"/>
      <c r="AB119" s="633">
        <v>0</v>
      </c>
      <c r="AC119" s="633"/>
      <c r="AD119" s="633">
        <v>0</v>
      </c>
      <c r="AE119" s="633">
        <v>0</v>
      </c>
      <c r="AF119" s="633">
        <v>0</v>
      </c>
      <c r="AG119" s="633">
        <v>0</v>
      </c>
      <c r="AH119" s="633">
        <v>0</v>
      </c>
      <c r="AI119" s="633">
        <v>0</v>
      </c>
      <c r="AJ119" s="636">
        <v>0</v>
      </c>
      <c r="AK119" s="633"/>
      <c r="AL119" s="633"/>
      <c r="AM119" s="633"/>
      <c r="AN119" s="633"/>
      <c r="AO119" s="633"/>
      <c r="AP119" s="633"/>
      <c r="AQ119" s="633"/>
      <c r="AR119" s="633"/>
      <c r="AS119" s="633"/>
      <c r="AT119" s="633"/>
      <c r="AU119" s="633"/>
    </row>
    <row r="120" spans="2:47" ht="12">
      <c r="B120" s="626"/>
      <c r="C120" s="627"/>
      <c r="D120" s="599" t="s">
        <v>1700</v>
      </c>
      <c r="F120" s="633">
        <v>0</v>
      </c>
      <c r="G120" s="633"/>
      <c r="H120" s="633">
        <v>0</v>
      </c>
      <c r="I120" s="633"/>
      <c r="J120" s="633">
        <v>0</v>
      </c>
      <c r="K120" s="633"/>
      <c r="L120" s="633">
        <v>0</v>
      </c>
      <c r="M120" s="633"/>
      <c r="N120" s="633">
        <v>0</v>
      </c>
      <c r="O120" s="633"/>
      <c r="P120" s="633">
        <v>0</v>
      </c>
      <c r="Q120" s="633"/>
      <c r="R120" s="633">
        <v>0</v>
      </c>
      <c r="S120" s="633"/>
      <c r="T120" s="633">
        <v>0</v>
      </c>
      <c r="U120" s="633"/>
      <c r="V120" s="633">
        <v>0</v>
      </c>
      <c r="W120" s="633"/>
      <c r="X120" s="633">
        <v>0</v>
      </c>
      <c r="Y120" s="633"/>
      <c r="Z120" s="633">
        <v>0</v>
      </c>
      <c r="AA120" s="633"/>
      <c r="AB120" s="633">
        <v>0</v>
      </c>
      <c r="AC120" s="633"/>
      <c r="AD120" s="633">
        <v>0</v>
      </c>
      <c r="AE120" s="633">
        <v>0</v>
      </c>
      <c r="AF120" s="633">
        <v>0</v>
      </c>
      <c r="AG120" s="633">
        <v>0</v>
      </c>
      <c r="AH120" s="633">
        <v>0</v>
      </c>
      <c r="AI120" s="633">
        <v>0</v>
      </c>
      <c r="AJ120" s="636">
        <v>0</v>
      </c>
      <c r="AK120" s="633"/>
      <c r="AL120" s="633"/>
      <c r="AM120" s="633"/>
      <c r="AN120" s="633"/>
      <c r="AO120" s="633"/>
      <c r="AP120" s="633"/>
      <c r="AQ120" s="633"/>
      <c r="AR120" s="633"/>
      <c r="AS120" s="633"/>
      <c r="AT120" s="633"/>
      <c r="AU120" s="633"/>
    </row>
    <row r="121" spans="2:36" s="596" customFormat="1" ht="11.25" customHeight="1">
      <c r="B121" s="616"/>
      <c r="C121" s="617"/>
      <c r="D121" s="602"/>
      <c r="E121" s="601"/>
      <c r="F121" s="618"/>
      <c r="G121" s="619"/>
      <c r="H121" s="619"/>
      <c r="I121" s="620"/>
      <c r="J121" s="620"/>
      <c r="K121" s="601"/>
      <c r="L121" s="601"/>
      <c r="M121" s="601"/>
      <c r="N121" s="601"/>
      <c r="O121" s="601"/>
      <c r="P121" s="601"/>
      <c r="Q121" s="601"/>
      <c r="R121" s="621"/>
      <c r="S121" s="601"/>
      <c r="T121" s="621"/>
      <c r="U121" s="601"/>
      <c r="V121" s="622"/>
      <c r="W121" s="601"/>
      <c r="X121" s="621"/>
      <c r="Y121" s="601"/>
      <c r="Z121" s="621"/>
      <c r="AA121" s="601"/>
      <c r="AB121" s="621"/>
      <c r="AC121" s="601"/>
      <c r="AD121" s="622"/>
      <c r="AE121" s="621"/>
      <c r="AF121" s="622"/>
      <c r="AG121" s="621"/>
      <c r="AH121" s="621"/>
      <c r="AI121" s="623"/>
      <c r="AJ121" s="624"/>
    </row>
    <row r="122" spans="2:36" s="625" customFormat="1" ht="12.75">
      <c r="B122" s="626"/>
      <c r="C122" s="627"/>
      <c r="D122" s="628" t="s">
        <v>402</v>
      </c>
      <c r="E122" s="629"/>
      <c r="F122" s="630">
        <f>SUM(F124:F134)</f>
        <v>39</v>
      </c>
      <c r="G122" s="630"/>
      <c r="H122" s="630">
        <v>3104</v>
      </c>
      <c r="I122" s="630"/>
      <c r="J122" s="630">
        <v>109742</v>
      </c>
      <c r="K122" s="630"/>
      <c r="L122" s="630">
        <v>661624</v>
      </c>
      <c r="M122" s="631"/>
      <c r="N122" s="630">
        <v>926980</v>
      </c>
      <c r="O122" s="631"/>
      <c r="P122" s="630">
        <f>SUM(P124:P134)</f>
        <v>2737</v>
      </c>
      <c r="Q122" s="630"/>
      <c r="R122" s="630">
        <v>46825</v>
      </c>
      <c r="S122" s="630"/>
      <c r="T122" s="630">
        <v>69315</v>
      </c>
      <c r="U122" s="630"/>
      <c r="V122" s="630">
        <v>86489</v>
      </c>
      <c r="W122" s="630"/>
      <c r="X122" s="630">
        <v>90297</v>
      </c>
      <c r="Y122" s="630"/>
      <c r="Z122" s="630">
        <v>38951</v>
      </c>
      <c r="AA122" s="630"/>
      <c r="AB122" s="630">
        <v>39768</v>
      </c>
      <c r="AC122" s="630"/>
      <c r="AD122" s="630">
        <v>342399</v>
      </c>
      <c r="AE122" s="630">
        <v>56993</v>
      </c>
      <c r="AF122" s="630">
        <v>4786</v>
      </c>
      <c r="AG122" s="630">
        <v>13561</v>
      </c>
      <c r="AH122" s="630">
        <v>62988</v>
      </c>
      <c r="AI122" s="630">
        <v>40568</v>
      </c>
      <c r="AJ122" s="632">
        <v>42119</v>
      </c>
    </row>
    <row r="123" spans="2:36" s="625" customFormat="1" ht="19.5" customHeight="1">
      <c r="B123" s="626"/>
      <c r="C123" s="627"/>
      <c r="D123" s="628"/>
      <c r="E123" s="629"/>
      <c r="F123" s="630"/>
      <c r="G123" s="630"/>
      <c r="H123" s="630"/>
      <c r="I123" s="630"/>
      <c r="J123" s="630"/>
      <c r="K123" s="630"/>
      <c r="L123" s="630"/>
      <c r="M123" s="631"/>
      <c r="N123" s="630"/>
      <c r="O123" s="631"/>
      <c r="P123" s="630"/>
      <c r="Q123" s="630"/>
      <c r="R123" s="634"/>
      <c r="S123" s="630"/>
      <c r="T123" s="634"/>
      <c r="U123" s="630"/>
      <c r="V123" s="634"/>
      <c r="W123" s="630"/>
      <c r="X123" s="634"/>
      <c r="Y123" s="630"/>
      <c r="Z123" s="634"/>
      <c r="AA123" s="630"/>
      <c r="AB123" s="634"/>
      <c r="AC123" s="630"/>
      <c r="AD123" s="634"/>
      <c r="AE123" s="634"/>
      <c r="AF123" s="634"/>
      <c r="AG123" s="634"/>
      <c r="AH123" s="634"/>
      <c r="AI123" s="634"/>
      <c r="AJ123" s="635"/>
    </row>
    <row r="124" spans="2:47" s="596" customFormat="1" ht="16.5" customHeight="1">
      <c r="B124" s="626">
        <v>26</v>
      </c>
      <c r="C124" s="627"/>
      <c r="D124" s="599" t="s">
        <v>1689</v>
      </c>
      <c r="E124" s="598"/>
      <c r="F124" s="633">
        <v>12</v>
      </c>
      <c r="G124" s="633"/>
      <c r="H124" s="633">
        <v>33</v>
      </c>
      <c r="I124" s="633"/>
      <c r="J124" s="633">
        <v>0</v>
      </c>
      <c r="K124" s="633"/>
      <c r="L124" s="633">
        <v>2565</v>
      </c>
      <c r="M124" s="633"/>
      <c r="N124" s="633">
        <v>3302</v>
      </c>
      <c r="O124" s="633"/>
      <c r="P124" s="633">
        <v>0</v>
      </c>
      <c r="Q124" s="633"/>
      <c r="R124" s="633">
        <v>0</v>
      </c>
      <c r="S124" s="633"/>
      <c r="T124" s="633">
        <v>0</v>
      </c>
      <c r="U124" s="633"/>
      <c r="V124" s="633">
        <v>0</v>
      </c>
      <c r="W124" s="633"/>
      <c r="X124" s="633">
        <v>0</v>
      </c>
      <c r="Y124" s="633"/>
      <c r="Z124" s="633">
        <v>0</v>
      </c>
      <c r="AA124" s="633"/>
      <c r="AB124" s="633">
        <v>0</v>
      </c>
      <c r="AC124" s="633"/>
      <c r="AD124" s="633">
        <v>0</v>
      </c>
      <c r="AE124" s="633">
        <v>0</v>
      </c>
      <c r="AF124" s="633">
        <v>0</v>
      </c>
      <c r="AG124" s="633">
        <v>0</v>
      </c>
      <c r="AH124" s="633">
        <v>0</v>
      </c>
      <c r="AI124" s="633">
        <v>0</v>
      </c>
      <c r="AJ124" s="636">
        <v>0</v>
      </c>
      <c r="AK124" s="633"/>
      <c r="AL124" s="633"/>
      <c r="AM124" s="633"/>
      <c r="AN124" s="633"/>
      <c r="AO124" s="633"/>
      <c r="AP124" s="633"/>
      <c r="AQ124" s="633"/>
      <c r="AR124" s="633"/>
      <c r="AS124" s="633"/>
      <c r="AT124" s="633"/>
      <c r="AU124" s="633"/>
    </row>
    <row r="125" spans="2:47" s="596" customFormat="1" ht="16.5" customHeight="1">
      <c r="B125" s="1506" t="s">
        <v>1426</v>
      </c>
      <c r="C125" s="627"/>
      <c r="D125" s="599" t="s">
        <v>1704</v>
      </c>
      <c r="E125" s="598"/>
      <c r="F125" s="633">
        <v>6</v>
      </c>
      <c r="G125" s="633"/>
      <c r="H125" s="633">
        <v>34</v>
      </c>
      <c r="I125" s="633"/>
      <c r="J125" s="633">
        <v>283</v>
      </c>
      <c r="K125" s="633"/>
      <c r="L125" s="633">
        <v>1474</v>
      </c>
      <c r="M125" s="633"/>
      <c r="N125" s="633">
        <v>2087</v>
      </c>
      <c r="O125" s="633"/>
      <c r="P125" s="633">
        <v>0</v>
      </c>
      <c r="Q125" s="633"/>
      <c r="R125" s="633">
        <v>75</v>
      </c>
      <c r="S125" s="633"/>
      <c r="T125" s="633">
        <v>103</v>
      </c>
      <c r="U125" s="633"/>
      <c r="V125" s="633">
        <v>134</v>
      </c>
      <c r="W125" s="633"/>
      <c r="X125" s="633">
        <v>165</v>
      </c>
      <c r="Y125" s="633"/>
      <c r="Z125" s="633">
        <v>6</v>
      </c>
      <c r="AA125" s="633"/>
      <c r="AB125" s="633">
        <v>3</v>
      </c>
      <c r="AC125" s="633"/>
      <c r="AD125" s="633">
        <v>1118</v>
      </c>
      <c r="AE125" s="633">
        <v>4</v>
      </c>
      <c r="AF125" s="633">
        <v>7</v>
      </c>
      <c r="AG125" s="633">
        <v>0</v>
      </c>
      <c r="AH125" s="633">
        <v>30</v>
      </c>
      <c r="AI125" s="633">
        <v>0</v>
      </c>
      <c r="AJ125" s="636">
        <v>0</v>
      </c>
      <c r="AK125" s="633"/>
      <c r="AL125" s="633"/>
      <c r="AM125" s="633"/>
      <c r="AN125" s="633"/>
      <c r="AO125" s="633"/>
      <c r="AP125" s="633"/>
      <c r="AQ125" s="633"/>
      <c r="AR125" s="633"/>
      <c r="AS125" s="633"/>
      <c r="AT125" s="633"/>
      <c r="AU125" s="633"/>
    </row>
    <row r="126" spans="2:47" s="637" customFormat="1" ht="16.5" customHeight="1">
      <c r="B126" s="1506"/>
      <c r="C126" s="639"/>
      <c r="D126" s="599" t="s">
        <v>1692</v>
      </c>
      <c r="E126" s="640"/>
      <c r="F126" s="633">
        <v>3</v>
      </c>
      <c r="G126" s="634"/>
      <c r="H126" s="633">
        <v>37</v>
      </c>
      <c r="I126" s="634"/>
      <c r="J126" s="633">
        <v>540</v>
      </c>
      <c r="K126" s="633"/>
      <c r="L126" s="633">
        <v>2594</v>
      </c>
      <c r="M126" s="633"/>
      <c r="N126" s="633">
        <v>3767</v>
      </c>
      <c r="O126" s="633"/>
      <c r="P126" s="633">
        <v>0</v>
      </c>
      <c r="Q126" s="633"/>
      <c r="R126" s="633">
        <v>222</v>
      </c>
      <c r="S126" s="633"/>
      <c r="T126" s="633">
        <v>203</v>
      </c>
      <c r="U126" s="633"/>
      <c r="V126" s="633">
        <v>99</v>
      </c>
      <c r="W126" s="633"/>
      <c r="X126" s="633">
        <v>122</v>
      </c>
      <c r="Y126" s="633"/>
      <c r="Z126" s="633">
        <v>20</v>
      </c>
      <c r="AA126" s="633"/>
      <c r="AB126" s="633">
        <v>11</v>
      </c>
      <c r="AC126" s="633"/>
      <c r="AD126" s="633">
        <v>1428</v>
      </c>
      <c r="AE126" s="633">
        <v>444</v>
      </c>
      <c r="AF126" s="633">
        <v>12</v>
      </c>
      <c r="AG126" s="633">
        <v>107</v>
      </c>
      <c r="AH126" s="633">
        <v>145</v>
      </c>
      <c r="AI126" s="633">
        <v>0</v>
      </c>
      <c r="AJ126" s="636">
        <v>140</v>
      </c>
      <c r="AK126" s="633"/>
      <c r="AL126" s="633"/>
      <c r="AM126" s="633"/>
      <c r="AN126" s="633"/>
      <c r="AO126" s="633"/>
      <c r="AP126" s="633"/>
      <c r="AQ126" s="633"/>
      <c r="AR126" s="633"/>
      <c r="AS126" s="633"/>
      <c r="AT126" s="633"/>
      <c r="AU126" s="633"/>
    </row>
    <row r="127" spans="2:47" s="596" customFormat="1" ht="16.5" customHeight="1">
      <c r="B127" s="1506"/>
      <c r="C127" s="639"/>
      <c r="D127" s="599" t="s">
        <v>1693</v>
      </c>
      <c r="E127" s="598"/>
      <c r="F127" s="633">
        <v>6</v>
      </c>
      <c r="G127" s="633"/>
      <c r="H127" s="633">
        <v>148</v>
      </c>
      <c r="I127" s="633"/>
      <c r="J127" s="633">
        <v>3618</v>
      </c>
      <c r="K127" s="633"/>
      <c r="L127" s="633">
        <v>17222</v>
      </c>
      <c r="M127" s="633"/>
      <c r="N127" s="633">
        <v>27849</v>
      </c>
      <c r="O127" s="633"/>
      <c r="P127" s="633">
        <v>2737</v>
      </c>
      <c r="Q127" s="633"/>
      <c r="R127" s="633">
        <v>3063</v>
      </c>
      <c r="S127" s="633"/>
      <c r="T127" s="633">
        <v>2414</v>
      </c>
      <c r="U127" s="633"/>
      <c r="V127" s="633">
        <v>3841</v>
      </c>
      <c r="W127" s="633"/>
      <c r="X127" s="633">
        <v>2754</v>
      </c>
      <c r="Y127" s="633"/>
      <c r="Z127" s="633">
        <v>1739</v>
      </c>
      <c r="AA127" s="633"/>
      <c r="AB127" s="633">
        <v>2015</v>
      </c>
      <c r="AC127" s="633"/>
      <c r="AD127" s="633">
        <v>5523</v>
      </c>
      <c r="AE127" s="633">
        <v>656</v>
      </c>
      <c r="AF127" s="633">
        <v>454</v>
      </c>
      <c r="AG127" s="633">
        <v>101</v>
      </c>
      <c r="AH127" s="633">
        <v>836</v>
      </c>
      <c r="AI127" s="633">
        <v>227</v>
      </c>
      <c r="AJ127" s="636">
        <v>227</v>
      </c>
      <c r="AK127" s="633"/>
      <c r="AL127" s="633"/>
      <c r="AM127" s="633"/>
      <c r="AN127" s="633"/>
      <c r="AO127" s="633"/>
      <c r="AP127" s="633"/>
      <c r="AQ127" s="633"/>
      <c r="AR127" s="633"/>
      <c r="AS127" s="633"/>
      <c r="AT127" s="633"/>
      <c r="AU127" s="633"/>
    </row>
    <row r="128" spans="2:47" s="596" customFormat="1" ht="16.5" customHeight="1">
      <c r="B128" s="1506"/>
      <c r="C128" s="639"/>
      <c r="D128" s="599" t="s">
        <v>1694</v>
      </c>
      <c r="E128" s="598"/>
      <c r="F128" s="633">
        <v>4</v>
      </c>
      <c r="G128" s="633"/>
      <c r="H128" s="633">
        <v>173</v>
      </c>
      <c r="I128" s="633"/>
      <c r="J128" s="633">
        <v>4310</v>
      </c>
      <c r="K128" s="633"/>
      <c r="L128" s="633">
        <v>30910</v>
      </c>
      <c r="M128" s="633"/>
      <c r="N128" s="633">
        <v>40435</v>
      </c>
      <c r="O128" s="633"/>
      <c r="P128" s="633">
        <v>0</v>
      </c>
      <c r="Q128" s="633"/>
      <c r="R128" s="633">
        <v>627</v>
      </c>
      <c r="S128" s="633"/>
      <c r="T128" s="633">
        <v>483</v>
      </c>
      <c r="U128" s="633"/>
      <c r="V128" s="633">
        <v>1080</v>
      </c>
      <c r="W128" s="633"/>
      <c r="X128" s="633">
        <v>1008</v>
      </c>
      <c r="Y128" s="633"/>
      <c r="Z128" s="633">
        <v>59</v>
      </c>
      <c r="AA128" s="633"/>
      <c r="AB128" s="633">
        <v>30</v>
      </c>
      <c r="AC128" s="633"/>
      <c r="AD128" s="633">
        <v>18343</v>
      </c>
      <c r="AE128" s="633">
        <v>7646</v>
      </c>
      <c r="AF128" s="633">
        <v>126</v>
      </c>
      <c r="AG128" s="633">
        <v>8347</v>
      </c>
      <c r="AH128" s="633">
        <v>3095</v>
      </c>
      <c r="AI128" s="633">
        <v>0</v>
      </c>
      <c r="AJ128" s="636">
        <v>0</v>
      </c>
      <c r="AK128" s="633"/>
      <c r="AL128" s="633"/>
      <c r="AM128" s="633"/>
      <c r="AN128" s="633"/>
      <c r="AO128" s="633"/>
      <c r="AP128" s="633"/>
      <c r="AQ128" s="633"/>
      <c r="AR128" s="633"/>
      <c r="AS128" s="633"/>
      <c r="AT128" s="633"/>
      <c r="AU128" s="633"/>
    </row>
    <row r="129" spans="2:47" s="596" customFormat="1" ht="16.5" customHeight="1">
      <c r="B129" s="1506"/>
      <c r="C129" s="639"/>
      <c r="D129" s="599" t="s">
        <v>1695</v>
      </c>
      <c r="E129" s="598"/>
      <c r="F129" s="633">
        <v>2</v>
      </c>
      <c r="G129" s="633"/>
      <c r="H129" s="633" t="s">
        <v>1702</v>
      </c>
      <c r="I129" s="633"/>
      <c r="J129" s="633" t="s">
        <v>1702</v>
      </c>
      <c r="K129" s="633"/>
      <c r="L129" s="633" t="s">
        <v>1702</v>
      </c>
      <c r="M129" s="633"/>
      <c r="N129" s="633" t="s">
        <v>1702</v>
      </c>
      <c r="O129" s="633"/>
      <c r="P129" s="633">
        <v>0</v>
      </c>
      <c r="Q129" s="633"/>
      <c r="R129" s="633" t="s">
        <v>1702</v>
      </c>
      <c r="S129" s="633"/>
      <c r="T129" s="633" t="s">
        <v>1702</v>
      </c>
      <c r="U129" s="633"/>
      <c r="V129" s="633" t="s">
        <v>1702</v>
      </c>
      <c r="W129" s="633"/>
      <c r="X129" s="633" t="s">
        <v>1702</v>
      </c>
      <c r="Y129" s="633"/>
      <c r="Z129" s="633" t="s">
        <v>1702</v>
      </c>
      <c r="AA129" s="633"/>
      <c r="AB129" s="633" t="s">
        <v>1702</v>
      </c>
      <c r="AC129" s="633"/>
      <c r="AD129" s="633" t="s">
        <v>1702</v>
      </c>
      <c r="AE129" s="633" t="s">
        <v>1702</v>
      </c>
      <c r="AF129" s="633" t="s">
        <v>1702</v>
      </c>
      <c r="AG129" s="633" t="s">
        <v>1702</v>
      </c>
      <c r="AH129" s="633" t="s">
        <v>1702</v>
      </c>
      <c r="AI129" s="633" t="s">
        <v>1702</v>
      </c>
      <c r="AJ129" s="636" t="s">
        <v>1702</v>
      </c>
      <c r="AK129" s="633"/>
      <c r="AL129" s="633"/>
      <c r="AM129" s="633"/>
      <c r="AN129" s="633"/>
      <c r="AO129" s="633"/>
      <c r="AP129" s="633"/>
      <c r="AQ129" s="633"/>
      <c r="AR129" s="633"/>
      <c r="AS129" s="633"/>
      <c r="AT129" s="633"/>
      <c r="AU129" s="633"/>
    </row>
    <row r="130" spans="2:47" s="596" customFormat="1" ht="16.5" customHeight="1">
      <c r="B130" s="1506"/>
      <c r="C130" s="639"/>
      <c r="D130" s="599" t="s">
        <v>1696</v>
      </c>
      <c r="E130" s="598"/>
      <c r="F130" s="633">
        <v>4</v>
      </c>
      <c r="G130" s="633"/>
      <c r="H130" s="633">
        <v>694</v>
      </c>
      <c r="I130" s="633"/>
      <c r="J130" s="633">
        <v>16981</v>
      </c>
      <c r="K130" s="633"/>
      <c r="L130" s="633">
        <v>77750</v>
      </c>
      <c r="M130" s="633"/>
      <c r="N130" s="633">
        <v>122579</v>
      </c>
      <c r="O130" s="633"/>
      <c r="P130" s="633">
        <v>0</v>
      </c>
      <c r="Q130" s="633"/>
      <c r="R130" s="633">
        <v>4569</v>
      </c>
      <c r="S130" s="633"/>
      <c r="T130" s="633">
        <v>5759</v>
      </c>
      <c r="U130" s="633"/>
      <c r="V130" s="633">
        <v>11177</v>
      </c>
      <c r="W130" s="633"/>
      <c r="X130" s="633">
        <v>7683</v>
      </c>
      <c r="Y130" s="633"/>
      <c r="Z130" s="633">
        <v>1379</v>
      </c>
      <c r="AA130" s="633"/>
      <c r="AB130" s="633">
        <v>1637</v>
      </c>
      <c r="AC130" s="633"/>
      <c r="AD130" s="633">
        <v>17748</v>
      </c>
      <c r="AE130" s="633">
        <v>4631</v>
      </c>
      <c r="AF130" s="633">
        <v>307</v>
      </c>
      <c r="AG130" s="633">
        <v>554</v>
      </c>
      <c r="AH130" s="633">
        <v>4207</v>
      </c>
      <c r="AI130" s="633">
        <v>2567</v>
      </c>
      <c r="AJ130" s="636">
        <v>2578</v>
      </c>
      <c r="AK130" s="633"/>
      <c r="AL130" s="633"/>
      <c r="AM130" s="633"/>
      <c r="AN130" s="633"/>
      <c r="AO130" s="633"/>
      <c r="AP130" s="633"/>
      <c r="AQ130" s="633"/>
      <c r="AR130" s="633"/>
      <c r="AS130" s="633"/>
      <c r="AT130" s="633"/>
      <c r="AU130" s="633"/>
    </row>
    <row r="131" spans="2:47" s="596" customFormat="1" ht="16.5" customHeight="1">
      <c r="B131" s="1506"/>
      <c r="C131" s="639"/>
      <c r="D131" s="599" t="s">
        <v>1697</v>
      </c>
      <c r="E131" s="598"/>
      <c r="F131" s="633">
        <v>0</v>
      </c>
      <c r="G131" s="633"/>
      <c r="H131" s="633">
        <v>0</v>
      </c>
      <c r="I131" s="633"/>
      <c r="J131" s="633">
        <v>0</v>
      </c>
      <c r="K131" s="633"/>
      <c r="L131" s="633">
        <v>0</v>
      </c>
      <c r="M131" s="633"/>
      <c r="N131" s="633">
        <v>0</v>
      </c>
      <c r="O131" s="633"/>
      <c r="P131" s="633">
        <v>0</v>
      </c>
      <c r="Q131" s="633"/>
      <c r="R131" s="633">
        <v>0</v>
      </c>
      <c r="S131" s="633"/>
      <c r="T131" s="633">
        <v>0</v>
      </c>
      <c r="U131" s="633"/>
      <c r="V131" s="633">
        <v>0</v>
      </c>
      <c r="W131" s="633"/>
      <c r="X131" s="633">
        <v>0</v>
      </c>
      <c r="Y131" s="633"/>
      <c r="Z131" s="633">
        <v>0</v>
      </c>
      <c r="AA131" s="633"/>
      <c r="AB131" s="633">
        <v>0</v>
      </c>
      <c r="AC131" s="633"/>
      <c r="AD131" s="633">
        <v>0</v>
      </c>
      <c r="AE131" s="633">
        <v>0</v>
      </c>
      <c r="AF131" s="633">
        <v>0</v>
      </c>
      <c r="AG131" s="633">
        <v>0</v>
      </c>
      <c r="AH131" s="633">
        <v>0</v>
      </c>
      <c r="AI131" s="633">
        <v>0</v>
      </c>
      <c r="AJ131" s="636">
        <v>0</v>
      </c>
      <c r="AK131" s="633"/>
      <c r="AL131" s="633"/>
      <c r="AM131" s="633"/>
      <c r="AN131" s="633"/>
      <c r="AO131" s="633"/>
      <c r="AP131" s="633"/>
      <c r="AQ131" s="633"/>
      <c r="AR131" s="633"/>
      <c r="AS131" s="633"/>
      <c r="AT131" s="633"/>
      <c r="AU131" s="633"/>
    </row>
    <row r="132" spans="2:47" s="596" customFormat="1" ht="16.5" customHeight="1">
      <c r="B132" s="1506"/>
      <c r="C132" s="627"/>
      <c r="D132" s="599" t="s">
        <v>1698</v>
      </c>
      <c r="E132" s="598"/>
      <c r="F132" s="633">
        <v>1</v>
      </c>
      <c r="G132" s="633"/>
      <c r="H132" s="633" t="s">
        <v>1702</v>
      </c>
      <c r="I132" s="641"/>
      <c r="J132" s="633" t="s">
        <v>1702</v>
      </c>
      <c r="K132" s="633"/>
      <c r="L132" s="633" t="s">
        <v>1702</v>
      </c>
      <c r="M132" s="633"/>
      <c r="N132" s="633" t="s">
        <v>1702</v>
      </c>
      <c r="O132" s="633"/>
      <c r="P132" s="633">
        <v>0</v>
      </c>
      <c r="Q132" s="633"/>
      <c r="R132" s="633" t="s">
        <v>1702</v>
      </c>
      <c r="S132" s="633"/>
      <c r="T132" s="633" t="s">
        <v>1702</v>
      </c>
      <c r="U132" s="633"/>
      <c r="V132" s="633" t="s">
        <v>1702</v>
      </c>
      <c r="W132" s="633"/>
      <c r="X132" s="633" t="s">
        <v>1702</v>
      </c>
      <c r="Y132" s="633"/>
      <c r="Z132" s="633" t="s">
        <v>1702</v>
      </c>
      <c r="AA132" s="633"/>
      <c r="AB132" s="633" t="s">
        <v>1702</v>
      </c>
      <c r="AC132" s="633"/>
      <c r="AD132" s="633" t="s">
        <v>1702</v>
      </c>
      <c r="AE132" s="633" t="s">
        <v>1702</v>
      </c>
      <c r="AF132" s="633" t="s">
        <v>1702</v>
      </c>
      <c r="AG132" s="633" t="s">
        <v>1702</v>
      </c>
      <c r="AH132" s="633" t="s">
        <v>1702</v>
      </c>
      <c r="AI132" s="633" t="s">
        <v>1702</v>
      </c>
      <c r="AJ132" s="636" t="s">
        <v>1702</v>
      </c>
      <c r="AK132" s="633"/>
      <c r="AL132" s="633"/>
      <c r="AM132" s="633"/>
      <c r="AN132" s="633"/>
      <c r="AO132" s="633"/>
      <c r="AP132" s="633"/>
      <c r="AQ132" s="633"/>
      <c r="AR132" s="633"/>
      <c r="AS132" s="633"/>
      <c r="AT132" s="633"/>
      <c r="AU132" s="633"/>
    </row>
    <row r="133" spans="2:47" s="596" customFormat="1" ht="16.5" customHeight="1">
      <c r="B133" s="1506"/>
      <c r="C133" s="627"/>
      <c r="D133" s="599" t="s">
        <v>1699</v>
      </c>
      <c r="E133" s="598"/>
      <c r="F133" s="633">
        <v>0</v>
      </c>
      <c r="G133" s="633"/>
      <c r="H133" s="633">
        <v>0</v>
      </c>
      <c r="I133" s="633"/>
      <c r="J133" s="633">
        <v>0</v>
      </c>
      <c r="K133" s="633"/>
      <c r="L133" s="633">
        <v>0</v>
      </c>
      <c r="M133" s="633"/>
      <c r="N133" s="633">
        <v>0</v>
      </c>
      <c r="O133" s="633"/>
      <c r="P133" s="633">
        <v>0</v>
      </c>
      <c r="Q133" s="633"/>
      <c r="R133" s="633">
        <v>0</v>
      </c>
      <c r="S133" s="633"/>
      <c r="T133" s="633">
        <v>0</v>
      </c>
      <c r="U133" s="633"/>
      <c r="V133" s="633">
        <v>0</v>
      </c>
      <c r="W133" s="633"/>
      <c r="X133" s="633">
        <v>0</v>
      </c>
      <c r="Y133" s="633"/>
      <c r="Z133" s="633">
        <v>0</v>
      </c>
      <c r="AA133" s="633"/>
      <c r="AB133" s="633">
        <v>0</v>
      </c>
      <c r="AC133" s="633"/>
      <c r="AD133" s="633">
        <v>0</v>
      </c>
      <c r="AE133" s="633">
        <v>0</v>
      </c>
      <c r="AF133" s="633">
        <v>0</v>
      </c>
      <c r="AG133" s="633">
        <v>0</v>
      </c>
      <c r="AH133" s="633">
        <v>0</v>
      </c>
      <c r="AI133" s="633">
        <v>0</v>
      </c>
      <c r="AJ133" s="636">
        <v>0</v>
      </c>
      <c r="AK133" s="633"/>
      <c r="AL133" s="633"/>
      <c r="AM133" s="633"/>
      <c r="AN133" s="633"/>
      <c r="AO133" s="633"/>
      <c r="AP133" s="633"/>
      <c r="AQ133" s="633"/>
      <c r="AR133" s="633"/>
      <c r="AS133" s="633"/>
      <c r="AT133" s="633"/>
      <c r="AU133" s="633"/>
    </row>
    <row r="134" spans="2:47" ht="12">
      <c r="B134" s="626"/>
      <c r="C134" s="627"/>
      <c r="D134" s="599" t="s">
        <v>1700</v>
      </c>
      <c r="F134" s="633">
        <v>1</v>
      </c>
      <c r="G134" s="633"/>
      <c r="H134" s="633" t="s">
        <v>501</v>
      </c>
      <c r="I134" s="633"/>
      <c r="J134" s="633" t="s">
        <v>501</v>
      </c>
      <c r="K134" s="633"/>
      <c r="L134" s="633" t="s">
        <v>501</v>
      </c>
      <c r="M134" s="633"/>
      <c r="N134" s="633" t="s">
        <v>501</v>
      </c>
      <c r="O134" s="633"/>
      <c r="P134" s="633">
        <v>0</v>
      </c>
      <c r="Q134" s="633"/>
      <c r="R134" s="633" t="s">
        <v>501</v>
      </c>
      <c r="S134" s="633"/>
      <c r="T134" s="633" t="s">
        <v>501</v>
      </c>
      <c r="U134" s="633"/>
      <c r="V134" s="633" t="s">
        <v>501</v>
      </c>
      <c r="W134" s="633"/>
      <c r="X134" s="633" t="s">
        <v>501</v>
      </c>
      <c r="Y134" s="633"/>
      <c r="Z134" s="633" t="s">
        <v>501</v>
      </c>
      <c r="AA134" s="633"/>
      <c r="AB134" s="633" t="s">
        <v>501</v>
      </c>
      <c r="AC134" s="633"/>
      <c r="AD134" s="633" t="s">
        <v>501</v>
      </c>
      <c r="AE134" s="633" t="s">
        <v>501</v>
      </c>
      <c r="AF134" s="633" t="s">
        <v>501</v>
      </c>
      <c r="AG134" s="633" t="s">
        <v>501</v>
      </c>
      <c r="AH134" s="633" t="s">
        <v>501</v>
      </c>
      <c r="AI134" s="633" t="s">
        <v>501</v>
      </c>
      <c r="AJ134" s="636" t="s">
        <v>501</v>
      </c>
      <c r="AK134" s="633"/>
      <c r="AL134" s="633"/>
      <c r="AM134" s="633"/>
      <c r="AN134" s="633"/>
      <c r="AO134" s="633"/>
      <c r="AP134" s="633"/>
      <c r="AQ134" s="633"/>
      <c r="AR134" s="633"/>
      <c r="AS134" s="633"/>
      <c r="AT134" s="633"/>
      <c r="AU134" s="633"/>
    </row>
    <row r="135" spans="2:36" s="596" customFormat="1" ht="11.25" customHeight="1">
      <c r="B135" s="616"/>
      <c r="C135" s="617"/>
      <c r="D135" s="602"/>
      <c r="E135" s="601"/>
      <c r="F135" s="618"/>
      <c r="G135" s="619"/>
      <c r="H135" s="619"/>
      <c r="I135" s="620"/>
      <c r="J135" s="620"/>
      <c r="K135" s="601"/>
      <c r="L135" s="601"/>
      <c r="M135" s="601"/>
      <c r="N135" s="601"/>
      <c r="O135" s="601"/>
      <c r="P135" s="601"/>
      <c r="Q135" s="601"/>
      <c r="R135" s="621"/>
      <c r="S135" s="601"/>
      <c r="T135" s="621"/>
      <c r="U135" s="601"/>
      <c r="V135" s="622"/>
      <c r="W135" s="601"/>
      <c r="X135" s="621"/>
      <c r="Y135" s="601"/>
      <c r="Z135" s="621"/>
      <c r="AA135" s="601"/>
      <c r="AB135" s="621"/>
      <c r="AC135" s="601"/>
      <c r="AD135" s="622"/>
      <c r="AE135" s="621"/>
      <c r="AF135" s="622"/>
      <c r="AG135" s="621"/>
      <c r="AH135" s="621"/>
      <c r="AI135" s="623"/>
      <c r="AJ135" s="624"/>
    </row>
    <row r="136" spans="2:36" s="625" customFormat="1" ht="12.75">
      <c r="B136" s="626"/>
      <c r="C136" s="627"/>
      <c r="D136" s="628" t="s">
        <v>402</v>
      </c>
      <c r="E136" s="629"/>
      <c r="F136" s="630">
        <f>SUM(F138:F148)</f>
        <v>4</v>
      </c>
      <c r="G136" s="630"/>
      <c r="H136" s="630">
        <v>84</v>
      </c>
      <c r="I136" s="630"/>
      <c r="J136" s="630">
        <v>2176</v>
      </c>
      <c r="K136" s="630"/>
      <c r="L136" s="630">
        <v>51257</v>
      </c>
      <c r="M136" s="631"/>
      <c r="N136" s="630">
        <v>59655</v>
      </c>
      <c r="O136" s="631"/>
      <c r="P136" s="630">
        <f>SUM(P138:P148)</f>
        <v>0</v>
      </c>
      <c r="Q136" s="630"/>
      <c r="R136" s="630">
        <v>645</v>
      </c>
      <c r="S136" s="630"/>
      <c r="T136" s="630">
        <v>341</v>
      </c>
      <c r="U136" s="630"/>
      <c r="V136" s="630">
        <v>2234</v>
      </c>
      <c r="W136" s="630"/>
      <c r="X136" s="630">
        <v>2964</v>
      </c>
      <c r="Y136" s="630"/>
      <c r="Z136" s="630">
        <f>SUM(Z138:Z148)</f>
        <v>0</v>
      </c>
      <c r="AA136" s="630"/>
      <c r="AB136" s="630">
        <f>SUM(AB138:AB148)</f>
        <v>0</v>
      </c>
      <c r="AC136" s="630"/>
      <c r="AD136" s="630">
        <v>3535</v>
      </c>
      <c r="AE136" s="630">
        <v>2963</v>
      </c>
      <c r="AF136" s="630">
        <f>SUM(AF138:AF148)</f>
        <v>0</v>
      </c>
      <c r="AG136" s="630">
        <v>2438</v>
      </c>
      <c r="AH136" s="630">
        <v>820</v>
      </c>
      <c r="AI136" s="630">
        <f>SUM(AI138:AI148)</f>
        <v>0</v>
      </c>
      <c r="AJ136" s="632">
        <f>SUM(AJ138:AJ148)</f>
        <v>0</v>
      </c>
    </row>
    <row r="137" spans="2:36" s="625" customFormat="1" ht="19.5" customHeight="1">
      <c r="B137" s="626"/>
      <c r="C137" s="627"/>
      <c r="D137" s="628"/>
      <c r="E137" s="629"/>
      <c r="F137" s="630"/>
      <c r="G137" s="630"/>
      <c r="H137" s="630"/>
      <c r="I137" s="630"/>
      <c r="J137" s="630"/>
      <c r="K137" s="630"/>
      <c r="L137" s="630"/>
      <c r="M137" s="631"/>
      <c r="N137" s="630"/>
      <c r="O137" s="631"/>
      <c r="P137" s="630"/>
      <c r="Q137" s="630"/>
      <c r="R137" s="634"/>
      <c r="S137" s="630"/>
      <c r="T137" s="634"/>
      <c r="U137" s="630"/>
      <c r="V137" s="634"/>
      <c r="W137" s="630"/>
      <c r="X137" s="634"/>
      <c r="Y137" s="630"/>
      <c r="Z137" s="634"/>
      <c r="AA137" s="630"/>
      <c r="AB137" s="634"/>
      <c r="AC137" s="630"/>
      <c r="AD137" s="634"/>
      <c r="AE137" s="634"/>
      <c r="AF137" s="634"/>
      <c r="AG137" s="634"/>
      <c r="AH137" s="634"/>
      <c r="AI137" s="634"/>
      <c r="AJ137" s="635"/>
    </row>
    <row r="138" spans="2:47" s="596" customFormat="1" ht="16.5" customHeight="1">
      <c r="B138" s="626">
        <v>27</v>
      </c>
      <c r="C138" s="627"/>
      <c r="D138" s="599" t="s">
        <v>1689</v>
      </c>
      <c r="E138" s="598"/>
      <c r="F138" s="633">
        <v>1</v>
      </c>
      <c r="G138" s="633"/>
      <c r="H138" s="633" t="s">
        <v>1710</v>
      </c>
      <c r="I138" s="633"/>
      <c r="J138" s="633">
        <v>0</v>
      </c>
      <c r="K138" s="633"/>
      <c r="L138" s="633" t="s">
        <v>1710</v>
      </c>
      <c r="M138" s="633"/>
      <c r="N138" s="633" t="s">
        <v>1710</v>
      </c>
      <c r="O138" s="633"/>
      <c r="P138" s="633">
        <v>0</v>
      </c>
      <c r="Q138" s="633"/>
      <c r="R138" s="633">
        <v>0</v>
      </c>
      <c r="S138" s="633"/>
      <c r="T138" s="633">
        <v>0</v>
      </c>
      <c r="U138" s="633"/>
      <c r="V138" s="633">
        <v>0</v>
      </c>
      <c r="W138" s="633"/>
      <c r="X138" s="633">
        <v>0</v>
      </c>
      <c r="Y138" s="633"/>
      <c r="Z138" s="633">
        <v>0</v>
      </c>
      <c r="AA138" s="633"/>
      <c r="AB138" s="633">
        <v>0</v>
      </c>
      <c r="AC138" s="633"/>
      <c r="AD138" s="633">
        <v>0</v>
      </c>
      <c r="AE138" s="633">
        <v>0</v>
      </c>
      <c r="AF138" s="633">
        <v>0</v>
      </c>
      <c r="AG138" s="633">
        <v>0</v>
      </c>
      <c r="AH138" s="633">
        <v>0</v>
      </c>
      <c r="AI138" s="633">
        <v>0</v>
      </c>
      <c r="AJ138" s="636">
        <v>0</v>
      </c>
      <c r="AK138" s="633"/>
      <c r="AL138" s="633"/>
      <c r="AM138" s="633"/>
      <c r="AN138" s="633"/>
      <c r="AO138" s="633"/>
      <c r="AP138" s="633"/>
      <c r="AQ138" s="633"/>
      <c r="AR138" s="633"/>
      <c r="AS138" s="633"/>
      <c r="AT138" s="633"/>
      <c r="AU138" s="633"/>
    </row>
    <row r="139" spans="2:47" s="596" customFormat="1" ht="16.5" customHeight="1">
      <c r="B139" s="1506" t="s">
        <v>1711</v>
      </c>
      <c r="C139" s="627"/>
      <c r="D139" s="599" t="s">
        <v>1704</v>
      </c>
      <c r="E139" s="598"/>
      <c r="F139" s="633">
        <v>0</v>
      </c>
      <c r="G139" s="633"/>
      <c r="H139" s="633">
        <v>0</v>
      </c>
      <c r="I139" s="633"/>
      <c r="J139" s="633">
        <v>0</v>
      </c>
      <c r="K139" s="633"/>
      <c r="L139" s="633">
        <v>0</v>
      </c>
      <c r="M139" s="633"/>
      <c r="N139" s="633">
        <v>0</v>
      </c>
      <c r="O139" s="633"/>
      <c r="P139" s="633">
        <v>0</v>
      </c>
      <c r="Q139" s="633"/>
      <c r="R139" s="633" t="s">
        <v>1702</v>
      </c>
      <c r="S139" s="633"/>
      <c r="T139" s="633">
        <v>0</v>
      </c>
      <c r="U139" s="633"/>
      <c r="V139" s="633">
        <v>0</v>
      </c>
      <c r="W139" s="633"/>
      <c r="X139" s="633">
        <v>0</v>
      </c>
      <c r="Y139" s="633"/>
      <c r="Z139" s="633">
        <v>0</v>
      </c>
      <c r="AA139" s="633"/>
      <c r="AB139" s="633">
        <v>0</v>
      </c>
      <c r="AC139" s="633"/>
      <c r="AD139" s="633">
        <v>0</v>
      </c>
      <c r="AE139" s="633">
        <v>0</v>
      </c>
      <c r="AF139" s="633">
        <v>0</v>
      </c>
      <c r="AG139" s="633">
        <v>0</v>
      </c>
      <c r="AH139" s="633">
        <v>0</v>
      </c>
      <c r="AI139" s="633">
        <v>0</v>
      </c>
      <c r="AJ139" s="636">
        <v>0</v>
      </c>
      <c r="AK139" s="633"/>
      <c r="AL139" s="633"/>
      <c r="AM139" s="633"/>
      <c r="AN139" s="633"/>
      <c r="AO139" s="633"/>
      <c r="AP139" s="633"/>
      <c r="AQ139" s="633"/>
      <c r="AR139" s="633"/>
      <c r="AS139" s="633"/>
      <c r="AT139" s="633"/>
      <c r="AU139" s="633"/>
    </row>
    <row r="140" spans="2:47" s="637" customFormat="1" ht="16.5" customHeight="1">
      <c r="B140" s="1506"/>
      <c r="C140" s="639"/>
      <c r="D140" s="599" t="s">
        <v>1692</v>
      </c>
      <c r="E140" s="640"/>
      <c r="F140" s="633">
        <v>1</v>
      </c>
      <c r="G140" s="634"/>
      <c r="H140" s="633" t="s">
        <v>1702</v>
      </c>
      <c r="I140" s="634"/>
      <c r="J140" s="633" t="s">
        <v>1702</v>
      </c>
      <c r="K140" s="633"/>
      <c r="L140" s="633" t="s">
        <v>1702</v>
      </c>
      <c r="M140" s="633"/>
      <c r="N140" s="633" t="s">
        <v>1702</v>
      </c>
      <c r="O140" s="633"/>
      <c r="P140" s="633">
        <v>0</v>
      </c>
      <c r="Q140" s="633"/>
      <c r="R140" s="633">
        <v>0</v>
      </c>
      <c r="S140" s="633"/>
      <c r="T140" s="633" t="s">
        <v>1702</v>
      </c>
      <c r="U140" s="633"/>
      <c r="V140" s="633" t="s">
        <v>1702</v>
      </c>
      <c r="W140" s="633"/>
      <c r="X140" s="633" t="s">
        <v>1702</v>
      </c>
      <c r="Y140" s="633"/>
      <c r="Z140" s="633">
        <v>0</v>
      </c>
      <c r="AA140" s="633"/>
      <c r="AB140" s="633">
        <v>0</v>
      </c>
      <c r="AC140" s="633"/>
      <c r="AD140" s="633" t="s">
        <v>1702</v>
      </c>
      <c r="AE140" s="633" t="s">
        <v>1702</v>
      </c>
      <c r="AF140" s="633">
        <v>0</v>
      </c>
      <c r="AG140" s="633" t="s">
        <v>1702</v>
      </c>
      <c r="AH140" s="633" t="s">
        <v>1702</v>
      </c>
      <c r="AI140" s="633">
        <v>0</v>
      </c>
      <c r="AJ140" s="636">
        <v>0</v>
      </c>
      <c r="AK140" s="633"/>
      <c r="AL140" s="633"/>
      <c r="AM140" s="633"/>
      <c r="AN140" s="633"/>
      <c r="AO140" s="633"/>
      <c r="AP140" s="633"/>
      <c r="AQ140" s="633"/>
      <c r="AR140" s="633"/>
      <c r="AS140" s="633"/>
      <c r="AT140" s="633"/>
      <c r="AU140" s="633"/>
    </row>
    <row r="141" spans="2:47" s="596" customFormat="1" ht="16.5" customHeight="1">
      <c r="B141" s="1506"/>
      <c r="C141" s="639"/>
      <c r="D141" s="599" t="s">
        <v>1693</v>
      </c>
      <c r="E141" s="598"/>
      <c r="F141" s="633">
        <v>0</v>
      </c>
      <c r="G141" s="633"/>
      <c r="H141" s="633">
        <v>0</v>
      </c>
      <c r="I141" s="633"/>
      <c r="J141" s="633">
        <v>0</v>
      </c>
      <c r="K141" s="633"/>
      <c r="L141" s="633">
        <v>0</v>
      </c>
      <c r="M141" s="633"/>
      <c r="N141" s="633">
        <v>0</v>
      </c>
      <c r="O141" s="633"/>
      <c r="P141" s="633">
        <v>0</v>
      </c>
      <c r="Q141" s="633"/>
      <c r="R141" s="633" t="s">
        <v>1702</v>
      </c>
      <c r="S141" s="633"/>
      <c r="T141" s="633">
        <v>0</v>
      </c>
      <c r="U141" s="633"/>
      <c r="V141" s="633">
        <v>0</v>
      </c>
      <c r="W141" s="633"/>
      <c r="X141" s="633">
        <v>0</v>
      </c>
      <c r="Y141" s="633"/>
      <c r="Z141" s="633">
        <v>0</v>
      </c>
      <c r="AA141" s="633"/>
      <c r="AB141" s="633">
        <v>0</v>
      </c>
      <c r="AC141" s="633"/>
      <c r="AD141" s="633">
        <v>0</v>
      </c>
      <c r="AE141" s="633">
        <v>0</v>
      </c>
      <c r="AF141" s="633">
        <v>0</v>
      </c>
      <c r="AG141" s="633">
        <v>0</v>
      </c>
      <c r="AH141" s="633">
        <v>0</v>
      </c>
      <c r="AI141" s="633">
        <v>0</v>
      </c>
      <c r="AJ141" s="636">
        <v>0</v>
      </c>
      <c r="AK141" s="633"/>
      <c r="AL141" s="633"/>
      <c r="AM141" s="633"/>
      <c r="AN141" s="633"/>
      <c r="AO141" s="633"/>
      <c r="AP141" s="633"/>
      <c r="AQ141" s="633"/>
      <c r="AR141" s="633"/>
      <c r="AS141" s="633"/>
      <c r="AT141" s="633"/>
      <c r="AU141" s="633"/>
    </row>
    <row r="142" spans="2:47" s="596" customFormat="1" ht="16.5" customHeight="1">
      <c r="B142" s="1506"/>
      <c r="C142" s="639"/>
      <c r="D142" s="599" t="s">
        <v>1694</v>
      </c>
      <c r="E142" s="598"/>
      <c r="F142" s="633">
        <v>2</v>
      </c>
      <c r="G142" s="633"/>
      <c r="H142" s="633" t="s">
        <v>1702</v>
      </c>
      <c r="I142" s="633"/>
      <c r="J142" s="633" t="s">
        <v>1702</v>
      </c>
      <c r="K142" s="633"/>
      <c r="L142" s="633" t="s">
        <v>1702</v>
      </c>
      <c r="M142" s="633"/>
      <c r="N142" s="633" t="s">
        <v>1702</v>
      </c>
      <c r="O142" s="633"/>
      <c r="P142" s="633">
        <v>0</v>
      </c>
      <c r="Q142" s="633"/>
      <c r="R142" s="633">
        <v>0</v>
      </c>
      <c r="S142" s="633"/>
      <c r="T142" s="633" t="s">
        <v>1702</v>
      </c>
      <c r="U142" s="633"/>
      <c r="V142" s="633" t="s">
        <v>1702</v>
      </c>
      <c r="W142" s="633"/>
      <c r="X142" s="633" t="s">
        <v>1702</v>
      </c>
      <c r="Y142" s="633"/>
      <c r="Z142" s="633">
        <v>0</v>
      </c>
      <c r="AA142" s="633"/>
      <c r="AB142" s="633">
        <v>0</v>
      </c>
      <c r="AC142" s="633"/>
      <c r="AD142" s="633" t="s">
        <v>1702</v>
      </c>
      <c r="AE142" s="633" t="s">
        <v>1702</v>
      </c>
      <c r="AF142" s="633">
        <v>0</v>
      </c>
      <c r="AG142" s="633" t="s">
        <v>1702</v>
      </c>
      <c r="AH142" s="633" t="s">
        <v>1702</v>
      </c>
      <c r="AI142" s="633">
        <v>0</v>
      </c>
      <c r="AJ142" s="636">
        <v>0</v>
      </c>
      <c r="AK142" s="633"/>
      <c r="AL142" s="633"/>
      <c r="AM142" s="633"/>
      <c r="AN142" s="633"/>
      <c r="AO142" s="633"/>
      <c r="AP142" s="633"/>
      <c r="AQ142" s="633"/>
      <c r="AR142" s="633"/>
      <c r="AS142" s="633"/>
      <c r="AT142" s="633"/>
      <c r="AU142" s="633"/>
    </row>
    <row r="143" spans="2:47" s="596" customFormat="1" ht="16.5" customHeight="1">
      <c r="B143" s="1506"/>
      <c r="C143" s="639"/>
      <c r="D143" s="599" t="s">
        <v>1695</v>
      </c>
      <c r="E143" s="598"/>
      <c r="F143" s="633">
        <v>0</v>
      </c>
      <c r="G143" s="633"/>
      <c r="H143" s="633">
        <v>0</v>
      </c>
      <c r="I143" s="633"/>
      <c r="J143" s="633">
        <v>0</v>
      </c>
      <c r="K143" s="633"/>
      <c r="L143" s="633">
        <v>0</v>
      </c>
      <c r="M143" s="633"/>
      <c r="N143" s="633">
        <v>0</v>
      </c>
      <c r="O143" s="633"/>
      <c r="P143" s="633">
        <v>0</v>
      </c>
      <c r="Q143" s="633"/>
      <c r="R143" s="633">
        <v>0</v>
      </c>
      <c r="S143" s="633"/>
      <c r="T143" s="633">
        <v>0</v>
      </c>
      <c r="U143" s="633"/>
      <c r="V143" s="633">
        <v>0</v>
      </c>
      <c r="W143" s="633"/>
      <c r="X143" s="633">
        <v>0</v>
      </c>
      <c r="Y143" s="633"/>
      <c r="Z143" s="633">
        <v>0</v>
      </c>
      <c r="AA143" s="633"/>
      <c r="AB143" s="633">
        <v>0</v>
      </c>
      <c r="AC143" s="633"/>
      <c r="AD143" s="633">
        <v>0</v>
      </c>
      <c r="AE143" s="633">
        <v>0</v>
      </c>
      <c r="AF143" s="633">
        <v>0</v>
      </c>
      <c r="AG143" s="633">
        <v>0</v>
      </c>
      <c r="AH143" s="633">
        <v>0</v>
      </c>
      <c r="AI143" s="633">
        <v>0</v>
      </c>
      <c r="AJ143" s="636">
        <v>0</v>
      </c>
      <c r="AK143" s="633"/>
      <c r="AL143" s="633"/>
      <c r="AM143" s="633"/>
      <c r="AN143" s="633"/>
      <c r="AO143" s="633"/>
      <c r="AP143" s="633"/>
      <c r="AQ143" s="633"/>
      <c r="AR143" s="633"/>
      <c r="AS143" s="633"/>
      <c r="AT143" s="633"/>
      <c r="AU143" s="633"/>
    </row>
    <row r="144" spans="2:47" s="596" customFormat="1" ht="16.5" customHeight="1">
      <c r="B144" s="1506"/>
      <c r="C144" s="639"/>
      <c r="D144" s="599" t="s">
        <v>1696</v>
      </c>
      <c r="E144" s="598"/>
      <c r="F144" s="633">
        <v>0</v>
      </c>
      <c r="G144" s="633"/>
      <c r="H144" s="633">
        <v>0</v>
      </c>
      <c r="I144" s="633"/>
      <c r="J144" s="633">
        <v>0</v>
      </c>
      <c r="K144" s="633"/>
      <c r="L144" s="633">
        <v>0</v>
      </c>
      <c r="M144" s="633"/>
      <c r="N144" s="633">
        <v>0</v>
      </c>
      <c r="O144" s="633"/>
      <c r="P144" s="633">
        <v>0</v>
      </c>
      <c r="Q144" s="633"/>
      <c r="R144" s="633">
        <v>0</v>
      </c>
      <c r="S144" s="633"/>
      <c r="T144" s="633">
        <v>0</v>
      </c>
      <c r="U144" s="633"/>
      <c r="V144" s="633">
        <v>0</v>
      </c>
      <c r="W144" s="633"/>
      <c r="X144" s="633">
        <v>0</v>
      </c>
      <c r="Y144" s="633"/>
      <c r="Z144" s="633">
        <v>0</v>
      </c>
      <c r="AA144" s="633"/>
      <c r="AB144" s="633">
        <v>0</v>
      </c>
      <c r="AC144" s="633"/>
      <c r="AD144" s="633">
        <v>0</v>
      </c>
      <c r="AE144" s="633">
        <v>0</v>
      </c>
      <c r="AF144" s="633">
        <v>0</v>
      </c>
      <c r="AG144" s="633">
        <v>0</v>
      </c>
      <c r="AH144" s="633">
        <v>0</v>
      </c>
      <c r="AI144" s="633">
        <v>0</v>
      </c>
      <c r="AJ144" s="636">
        <v>0</v>
      </c>
      <c r="AK144" s="633"/>
      <c r="AL144" s="633"/>
      <c r="AM144" s="633"/>
      <c r="AN144" s="633"/>
      <c r="AO144" s="633"/>
      <c r="AP144" s="633"/>
      <c r="AQ144" s="633"/>
      <c r="AR144" s="633"/>
      <c r="AS144" s="633"/>
      <c r="AT144" s="633"/>
      <c r="AU144" s="633"/>
    </row>
    <row r="145" spans="2:47" s="596" customFormat="1" ht="16.5" customHeight="1">
      <c r="B145" s="1506"/>
      <c r="C145" s="639"/>
      <c r="D145" s="599" t="s">
        <v>1697</v>
      </c>
      <c r="E145" s="598"/>
      <c r="F145" s="633">
        <v>0</v>
      </c>
      <c r="G145" s="633"/>
      <c r="H145" s="633">
        <v>0</v>
      </c>
      <c r="I145" s="633"/>
      <c r="J145" s="633">
        <v>0</v>
      </c>
      <c r="K145" s="633"/>
      <c r="L145" s="633">
        <v>0</v>
      </c>
      <c r="M145" s="633"/>
      <c r="N145" s="633">
        <v>0</v>
      </c>
      <c r="O145" s="633"/>
      <c r="P145" s="633">
        <v>0</v>
      </c>
      <c r="Q145" s="633"/>
      <c r="R145" s="633">
        <v>0</v>
      </c>
      <c r="S145" s="633"/>
      <c r="T145" s="633">
        <v>0</v>
      </c>
      <c r="U145" s="633"/>
      <c r="V145" s="633">
        <v>0</v>
      </c>
      <c r="W145" s="633"/>
      <c r="X145" s="633">
        <v>0</v>
      </c>
      <c r="Y145" s="633"/>
      <c r="Z145" s="633">
        <v>0</v>
      </c>
      <c r="AA145" s="633"/>
      <c r="AB145" s="633">
        <v>0</v>
      </c>
      <c r="AC145" s="633"/>
      <c r="AD145" s="633">
        <v>0</v>
      </c>
      <c r="AE145" s="633">
        <v>0</v>
      </c>
      <c r="AF145" s="633">
        <v>0</v>
      </c>
      <c r="AG145" s="633">
        <v>0</v>
      </c>
      <c r="AH145" s="633">
        <v>0</v>
      </c>
      <c r="AI145" s="633">
        <v>0</v>
      </c>
      <c r="AJ145" s="636">
        <v>0</v>
      </c>
      <c r="AK145" s="633"/>
      <c r="AL145" s="633"/>
      <c r="AM145" s="633"/>
      <c r="AN145" s="633"/>
      <c r="AO145" s="633"/>
      <c r="AP145" s="633"/>
      <c r="AQ145" s="633"/>
      <c r="AR145" s="633"/>
      <c r="AS145" s="633"/>
      <c r="AT145" s="633"/>
      <c r="AU145" s="633"/>
    </row>
    <row r="146" spans="2:47" s="596" customFormat="1" ht="16.5" customHeight="1">
      <c r="B146" s="1506"/>
      <c r="C146" s="627"/>
      <c r="D146" s="599" t="s">
        <v>1698</v>
      </c>
      <c r="E146" s="598"/>
      <c r="F146" s="633">
        <v>0</v>
      </c>
      <c r="G146" s="633"/>
      <c r="H146" s="633">
        <v>0</v>
      </c>
      <c r="I146" s="641"/>
      <c r="J146" s="633">
        <v>0</v>
      </c>
      <c r="K146" s="633"/>
      <c r="L146" s="633">
        <v>0</v>
      </c>
      <c r="M146" s="633"/>
      <c r="N146" s="633">
        <v>0</v>
      </c>
      <c r="O146" s="633"/>
      <c r="P146" s="633">
        <v>0</v>
      </c>
      <c r="Q146" s="633"/>
      <c r="R146" s="633">
        <v>0</v>
      </c>
      <c r="S146" s="633"/>
      <c r="T146" s="633">
        <v>0</v>
      </c>
      <c r="U146" s="633"/>
      <c r="V146" s="633">
        <v>0</v>
      </c>
      <c r="W146" s="633"/>
      <c r="X146" s="633">
        <v>0</v>
      </c>
      <c r="Y146" s="633"/>
      <c r="Z146" s="633">
        <v>0</v>
      </c>
      <c r="AA146" s="633"/>
      <c r="AB146" s="633">
        <v>0</v>
      </c>
      <c r="AC146" s="633"/>
      <c r="AD146" s="633">
        <v>0</v>
      </c>
      <c r="AE146" s="633">
        <v>0</v>
      </c>
      <c r="AF146" s="633">
        <v>0</v>
      </c>
      <c r="AG146" s="633">
        <v>0</v>
      </c>
      <c r="AH146" s="633">
        <v>0</v>
      </c>
      <c r="AI146" s="633">
        <v>0</v>
      </c>
      <c r="AJ146" s="636">
        <v>0</v>
      </c>
      <c r="AK146" s="633"/>
      <c r="AL146" s="633"/>
      <c r="AM146" s="633"/>
      <c r="AN146" s="633"/>
      <c r="AO146" s="633"/>
      <c r="AP146" s="633"/>
      <c r="AQ146" s="633"/>
      <c r="AR146" s="633"/>
      <c r="AS146" s="633"/>
      <c r="AT146" s="633"/>
      <c r="AU146" s="633"/>
    </row>
    <row r="147" spans="2:47" s="596" customFormat="1" ht="16.5" customHeight="1">
      <c r="B147" s="1506"/>
      <c r="C147" s="627"/>
      <c r="D147" s="599" t="s">
        <v>1699</v>
      </c>
      <c r="E147" s="598"/>
      <c r="F147" s="633">
        <v>0</v>
      </c>
      <c r="G147" s="633"/>
      <c r="H147" s="633">
        <v>0</v>
      </c>
      <c r="I147" s="633"/>
      <c r="J147" s="633">
        <v>0</v>
      </c>
      <c r="K147" s="633"/>
      <c r="L147" s="633">
        <v>0</v>
      </c>
      <c r="M147" s="633"/>
      <c r="N147" s="633">
        <v>0</v>
      </c>
      <c r="O147" s="633"/>
      <c r="P147" s="633">
        <v>0</v>
      </c>
      <c r="Q147" s="633"/>
      <c r="R147" s="633">
        <v>0</v>
      </c>
      <c r="S147" s="633"/>
      <c r="T147" s="633">
        <v>0</v>
      </c>
      <c r="U147" s="633"/>
      <c r="V147" s="633">
        <v>0</v>
      </c>
      <c r="W147" s="633"/>
      <c r="X147" s="633">
        <v>0</v>
      </c>
      <c r="Y147" s="633"/>
      <c r="Z147" s="633">
        <v>0</v>
      </c>
      <c r="AA147" s="633"/>
      <c r="AB147" s="633">
        <v>0</v>
      </c>
      <c r="AC147" s="633"/>
      <c r="AD147" s="633">
        <v>0</v>
      </c>
      <c r="AE147" s="633">
        <v>0</v>
      </c>
      <c r="AF147" s="633">
        <v>0</v>
      </c>
      <c r="AG147" s="633">
        <v>0</v>
      </c>
      <c r="AH147" s="633">
        <v>0</v>
      </c>
      <c r="AI147" s="633">
        <v>0</v>
      </c>
      <c r="AJ147" s="636">
        <v>0</v>
      </c>
      <c r="AK147" s="633"/>
      <c r="AL147" s="633"/>
      <c r="AM147" s="633"/>
      <c r="AN147" s="633"/>
      <c r="AO147" s="633"/>
      <c r="AP147" s="633"/>
      <c r="AQ147" s="633"/>
      <c r="AR147" s="633"/>
      <c r="AS147" s="633"/>
      <c r="AT147" s="633"/>
      <c r="AU147" s="633"/>
    </row>
    <row r="148" spans="2:47" ht="12">
      <c r="B148" s="626"/>
      <c r="C148" s="627"/>
      <c r="D148" s="599" t="s">
        <v>1700</v>
      </c>
      <c r="F148" s="633">
        <v>0</v>
      </c>
      <c r="G148" s="633"/>
      <c r="H148" s="633">
        <v>0</v>
      </c>
      <c r="I148" s="633"/>
      <c r="J148" s="633">
        <v>0</v>
      </c>
      <c r="K148" s="633"/>
      <c r="L148" s="633">
        <v>0</v>
      </c>
      <c r="M148" s="633"/>
      <c r="N148" s="633">
        <v>0</v>
      </c>
      <c r="O148" s="633"/>
      <c r="P148" s="633">
        <v>0</v>
      </c>
      <c r="Q148" s="633"/>
      <c r="R148" s="633">
        <v>0</v>
      </c>
      <c r="S148" s="633"/>
      <c r="T148" s="633">
        <v>0</v>
      </c>
      <c r="U148" s="633"/>
      <c r="V148" s="633">
        <v>0</v>
      </c>
      <c r="W148" s="633"/>
      <c r="X148" s="633">
        <v>0</v>
      </c>
      <c r="Y148" s="633"/>
      <c r="Z148" s="633">
        <v>0</v>
      </c>
      <c r="AA148" s="633"/>
      <c r="AB148" s="633">
        <v>0</v>
      </c>
      <c r="AC148" s="633"/>
      <c r="AD148" s="633">
        <v>0</v>
      </c>
      <c r="AE148" s="633">
        <v>0</v>
      </c>
      <c r="AF148" s="633">
        <v>0</v>
      </c>
      <c r="AG148" s="633">
        <v>0</v>
      </c>
      <c r="AH148" s="633">
        <v>0</v>
      </c>
      <c r="AI148" s="633">
        <v>0</v>
      </c>
      <c r="AJ148" s="636">
        <v>0</v>
      </c>
      <c r="AK148" s="633"/>
      <c r="AL148" s="633"/>
      <c r="AM148" s="633"/>
      <c r="AN148" s="633"/>
      <c r="AO148" s="633"/>
      <c r="AP148" s="633"/>
      <c r="AQ148" s="633"/>
      <c r="AR148" s="633"/>
      <c r="AS148" s="633"/>
      <c r="AT148" s="633"/>
      <c r="AU148" s="633"/>
    </row>
    <row r="149" spans="2:36" s="596" customFormat="1" ht="11.25" customHeight="1">
      <c r="B149" s="616"/>
      <c r="C149" s="617"/>
      <c r="D149" s="602"/>
      <c r="E149" s="601"/>
      <c r="F149" s="618"/>
      <c r="G149" s="619"/>
      <c r="H149" s="619"/>
      <c r="I149" s="620"/>
      <c r="J149" s="620"/>
      <c r="K149" s="601"/>
      <c r="L149" s="601"/>
      <c r="M149" s="601"/>
      <c r="N149" s="601"/>
      <c r="O149" s="601"/>
      <c r="P149" s="601"/>
      <c r="Q149" s="601"/>
      <c r="R149" s="621"/>
      <c r="S149" s="601"/>
      <c r="T149" s="621"/>
      <c r="U149" s="601"/>
      <c r="V149" s="622"/>
      <c r="W149" s="601"/>
      <c r="X149" s="621"/>
      <c r="Y149" s="601"/>
      <c r="Z149" s="621"/>
      <c r="AA149" s="601"/>
      <c r="AB149" s="621"/>
      <c r="AC149" s="601"/>
      <c r="AD149" s="622"/>
      <c r="AE149" s="621"/>
      <c r="AF149" s="622"/>
      <c r="AG149" s="621"/>
      <c r="AH149" s="621"/>
      <c r="AI149" s="623"/>
      <c r="AJ149" s="624"/>
    </row>
    <row r="150" spans="2:36" s="625" customFormat="1" ht="12.75">
      <c r="B150" s="626"/>
      <c r="C150" s="627"/>
      <c r="D150" s="628" t="s">
        <v>402</v>
      </c>
      <c r="E150" s="629"/>
      <c r="F150" s="630">
        <f>SUM(F152:F162)</f>
        <v>4</v>
      </c>
      <c r="G150" s="630"/>
      <c r="H150" s="630">
        <f>SUM(H152:H162)</f>
        <v>23</v>
      </c>
      <c r="I150" s="630"/>
      <c r="J150" s="630">
        <f>SUM(J152:J162)</f>
        <v>224</v>
      </c>
      <c r="K150" s="630"/>
      <c r="L150" s="630">
        <f>SUM(L152:L162)</f>
        <v>957</v>
      </c>
      <c r="M150" s="631"/>
      <c r="N150" s="630">
        <f>SUM(N152:N162)</f>
        <v>1358</v>
      </c>
      <c r="O150" s="631"/>
      <c r="P150" s="630">
        <f>SUM(P152:P162)</f>
        <v>0</v>
      </c>
      <c r="Q150" s="630"/>
      <c r="R150" s="630">
        <f>SUM(R152:R162)</f>
        <v>88</v>
      </c>
      <c r="S150" s="630"/>
      <c r="T150" s="630">
        <f>SUM(T152:T162)</f>
        <v>112</v>
      </c>
      <c r="U150" s="630"/>
      <c r="V150" s="630">
        <f>SUM(V152:V162)</f>
        <v>227</v>
      </c>
      <c r="W150" s="630"/>
      <c r="X150" s="630">
        <f>SUM(X152:X162)</f>
        <v>190</v>
      </c>
      <c r="Y150" s="630"/>
      <c r="Z150" s="630">
        <f>SUM(Z152:Z162)</f>
        <v>0</v>
      </c>
      <c r="AA150" s="630"/>
      <c r="AB150" s="630">
        <f>SUM(AB152:AB162)</f>
        <v>0</v>
      </c>
      <c r="AC150" s="630"/>
      <c r="AD150" s="630">
        <f aca="true" t="shared" si="4" ref="AD150:AJ150">SUM(AD152:AD162)</f>
        <v>385</v>
      </c>
      <c r="AE150" s="630">
        <f t="shared" si="4"/>
        <v>32</v>
      </c>
      <c r="AF150" s="630">
        <f t="shared" si="4"/>
        <v>5</v>
      </c>
      <c r="AG150" s="630">
        <f t="shared" si="4"/>
        <v>25</v>
      </c>
      <c r="AH150" s="630">
        <f t="shared" si="4"/>
        <v>25</v>
      </c>
      <c r="AI150" s="630">
        <f t="shared" si="4"/>
        <v>0</v>
      </c>
      <c r="AJ150" s="632">
        <f t="shared" si="4"/>
        <v>0</v>
      </c>
    </row>
    <row r="151" spans="2:36" s="625" customFormat="1" ht="19.5" customHeight="1">
      <c r="B151" s="626"/>
      <c r="C151" s="627"/>
      <c r="D151" s="628"/>
      <c r="E151" s="629"/>
      <c r="F151" s="630"/>
      <c r="G151" s="630"/>
      <c r="H151" s="630"/>
      <c r="I151" s="630"/>
      <c r="J151" s="630"/>
      <c r="K151" s="630"/>
      <c r="L151" s="630"/>
      <c r="M151" s="631"/>
      <c r="N151" s="630"/>
      <c r="O151" s="631"/>
      <c r="P151" s="630"/>
      <c r="Q151" s="630"/>
      <c r="R151" s="630"/>
      <c r="S151" s="630"/>
      <c r="T151" s="630"/>
      <c r="U151" s="630"/>
      <c r="V151" s="630"/>
      <c r="W151" s="630"/>
      <c r="X151" s="630"/>
      <c r="Y151" s="630"/>
      <c r="Z151" s="630"/>
      <c r="AA151" s="630"/>
      <c r="AB151" s="630"/>
      <c r="AC151" s="630"/>
      <c r="AD151" s="630"/>
      <c r="AE151" s="630"/>
      <c r="AF151" s="630"/>
      <c r="AG151" s="630"/>
      <c r="AH151" s="630"/>
      <c r="AI151" s="634"/>
      <c r="AJ151" s="635"/>
    </row>
    <row r="152" spans="2:47" s="596" customFormat="1" ht="16.5" customHeight="1">
      <c r="B152" s="626">
        <v>28</v>
      </c>
      <c r="C152" s="627"/>
      <c r="D152" s="599" t="s">
        <v>1689</v>
      </c>
      <c r="E152" s="598"/>
      <c r="F152" s="633">
        <v>1</v>
      </c>
      <c r="G152" s="633"/>
      <c r="H152" s="633" t="s">
        <v>1710</v>
      </c>
      <c r="I152" s="633"/>
      <c r="J152" s="633">
        <v>0</v>
      </c>
      <c r="K152" s="633"/>
      <c r="L152" s="633" t="s">
        <v>1710</v>
      </c>
      <c r="M152" s="633"/>
      <c r="N152" s="633" t="s">
        <v>1710</v>
      </c>
      <c r="O152" s="633"/>
      <c r="P152" s="633">
        <v>0</v>
      </c>
      <c r="Q152" s="633"/>
      <c r="R152" s="633">
        <v>0</v>
      </c>
      <c r="S152" s="633"/>
      <c r="T152" s="633">
        <v>0</v>
      </c>
      <c r="U152" s="633"/>
      <c r="V152" s="633">
        <v>0</v>
      </c>
      <c r="W152" s="633"/>
      <c r="X152" s="633">
        <v>0</v>
      </c>
      <c r="Y152" s="633"/>
      <c r="Z152" s="633">
        <v>0</v>
      </c>
      <c r="AA152" s="633"/>
      <c r="AB152" s="633">
        <v>0</v>
      </c>
      <c r="AC152" s="633"/>
      <c r="AD152" s="633">
        <v>0</v>
      </c>
      <c r="AE152" s="633">
        <v>0</v>
      </c>
      <c r="AF152" s="633">
        <v>0</v>
      </c>
      <c r="AG152" s="633">
        <v>0</v>
      </c>
      <c r="AH152" s="633">
        <v>0</v>
      </c>
      <c r="AI152" s="633">
        <v>0</v>
      </c>
      <c r="AJ152" s="636">
        <v>0</v>
      </c>
      <c r="AK152" s="633"/>
      <c r="AL152" s="633"/>
      <c r="AM152" s="633"/>
      <c r="AN152" s="633"/>
      <c r="AO152" s="633"/>
      <c r="AP152" s="633"/>
      <c r="AQ152" s="633"/>
      <c r="AR152" s="633"/>
      <c r="AS152" s="633"/>
      <c r="AT152" s="633"/>
      <c r="AU152" s="633"/>
    </row>
    <row r="153" spans="2:47" s="596" customFormat="1" ht="16.5" customHeight="1">
      <c r="B153" s="1506" t="s">
        <v>1712</v>
      </c>
      <c r="C153" s="627"/>
      <c r="D153" s="599" t="s">
        <v>1704</v>
      </c>
      <c r="E153" s="598" t="s">
        <v>1701</v>
      </c>
      <c r="F153" s="633">
        <v>3</v>
      </c>
      <c r="G153" s="633"/>
      <c r="H153" s="633">
        <v>23</v>
      </c>
      <c r="I153" s="633"/>
      <c r="J153" s="633">
        <v>224</v>
      </c>
      <c r="K153" s="633"/>
      <c r="L153" s="633">
        <v>957</v>
      </c>
      <c r="M153" s="633"/>
      <c r="N153" s="633">
        <v>1358</v>
      </c>
      <c r="O153" s="633"/>
      <c r="P153" s="633">
        <v>0</v>
      </c>
      <c r="Q153" s="633"/>
      <c r="R153" s="633">
        <v>88</v>
      </c>
      <c r="S153" s="633"/>
      <c r="T153" s="633">
        <v>112</v>
      </c>
      <c r="U153" s="633"/>
      <c r="V153" s="633">
        <v>227</v>
      </c>
      <c r="W153" s="633"/>
      <c r="X153" s="633">
        <v>190</v>
      </c>
      <c r="Y153" s="633"/>
      <c r="Z153" s="633">
        <v>0</v>
      </c>
      <c r="AA153" s="633"/>
      <c r="AB153" s="633">
        <v>0</v>
      </c>
      <c r="AC153" s="633"/>
      <c r="AD153" s="633">
        <v>385</v>
      </c>
      <c r="AE153" s="633">
        <v>32</v>
      </c>
      <c r="AF153" s="633">
        <v>5</v>
      </c>
      <c r="AG153" s="633">
        <v>25</v>
      </c>
      <c r="AH153" s="633">
        <v>25</v>
      </c>
      <c r="AI153" s="633">
        <v>0</v>
      </c>
      <c r="AJ153" s="636">
        <v>0</v>
      </c>
      <c r="AK153" s="633"/>
      <c r="AL153" s="633"/>
      <c r="AM153" s="633"/>
      <c r="AN153" s="633"/>
      <c r="AO153" s="633"/>
      <c r="AP153" s="633"/>
      <c r="AQ153" s="633"/>
      <c r="AR153" s="633"/>
      <c r="AS153" s="633"/>
      <c r="AT153" s="633"/>
      <c r="AU153" s="633"/>
    </row>
    <row r="154" spans="2:47" s="637" customFormat="1" ht="16.5" customHeight="1">
      <c r="B154" s="1506"/>
      <c r="C154" s="639"/>
      <c r="D154" s="599" t="s">
        <v>1692</v>
      </c>
      <c r="E154" s="640"/>
      <c r="F154" s="633">
        <v>0</v>
      </c>
      <c r="G154" s="634"/>
      <c r="H154" s="633">
        <v>0</v>
      </c>
      <c r="I154" s="634"/>
      <c r="J154" s="633">
        <v>0</v>
      </c>
      <c r="K154" s="633"/>
      <c r="L154" s="633">
        <v>0</v>
      </c>
      <c r="M154" s="633"/>
      <c r="N154" s="633">
        <v>0</v>
      </c>
      <c r="O154" s="633"/>
      <c r="P154" s="633">
        <v>0</v>
      </c>
      <c r="Q154" s="633"/>
      <c r="R154" s="633">
        <v>0</v>
      </c>
      <c r="S154" s="633"/>
      <c r="T154" s="633">
        <v>0</v>
      </c>
      <c r="U154" s="633"/>
      <c r="V154" s="633">
        <v>0</v>
      </c>
      <c r="W154" s="633"/>
      <c r="X154" s="633">
        <v>0</v>
      </c>
      <c r="Y154" s="633"/>
      <c r="Z154" s="633">
        <v>0</v>
      </c>
      <c r="AA154" s="633"/>
      <c r="AB154" s="633">
        <v>0</v>
      </c>
      <c r="AC154" s="633"/>
      <c r="AD154" s="633">
        <v>0</v>
      </c>
      <c r="AE154" s="633">
        <v>0</v>
      </c>
      <c r="AF154" s="633">
        <v>0</v>
      </c>
      <c r="AG154" s="633">
        <v>0</v>
      </c>
      <c r="AH154" s="633">
        <v>0</v>
      </c>
      <c r="AI154" s="633">
        <v>0</v>
      </c>
      <c r="AJ154" s="636">
        <v>0</v>
      </c>
      <c r="AK154" s="633"/>
      <c r="AL154" s="633"/>
      <c r="AM154" s="633"/>
      <c r="AN154" s="633"/>
      <c r="AO154" s="633"/>
      <c r="AP154" s="633"/>
      <c r="AQ154" s="633"/>
      <c r="AR154" s="633"/>
      <c r="AS154" s="633"/>
      <c r="AT154" s="633"/>
      <c r="AU154" s="633"/>
    </row>
    <row r="155" spans="2:47" s="596" customFormat="1" ht="16.5" customHeight="1">
      <c r="B155" s="1506"/>
      <c r="C155" s="639"/>
      <c r="D155" s="599" t="s">
        <v>1693</v>
      </c>
      <c r="E155" s="598"/>
      <c r="F155" s="633">
        <v>0</v>
      </c>
      <c r="G155" s="633"/>
      <c r="H155" s="633">
        <v>0</v>
      </c>
      <c r="I155" s="633"/>
      <c r="J155" s="633">
        <v>0</v>
      </c>
      <c r="K155" s="633"/>
      <c r="L155" s="633">
        <v>0</v>
      </c>
      <c r="M155" s="633"/>
      <c r="N155" s="633">
        <v>0</v>
      </c>
      <c r="O155" s="633"/>
      <c r="P155" s="633">
        <v>0</v>
      </c>
      <c r="Q155" s="633"/>
      <c r="R155" s="633">
        <v>0</v>
      </c>
      <c r="S155" s="633"/>
      <c r="T155" s="633">
        <v>0</v>
      </c>
      <c r="U155" s="633"/>
      <c r="V155" s="633">
        <v>0</v>
      </c>
      <c r="W155" s="633"/>
      <c r="X155" s="633">
        <v>0</v>
      </c>
      <c r="Y155" s="633"/>
      <c r="Z155" s="633">
        <v>0</v>
      </c>
      <c r="AA155" s="633"/>
      <c r="AB155" s="633">
        <v>0</v>
      </c>
      <c r="AC155" s="633"/>
      <c r="AD155" s="633">
        <v>0</v>
      </c>
      <c r="AE155" s="633">
        <v>0</v>
      </c>
      <c r="AF155" s="633">
        <v>0</v>
      </c>
      <c r="AG155" s="633">
        <v>0</v>
      </c>
      <c r="AH155" s="633">
        <v>0</v>
      </c>
      <c r="AI155" s="633">
        <v>0</v>
      </c>
      <c r="AJ155" s="636">
        <v>0</v>
      </c>
      <c r="AK155" s="633"/>
      <c r="AL155" s="633"/>
      <c r="AM155" s="633"/>
      <c r="AN155" s="633"/>
      <c r="AO155" s="633"/>
      <c r="AP155" s="633"/>
      <c r="AQ155" s="633"/>
      <c r="AR155" s="633"/>
      <c r="AS155" s="633"/>
      <c r="AT155" s="633"/>
      <c r="AU155" s="633"/>
    </row>
    <row r="156" spans="2:47" s="596" customFormat="1" ht="16.5" customHeight="1">
      <c r="B156" s="1506"/>
      <c r="C156" s="639"/>
      <c r="D156" s="599" t="s">
        <v>1694</v>
      </c>
      <c r="E156" s="598"/>
      <c r="F156" s="633">
        <v>0</v>
      </c>
      <c r="G156" s="633"/>
      <c r="H156" s="633">
        <v>0</v>
      </c>
      <c r="I156" s="633"/>
      <c r="J156" s="633">
        <v>0</v>
      </c>
      <c r="K156" s="633"/>
      <c r="L156" s="633">
        <v>0</v>
      </c>
      <c r="M156" s="633"/>
      <c r="N156" s="633">
        <v>0</v>
      </c>
      <c r="O156" s="633"/>
      <c r="P156" s="633">
        <v>0</v>
      </c>
      <c r="Q156" s="633"/>
      <c r="R156" s="633">
        <v>0</v>
      </c>
      <c r="S156" s="633"/>
      <c r="T156" s="633">
        <v>0</v>
      </c>
      <c r="U156" s="633"/>
      <c r="V156" s="633">
        <v>0</v>
      </c>
      <c r="W156" s="633"/>
      <c r="X156" s="633">
        <v>0</v>
      </c>
      <c r="Y156" s="633"/>
      <c r="Z156" s="633">
        <v>0</v>
      </c>
      <c r="AA156" s="633"/>
      <c r="AB156" s="633">
        <v>0</v>
      </c>
      <c r="AC156" s="633"/>
      <c r="AD156" s="633">
        <v>0</v>
      </c>
      <c r="AE156" s="633">
        <v>0</v>
      </c>
      <c r="AF156" s="633">
        <v>0</v>
      </c>
      <c r="AG156" s="633">
        <v>0</v>
      </c>
      <c r="AH156" s="633">
        <v>0</v>
      </c>
      <c r="AI156" s="633">
        <v>0</v>
      </c>
      <c r="AJ156" s="636">
        <v>0</v>
      </c>
      <c r="AK156" s="633"/>
      <c r="AL156" s="633"/>
      <c r="AM156" s="633"/>
      <c r="AN156" s="633"/>
      <c r="AO156" s="633"/>
      <c r="AP156" s="633"/>
      <c r="AQ156" s="633"/>
      <c r="AR156" s="633"/>
      <c r="AS156" s="633"/>
      <c r="AT156" s="633"/>
      <c r="AU156" s="633"/>
    </row>
    <row r="157" spans="2:47" s="596" customFormat="1" ht="16.5" customHeight="1">
      <c r="B157" s="1506"/>
      <c r="C157" s="639"/>
      <c r="D157" s="599" t="s">
        <v>1695</v>
      </c>
      <c r="E157" s="598"/>
      <c r="F157" s="633">
        <v>0</v>
      </c>
      <c r="G157" s="633"/>
      <c r="H157" s="633">
        <v>0</v>
      </c>
      <c r="I157" s="633"/>
      <c r="J157" s="633">
        <v>0</v>
      </c>
      <c r="K157" s="633"/>
      <c r="L157" s="633">
        <v>0</v>
      </c>
      <c r="M157" s="633"/>
      <c r="N157" s="633">
        <v>0</v>
      </c>
      <c r="O157" s="633"/>
      <c r="P157" s="633">
        <v>0</v>
      </c>
      <c r="Q157" s="633"/>
      <c r="R157" s="633">
        <v>0</v>
      </c>
      <c r="S157" s="633"/>
      <c r="T157" s="633">
        <v>0</v>
      </c>
      <c r="U157" s="633"/>
      <c r="V157" s="633">
        <v>0</v>
      </c>
      <c r="W157" s="633"/>
      <c r="X157" s="633">
        <v>0</v>
      </c>
      <c r="Y157" s="633"/>
      <c r="Z157" s="633">
        <v>0</v>
      </c>
      <c r="AA157" s="633"/>
      <c r="AB157" s="633">
        <v>0</v>
      </c>
      <c r="AC157" s="633"/>
      <c r="AD157" s="633">
        <v>0</v>
      </c>
      <c r="AE157" s="633">
        <v>0</v>
      </c>
      <c r="AF157" s="633">
        <v>0</v>
      </c>
      <c r="AG157" s="633">
        <v>0</v>
      </c>
      <c r="AH157" s="633">
        <v>0</v>
      </c>
      <c r="AI157" s="633">
        <v>0</v>
      </c>
      <c r="AJ157" s="636">
        <v>0</v>
      </c>
      <c r="AK157" s="633"/>
      <c r="AL157" s="633"/>
      <c r="AM157" s="633"/>
      <c r="AN157" s="633"/>
      <c r="AO157" s="633"/>
      <c r="AP157" s="633"/>
      <c r="AQ157" s="633"/>
      <c r="AR157" s="633"/>
      <c r="AS157" s="633"/>
      <c r="AT157" s="633"/>
      <c r="AU157" s="633"/>
    </row>
    <row r="158" spans="2:47" s="596" customFormat="1" ht="16.5" customHeight="1">
      <c r="B158" s="1506"/>
      <c r="C158" s="639"/>
      <c r="D158" s="599" t="s">
        <v>1696</v>
      </c>
      <c r="E158" s="598"/>
      <c r="F158" s="633">
        <v>0</v>
      </c>
      <c r="G158" s="633"/>
      <c r="H158" s="633">
        <v>0</v>
      </c>
      <c r="I158" s="633"/>
      <c r="J158" s="633">
        <v>0</v>
      </c>
      <c r="K158" s="633"/>
      <c r="L158" s="633">
        <v>0</v>
      </c>
      <c r="M158" s="633"/>
      <c r="N158" s="633">
        <v>0</v>
      </c>
      <c r="O158" s="633"/>
      <c r="P158" s="633">
        <v>0</v>
      </c>
      <c r="Q158" s="633"/>
      <c r="R158" s="633">
        <v>0</v>
      </c>
      <c r="S158" s="633"/>
      <c r="T158" s="633">
        <v>0</v>
      </c>
      <c r="U158" s="633"/>
      <c r="V158" s="633">
        <v>0</v>
      </c>
      <c r="W158" s="633"/>
      <c r="X158" s="633">
        <v>0</v>
      </c>
      <c r="Y158" s="633"/>
      <c r="Z158" s="633">
        <v>0</v>
      </c>
      <c r="AA158" s="633"/>
      <c r="AB158" s="633">
        <v>0</v>
      </c>
      <c r="AC158" s="633"/>
      <c r="AD158" s="633">
        <v>0</v>
      </c>
      <c r="AE158" s="633">
        <v>0</v>
      </c>
      <c r="AF158" s="633">
        <v>0</v>
      </c>
      <c r="AG158" s="633">
        <v>0</v>
      </c>
      <c r="AH158" s="633">
        <v>0</v>
      </c>
      <c r="AI158" s="633">
        <v>0</v>
      </c>
      <c r="AJ158" s="636">
        <v>0</v>
      </c>
      <c r="AK158" s="633"/>
      <c r="AL158" s="633"/>
      <c r="AM158" s="633"/>
      <c r="AN158" s="633"/>
      <c r="AO158" s="633"/>
      <c r="AP158" s="633"/>
      <c r="AQ158" s="633"/>
      <c r="AR158" s="633"/>
      <c r="AS158" s="633"/>
      <c r="AT158" s="633"/>
      <c r="AU158" s="633"/>
    </row>
    <row r="159" spans="2:47" s="596" customFormat="1" ht="16.5" customHeight="1">
      <c r="B159" s="1506"/>
      <c r="C159" s="639"/>
      <c r="D159" s="599" t="s">
        <v>1697</v>
      </c>
      <c r="E159" s="598"/>
      <c r="F159" s="633">
        <v>0</v>
      </c>
      <c r="G159" s="633"/>
      <c r="H159" s="633">
        <v>0</v>
      </c>
      <c r="I159" s="633"/>
      <c r="J159" s="633">
        <v>0</v>
      </c>
      <c r="K159" s="633"/>
      <c r="L159" s="633">
        <v>0</v>
      </c>
      <c r="M159" s="633"/>
      <c r="N159" s="633">
        <v>0</v>
      </c>
      <c r="O159" s="633"/>
      <c r="P159" s="633">
        <v>0</v>
      </c>
      <c r="Q159" s="633"/>
      <c r="R159" s="633">
        <v>0</v>
      </c>
      <c r="S159" s="633"/>
      <c r="T159" s="633">
        <v>0</v>
      </c>
      <c r="U159" s="633"/>
      <c r="V159" s="633">
        <v>0</v>
      </c>
      <c r="W159" s="633"/>
      <c r="X159" s="633">
        <v>0</v>
      </c>
      <c r="Y159" s="633"/>
      <c r="Z159" s="633">
        <v>0</v>
      </c>
      <c r="AA159" s="633"/>
      <c r="AB159" s="633">
        <v>0</v>
      </c>
      <c r="AC159" s="633"/>
      <c r="AD159" s="633">
        <v>0</v>
      </c>
      <c r="AE159" s="633">
        <v>0</v>
      </c>
      <c r="AF159" s="633">
        <v>0</v>
      </c>
      <c r="AG159" s="633">
        <v>0</v>
      </c>
      <c r="AH159" s="633">
        <v>0</v>
      </c>
      <c r="AI159" s="633">
        <v>0</v>
      </c>
      <c r="AJ159" s="636">
        <v>0</v>
      </c>
      <c r="AK159" s="633"/>
      <c r="AL159" s="633"/>
      <c r="AM159" s="633"/>
      <c r="AN159" s="633"/>
      <c r="AO159" s="633"/>
      <c r="AP159" s="633"/>
      <c r="AQ159" s="633"/>
      <c r="AR159" s="633"/>
      <c r="AS159" s="633"/>
      <c r="AT159" s="633"/>
      <c r="AU159" s="633"/>
    </row>
    <row r="160" spans="2:47" s="596" customFormat="1" ht="16.5" customHeight="1">
      <c r="B160" s="1506"/>
      <c r="C160" s="627"/>
      <c r="D160" s="599" t="s">
        <v>1698</v>
      </c>
      <c r="E160" s="598"/>
      <c r="F160" s="633">
        <v>0</v>
      </c>
      <c r="G160" s="633"/>
      <c r="H160" s="633">
        <v>0</v>
      </c>
      <c r="I160" s="641"/>
      <c r="J160" s="633">
        <v>0</v>
      </c>
      <c r="K160" s="633"/>
      <c r="L160" s="633">
        <v>0</v>
      </c>
      <c r="M160" s="633"/>
      <c r="N160" s="633">
        <v>0</v>
      </c>
      <c r="O160" s="633"/>
      <c r="P160" s="633">
        <v>0</v>
      </c>
      <c r="Q160" s="633"/>
      <c r="R160" s="633">
        <v>0</v>
      </c>
      <c r="S160" s="633"/>
      <c r="T160" s="633">
        <v>0</v>
      </c>
      <c r="U160" s="633"/>
      <c r="V160" s="633">
        <v>0</v>
      </c>
      <c r="W160" s="633"/>
      <c r="X160" s="633">
        <v>0</v>
      </c>
      <c r="Y160" s="633"/>
      <c r="Z160" s="633">
        <v>0</v>
      </c>
      <c r="AA160" s="633"/>
      <c r="AB160" s="633">
        <v>0</v>
      </c>
      <c r="AC160" s="633"/>
      <c r="AD160" s="633">
        <v>0</v>
      </c>
      <c r="AE160" s="633">
        <v>0</v>
      </c>
      <c r="AF160" s="633">
        <v>0</v>
      </c>
      <c r="AG160" s="633">
        <v>0</v>
      </c>
      <c r="AH160" s="633">
        <v>0</v>
      </c>
      <c r="AI160" s="633">
        <v>0</v>
      </c>
      <c r="AJ160" s="636">
        <v>0</v>
      </c>
      <c r="AK160" s="633"/>
      <c r="AL160" s="633"/>
      <c r="AM160" s="633"/>
      <c r="AN160" s="633"/>
      <c r="AO160" s="633"/>
      <c r="AP160" s="633"/>
      <c r="AQ160" s="633"/>
      <c r="AR160" s="633"/>
      <c r="AS160" s="633"/>
      <c r="AT160" s="633"/>
      <c r="AU160" s="633"/>
    </row>
    <row r="161" spans="2:47" s="596" customFormat="1" ht="16.5" customHeight="1">
      <c r="B161" s="1506"/>
      <c r="C161" s="627"/>
      <c r="D161" s="599" t="s">
        <v>1699</v>
      </c>
      <c r="E161" s="598"/>
      <c r="F161" s="633">
        <v>0</v>
      </c>
      <c r="G161" s="633"/>
      <c r="H161" s="633">
        <v>0</v>
      </c>
      <c r="I161" s="633"/>
      <c r="J161" s="633">
        <v>0</v>
      </c>
      <c r="K161" s="633"/>
      <c r="L161" s="633">
        <v>0</v>
      </c>
      <c r="M161" s="633"/>
      <c r="N161" s="633">
        <v>0</v>
      </c>
      <c r="O161" s="633"/>
      <c r="P161" s="633">
        <v>0</v>
      </c>
      <c r="Q161" s="633"/>
      <c r="R161" s="633">
        <v>0</v>
      </c>
      <c r="S161" s="633"/>
      <c r="T161" s="633">
        <v>0</v>
      </c>
      <c r="U161" s="633"/>
      <c r="V161" s="633">
        <v>0</v>
      </c>
      <c r="W161" s="633"/>
      <c r="X161" s="633">
        <v>0</v>
      </c>
      <c r="Y161" s="633"/>
      <c r="Z161" s="633">
        <v>0</v>
      </c>
      <c r="AA161" s="633"/>
      <c r="AB161" s="633">
        <v>0</v>
      </c>
      <c r="AC161" s="633"/>
      <c r="AD161" s="633">
        <v>0</v>
      </c>
      <c r="AE161" s="633">
        <v>0</v>
      </c>
      <c r="AF161" s="633">
        <v>0</v>
      </c>
      <c r="AG161" s="633">
        <v>0</v>
      </c>
      <c r="AH161" s="633">
        <v>0</v>
      </c>
      <c r="AI161" s="633">
        <v>0</v>
      </c>
      <c r="AJ161" s="636">
        <v>0</v>
      </c>
      <c r="AK161" s="633"/>
      <c r="AL161" s="633"/>
      <c r="AM161" s="633"/>
      <c r="AN161" s="633"/>
      <c r="AO161" s="633"/>
      <c r="AP161" s="633"/>
      <c r="AQ161" s="633"/>
      <c r="AR161" s="633"/>
      <c r="AS161" s="633"/>
      <c r="AT161" s="633"/>
      <c r="AU161" s="633"/>
    </row>
    <row r="162" spans="2:47" ht="12">
      <c r="B162" s="626"/>
      <c r="C162" s="627"/>
      <c r="D162" s="599" t="s">
        <v>1700</v>
      </c>
      <c r="F162" s="633">
        <v>0</v>
      </c>
      <c r="G162" s="633"/>
      <c r="H162" s="633">
        <v>0</v>
      </c>
      <c r="I162" s="633"/>
      <c r="J162" s="633">
        <v>0</v>
      </c>
      <c r="K162" s="633"/>
      <c r="L162" s="633">
        <v>0</v>
      </c>
      <c r="M162" s="633"/>
      <c r="N162" s="633">
        <v>0</v>
      </c>
      <c r="O162" s="633"/>
      <c r="P162" s="633">
        <v>0</v>
      </c>
      <c r="Q162" s="633"/>
      <c r="R162" s="633">
        <v>0</v>
      </c>
      <c r="S162" s="633"/>
      <c r="T162" s="633">
        <v>0</v>
      </c>
      <c r="U162" s="633"/>
      <c r="V162" s="633">
        <v>0</v>
      </c>
      <c r="W162" s="633"/>
      <c r="X162" s="633">
        <v>0</v>
      </c>
      <c r="Y162" s="633"/>
      <c r="Z162" s="633">
        <v>0</v>
      </c>
      <c r="AA162" s="633"/>
      <c r="AB162" s="633">
        <v>0</v>
      </c>
      <c r="AC162" s="633"/>
      <c r="AD162" s="633">
        <v>0</v>
      </c>
      <c r="AE162" s="633">
        <v>0</v>
      </c>
      <c r="AF162" s="633">
        <v>0</v>
      </c>
      <c r="AG162" s="633">
        <v>0</v>
      </c>
      <c r="AH162" s="633">
        <v>0</v>
      </c>
      <c r="AI162" s="633">
        <v>0</v>
      </c>
      <c r="AJ162" s="636">
        <v>0</v>
      </c>
      <c r="AK162" s="633"/>
      <c r="AL162" s="633"/>
      <c r="AM162" s="633"/>
      <c r="AN162" s="633"/>
      <c r="AO162" s="633"/>
      <c r="AP162" s="633"/>
      <c r="AQ162" s="633"/>
      <c r="AR162" s="633"/>
      <c r="AS162" s="633"/>
      <c r="AT162" s="633"/>
      <c r="AU162" s="633"/>
    </row>
    <row r="163" spans="2:36" s="596" customFormat="1" ht="11.25" customHeight="1">
      <c r="B163" s="616"/>
      <c r="C163" s="617"/>
      <c r="D163" s="602"/>
      <c r="E163" s="601"/>
      <c r="F163" s="618"/>
      <c r="G163" s="619"/>
      <c r="H163" s="619"/>
      <c r="I163" s="620"/>
      <c r="J163" s="620"/>
      <c r="K163" s="601"/>
      <c r="L163" s="601"/>
      <c r="M163" s="601"/>
      <c r="N163" s="601"/>
      <c r="O163" s="601"/>
      <c r="P163" s="601"/>
      <c r="Q163" s="601"/>
      <c r="R163" s="621"/>
      <c r="S163" s="601"/>
      <c r="T163" s="621"/>
      <c r="U163" s="601"/>
      <c r="V163" s="622"/>
      <c r="W163" s="601"/>
      <c r="X163" s="621"/>
      <c r="Y163" s="601"/>
      <c r="Z163" s="621"/>
      <c r="AA163" s="601"/>
      <c r="AB163" s="621"/>
      <c r="AC163" s="601"/>
      <c r="AD163" s="622"/>
      <c r="AE163" s="621"/>
      <c r="AF163" s="622"/>
      <c r="AG163" s="621"/>
      <c r="AH163" s="621"/>
      <c r="AI163" s="623"/>
      <c r="AJ163" s="624"/>
    </row>
    <row r="164" spans="2:36" s="625" customFormat="1" ht="12.75">
      <c r="B164" s="626"/>
      <c r="C164" s="627"/>
      <c r="D164" s="628" t="s">
        <v>402</v>
      </c>
      <c r="E164" s="629"/>
      <c r="F164" s="630">
        <f>SUM(F166:F176)</f>
        <v>10</v>
      </c>
      <c r="G164" s="630"/>
      <c r="H164" s="630">
        <v>289</v>
      </c>
      <c r="I164" s="630"/>
      <c r="J164" s="630">
        <v>5611</v>
      </c>
      <c r="K164" s="630"/>
      <c r="L164" s="630">
        <v>35612</v>
      </c>
      <c r="M164" s="631"/>
      <c r="N164" s="630">
        <v>47261</v>
      </c>
      <c r="O164" s="631"/>
      <c r="P164" s="630">
        <f>SUM(P166:P176)</f>
        <v>0</v>
      </c>
      <c r="Q164" s="630"/>
      <c r="R164" s="630">
        <v>854</v>
      </c>
      <c r="S164" s="630"/>
      <c r="T164" s="630">
        <v>1360</v>
      </c>
      <c r="U164" s="630"/>
      <c r="V164" s="630">
        <v>2564</v>
      </c>
      <c r="W164" s="630"/>
      <c r="X164" s="630">
        <v>4215</v>
      </c>
      <c r="Y164" s="630"/>
      <c r="Z164" s="630">
        <v>1131</v>
      </c>
      <c r="AA164" s="630"/>
      <c r="AB164" s="630">
        <v>1777</v>
      </c>
      <c r="AC164" s="630"/>
      <c r="AD164" s="630">
        <v>8879</v>
      </c>
      <c r="AE164" s="630">
        <v>4073</v>
      </c>
      <c r="AF164" s="630">
        <v>770</v>
      </c>
      <c r="AG164" s="630">
        <f>SUM(AG166:AG176)</f>
        <v>0</v>
      </c>
      <c r="AH164" s="630">
        <v>2550</v>
      </c>
      <c r="AI164" s="630">
        <f>SUM(AI166:AI176)</f>
        <v>0</v>
      </c>
      <c r="AJ164" s="632">
        <f>SUM(AJ166:AJ176)</f>
        <v>0</v>
      </c>
    </row>
    <row r="165" spans="2:36" s="625" customFormat="1" ht="19.5" customHeight="1">
      <c r="B165" s="626"/>
      <c r="C165" s="627"/>
      <c r="D165" s="628"/>
      <c r="E165" s="629"/>
      <c r="F165" s="630"/>
      <c r="G165" s="630"/>
      <c r="H165" s="630"/>
      <c r="I165" s="630"/>
      <c r="J165" s="630"/>
      <c r="K165" s="630"/>
      <c r="L165" s="630"/>
      <c r="M165" s="631"/>
      <c r="N165" s="630"/>
      <c r="O165" s="631"/>
      <c r="P165" s="630"/>
      <c r="Q165" s="630"/>
      <c r="R165" s="630"/>
      <c r="S165" s="630"/>
      <c r="T165" s="630"/>
      <c r="U165" s="630"/>
      <c r="V165" s="630"/>
      <c r="W165" s="630"/>
      <c r="X165" s="630"/>
      <c r="Y165" s="630"/>
      <c r="Z165" s="630"/>
      <c r="AA165" s="630"/>
      <c r="AB165" s="630"/>
      <c r="AC165" s="630"/>
      <c r="AD165" s="630"/>
      <c r="AE165" s="630"/>
      <c r="AF165" s="630"/>
      <c r="AG165" s="630"/>
      <c r="AH165" s="630"/>
      <c r="AI165" s="634"/>
      <c r="AJ165" s="635"/>
    </row>
    <row r="166" spans="2:47" s="596" customFormat="1" ht="16.5" customHeight="1">
      <c r="B166" s="626">
        <v>29</v>
      </c>
      <c r="C166" s="627"/>
      <c r="D166" s="599" t="s">
        <v>1689</v>
      </c>
      <c r="E166" s="598"/>
      <c r="F166" s="633">
        <v>6</v>
      </c>
      <c r="G166" s="633"/>
      <c r="H166" s="633">
        <v>12</v>
      </c>
      <c r="I166" s="633"/>
      <c r="J166" s="633">
        <v>0</v>
      </c>
      <c r="K166" s="633"/>
      <c r="L166" s="633">
        <v>408</v>
      </c>
      <c r="M166" s="633"/>
      <c r="N166" s="633">
        <v>693</v>
      </c>
      <c r="O166" s="633"/>
      <c r="P166" s="633">
        <v>0</v>
      </c>
      <c r="Q166" s="633"/>
      <c r="R166" s="633">
        <v>0</v>
      </c>
      <c r="S166" s="633"/>
      <c r="T166" s="633">
        <v>0</v>
      </c>
      <c r="U166" s="633"/>
      <c r="V166" s="633">
        <v>0</v>
      </c>
      <c r="W166" s="633"/>
      <c r="X166" s="633">
        <v>0</v>
      </c>
      <c r="Y166" s="633"/>
      <c r="Z166" s="633">
        <v>0</v>
      </c>
      <c r="AA166" s="633"/>
      <c r="AB166" s="633">
        <v>0</v>
      </c>
      <c r="AC166" s="633"/>
      <c r="AD166" s="633">
        <v>0</v>
      </c>
      <c r="AE166" s="633">
        <v>0</v>
      </c>
      <c r="AF166" s="633">
        <v>0</v>
      </c>
      <c r="AG166" s="633">
        <v>0</v>
      </c>
      <c r="AH166" s="633">
        <v>0</v>
      </c>
      <c r="AI166" s="633">
        <v>0</v>
      </c>
      <c r="AJ166" s="636">
        <v>0</v>
      </c>
      <c r="AK166" s="633"/>
      <c r="AL166" s="633"/>
      <c r="AM166" s="633"/>
      <c r="AN166" s="633"/>
      <c r="AO166" s="633"/>
      <c r="AP166" s="633"/>
      <c r="AQ166" s="633"/>
      <c r="AR166" s="633"/>
      <c r="AS166" s="633"/>
      <c r="AT166" s="633"/>
      <c r="AU166" s="633"/>
    </row>
    <row r="167" spans="2:47" s="596" customFormat="1" ht="16.5" customHeight="1">
      <c r="B167" s="1506" t="s">
        <v>1713</v>
      </c>
      <c r="C167" s="627"/>
      <c r="D167" s="599" t="s">
        <v>1704</v>
      </c>
      <c r="E167" s="598"/>
      <c r="F167" s="633">
        <v>1</v>
      </c>
      <c r="G167" s="633"/>
      <c r="H167" s="633" t="s">
        <v>1702</v>
      </c>
      <c r="I167" s="633"/>
      <c r="J167" s="633" t="s">
        <v>1702</v>
      </c>
      <c r="K167" s="633"/>
      <c r="L167" s="633" t="s">
        <v>1702</v>
      </c>
      <c r="M167" s="633"/>
      <c r="N167" s="633" t="s">
        <v>1702</v>
      </c>
      <c r="O167" s="633"/>
      <c r="P167" s="633">
        <v>0</v>
      </c>
      <c r="Q167" s="633"/>
      <c r="R167" s="633">
        <v>0</v>
      </c>
      <c r="S167" s="633"/>
      <c r="T167" s="633">
        <v>0</v>
      </c>
      <c r="U167" s="633"/>
      <c r="V167" s="633" t="s">
        <v>1702</v>
      </c>
      <c r="W167" s="633"/>
      <c r="X167" s="633" t="s">
        <v>1702</v>
      </c>
      <c r="Y167" s="633"/>
      <c r="Z167" s="633" t="s">
        <v>1702</v>
      </c>
      <c r="AA167" s="633"/>
      <c r="AB167" s="633" t="s">
        <v>1702</v>
      </c>
      <c r="AC167" s="633"/>
      <c r="AD167" s="633" t="s">
        <v>1702</v>
      </c>
      <c r="AE167" s="633" t="s">
        <v>1702</v>
      </c>
      <c r="AF167" s="633">
        <v>0</v>
      </c>
      <c r="AG167" s="633">
        <v>0</v>
      </c>
      <c r="AH167" s="633" t="s">
        <v>1702</v>
      </c>
      <c r="AI167" s="633">
        <v>0</v>
      </c>
      <c r="AJ167" s="636">
        <v>0</v>
      </c>
      <c r="AK167" s="633"/>
      <c r="AL167" s="633"/>
      <c r="AM167" s="633"/>
      <c r="AN167" s="633"/>
      <c r="AO167" s="633"/>
      <c r="AP167" s="633"/>
      <c r="AQ167" s="633"/>
      <c r="AR167" s="633"/>
      <c r="AS167" s="633"/>
      <c r="AT167" s="633"/>
      <c r="AU167" s="633"/>
    </row>
    <row r="168" spans="2:47" s="637" customFormat="1" ht="16.5" customHeight="1">
      <c r="B168" s="1506"/>
      <c r="C168" s="639"/>
      <c r="D168" s="599" t="s">
        <v>1692</v>
      </c>
      <c r="E168" s="640"/>
      <c r="F168" s="633">
        <v>0</v>
      </c>
      <c r="G168" s="634"/>
      <c r="H168" s="633">
        <v>0</v>
      </c>
      <c r="I168" s="634"/>
      <c r="J168" s="633">
        <v>0</v>
      </c>
      <c r="K168" s="633"/>
      <c r="L168" s="633">
        <v>0</v>
      </c>
      <c r="M168" s="633"/>
      <c r="N168" s="633">
        <v>0</v>
      </c>
      <c r="O168" s="633"/>
      <c r="P168" s="633">
        <v>0</v>
      </c>
      <c r="Q168" s="633"/>
      <c r="R168" s="633">
        <v>0</v>
      </c>
      <c r="S168" s="633"/>
      <c r="T168" s="633">
        <v>0</v>
      </c>
      <c r="U168" s="633"/>
      <c r="V168" s="633">
        <v>0</v>
      </c>
      <c r="W168" s="633"/>
      <c r="X168" s="633">
        <v>0</v>
      </c>
      <c r="Y168" s="633"/>
      <c r="Z168" s="633">
        <v>0</v>
      </c>
      <c r="AA168" s="633"/>
      <c r="AB168" s="633">
        <v>0</v>
      </c>
      <c r="AC168" s="633"/>
      <c r="AD168" s="633">
        <v>0</v>
      </c>
      <c r="AE168" s="633">
        <v>0</v>
      </c>
      <c r="AF168" s="633">
        <v>0</v>
      </c>
      <c r="AG168" s="633">
        <v>0</v>
      </c>
      <c r="AH168" s="633">
        <v>0</v>
      </c>
      <c r="AI168" s="633">
        <v>0</v>
      </c>
      <c r="AJ168" s="636">
        <v>0</v>
      </c>
      <c r="AK168" s="633"/>
      <c r="AL168" s="633"/>
      <c r="AM168" s="633"/>
      <c r="AN168" s="633"/>
      <c r="AO168" s="633"/>
      <c r="AP168" s="633"/>
      <c r="AQ168" s="633"/>
      <c r="AR168" s="633"/>
      <c r="AS168" s="633"/>
      <c r="AT168" s="633"/>
      <c r="AU168" s="633"/>
    </row>
    <row r="169" spans="2:47" s="596" customFormat="1" ht="16.5" customHeight="1">
      <c r="B169" s="1506"/>
      <c r="C169" s="639"/>
      <c r="D169" s="599" t="s">
        <v>1693</v>
      </c>
      <c r="E169" s="598"/>
      <c r="F169" s="633">
        <v>0</v>
      </c>
      <c r="G169" s="633"/>
      <c r="H169" s="633">
        <v>0</v>
      </c>
      <c r="I169" s="633"/>
      <c r="J169" s="633">
        <v>0</v>
      </c>
      <c r="K169" s="633"/>
      <c r="L169" s="633">
        <v>0</v>
      </c>
      <c r="M169" s="633"/>
      <c r="N169" s="633">
        <v>0</v>
      </c>
      <c r="O169" s="633"/>
      <c r="P169" s="633">
        <v>0</v>
      </c>
      <c r="Q169" s="633"/>
      <c r="R169" s="633">
        <v>0</v>
      </c>
      <c r="S169" s="633"/>
      <c r="T169" s="633">
        <v>0</v>
      </c>
      <c r="U169" s="633"/>
      <c r="V169" s="633">
        <v>0</v>
      </c>
      <c r="W169" s="633"/>
      <c r="X169" s="633">
        <v>0</v>
      </c>
      <c r="Y169" s="633"/>
      <c r="Z169" s="633">
        <v>0</v>
      </c>
      <c r="AA169" s="633"/>
      <c r="AB169" s="633">
        <v>0</v>
      </c>
      <c r="AC169" s="633"/>
      <c r="AD169" s="633">
        <v>0</v>
      </c>
      <c r="AE169" s="633">
        <v>0</v>
      </c>
      <c r="AF169" s="633">
        <v>0</v>
      </c>
      <c r="AG169" s="633">
        <v>0</v>
      </c>
      <c r="AH169" s="633">
        <v>0</v>
      </c>
      <c r="AI169" s="633">
        <v>0</v>
      </c>
      <c r="AJ169" s="636">
        <v>0</v>
      </c>
      <c r="AK169" s="633"/>
      <c r="AL169" s="633"/>
      <c r="AM169" s="633"/>
      <c r="AN169" s="633"/>
      <c r="AO169" s="633"/>
      <c r="AP169" s="633"/>
      <c r="AQ169" s="633"/>
      <c r="AR169" s="633"/>
      <c r="AS169" s="633"/>
      <c r="AT169" s="633"/>
      <c r="AU169" s="633"/>
    </row>
    <row r="170" spans="2:47" s="596" customFormat="1" ht="16.5" customHeight="1">
      <c r="B170" s="1506"/>
      <c r="C170" s="639"/>
      <c r="D170" s="599" t="s">
        <v>1694</v>
      </c>
      <c r="E170" s="598"/>
      <c r="F170" s="633">
        <v>1</v>
      </c>
      <c r="G170" s="633"/>
      <c r="H170" s="633" t="s">
        <v>1702</v>
      </c>
      <c r="I170" s="633"/>
      <c r="J170" s="633" t="s">
        <v>1702</v>
      </c>
      <c r="K170" s="633"/>
      <c r="L170" s="633" t="s">
        <v>1702</v>
      </c>
      <c r="M170" s="633"/>
      <c r="N170" s="633" t="s">
        <v>1702</v>
      </c>
      <c r="O170" s="633"/>
      <c r="P170" s="633">
        <v>0</v>
      </c>
      <c r="Q170" s="633"/>
      <c r="R170" s="633" t="s">
        <v>1702</v>
      </c>
      <c r="S170" s="633"/>
      <c r="T170" s="633" t="s">
        <v>1702</v>
      </c>
      <c r="U170" s="633"/>
      <c r="V170" s="633" t="s">
        <v>1702</v>
      </c>
      <c r="W170" s="633"/>
      <c r="X170" s="633" t="s">
        <v>1702</v>
      </c>
      <c r="Y170" s="633"/>
      <c r="Z170" s="633">
        <v>0</v>
      </c>
      <c r="AA170" s="633"/>
      <c r="AB170" s="633">
        <v>0</v>
      </c>
      <c r="AC170" s="633"/>
      <c r="AD170" s="633" t="s">
        <v>1702</v>
      </c>
      <c r="AE170" s="633" t="s">
        <v>1702</v>
      </c>
      <c r="AF170" s="633" t="s">
        <v>1702</v>
      </c>
      <c r="AG170" s="633">
        <v>0</v>
      </c>
      <c r="AH170" s="633" t="s">
        <v>1702</v>
      </c>
      <c r="AI170" s="633">
        <v>0</v>
      </c>
      <c r="AJ170" s="636">
        <v>0</v>
      </c>
      <c r="AK170" s="633"/>
      <c r="AL170" s="633"/>
      <c r="AM170" s="633"/>
      <c r="AN170" s="633"/>
      <c r="AO170" s="633"/>
      <c r="AP170" s="633"/>
      <c r="AQ170" s="633"/>
      <c r="AR170" s="633"/>
      <c r="AS170" s="633"/>
      <c r="AT170" s="633"/>
      <c r="AU170" s="633"/>
    </row>
    <row r="171" spans="2:47" s="596" customFormat="1" ht="16.5" customHeight="1">
      <c r="B171" s="1506"/>
      <c r="C171" s="639"/>
      <c r="D171" s="599" t="s">
        <v>1695</v>
      </c>
      <c r="E171" s="598"/>
      <c r="F171" s="633">
        <v>1</v>
      </c>
      <c r="G171" s="633"/>
      <c r="H171" s="633" t="s">
        <v>1702</v>
      </c>
      <c r="I171" s="633"/>
      <c r="J171" s="633" t="s">
        <v>1702</v>
      </c>
      <c r="K171" s="633"/>
      <c r="L171" s="633" t="s">
        <v>1702</v>
      </c>
      <c r="M171" s="633"/>
      <c r="N171" s="633" t="s">
        <v>1702</v>
      </c>
      <c r="O171" s="633"/>
      <c r="P171" s="633">
        <v>0</v>
      </c>
      <c r="Q171" s="633"/>
      <c r="R171" s="633" t="s">
        <v>1702</v>
      </c>
      <c r="S171" s="633"/>
      <c r="T171" s="633" t="s">
        <v>1702</v>
      </c>
      <c r="U171" s="633"/>
      <c r="V171" s="633" t="s">
        <v>1702</v>
      </c>
      <c r="W171" s="633"/>
      <c r="X171" s="633" t="s">
        <v>1702</v>
      </c>
      <c r="Y171" s="633"/>
      <c r="Z171" s="633" t="s">
        <v>1702</v>
      </c>
      <c r="AA171" s="633"/>
      <c r="AB171" s="633" t="s">
        <v>1702</v>
      </c>
      <c r="AC171" s="633"/>
      <c r="AD171" s="633" t="s">
        <v>1702</v>
      </c>
      <c r="AE171" s="633" t="s">
        <v>1702</v>
      </c>
      <c r="AF171" s="633" t="s">
        <v>1702</v>
      </c>
      <c r="AG171" s="633">
        <v>0</v>
      </c>
      <c r="AH171" s="633" t="s">
        <v>1702</v>
      </c>
      <c r="AI171" s="633">
        <v>0</v>
      </c>
      <c r="AJ171" s="636">
        <v>0</v>
      </c>
      <c r="AK171" s="633"/>
      <c r="AL171" s="633"/>
      <c r="AM171" s="633"/>
      <c r="AN171" s="633"/>
      <c r="AO171" s="633"/>
      <c r="AP171" s="633"/>
      <c r="AQ171" s="633"/>
      <c r="AR171" s="633"/>
      <c r="AS171" s="633"/>
      <c r="AT171" s="633"/>
      <c r="AU171" s="633"/>
    </row>
    <row r="172" spans="2:47" s="596" customFormat="1" ht="16.5" customHeight="1">
      <c r="B172" s="1506"/>
      <c r="C172" s="639"/>
      <c r="D172" s="599" t="s">
        <v>1696</v>
      </c>
      <c r="E172" s="598"/>
      <c r="F172" s="633">
        <v>1</v>
      </c>
      <c r="G172" s="633"/>
      <c r="H172" s="633" t="s">
        <v>1702</v>
      </c>
      <c r="I172" s="633"/>
      <c r="J172" s="633" t="s">
        <v>1702</v>
      </c>
      <c r="K172" s="633"/>
      <c r="L172" s="633" t="s">
        <v>1702</v>
      </c>
      <c r="M172" s="633"/>
      <c r="N172" s="633" t="s">
        <v>1702</v>
      </c>
      <c r="O172" s="633"/>
      <c r="P172" s="633">
        <v>0</v>
      </c>
      <c r="Q172" s="633"/>
      <c r="R172" s="633" t="s">
        <v>1702</v>
      </c>
      <c r="S172" s="633"/>
      <c r="T172" s="633" t="s">
        <v>1702</v>
      </c>
      <c r="U172" s="633"/>
      <c r="V172" s="633" t="s">
        <v>1702</v>
      </c>
      <c r="W172" s="633"/>
      <c r="X172" s="633" t="s">
        <v>1702</v>
      </c>
      <c r="Y172" s="633"/>
      <c r="Z172" s="633" t="s">
        <v>1702</v>
      </c>
      <c r="AA172" s="633"/>
      <c r="AB172" s="633" t="s">
        <v>1702</v>
      </c>
      <c r="AC172" s="633"/>
      <c r="AD172" s="633" t="s">
        <v>1702</v>
      </c>
      <c r="AE172" s="633" t="s">
        <v>1702</v>
      </c>
      <c r="AF172" s="633">
        <v>0</v>
      </c>
      <c r="AG172" s="633">
        <v>0</v>
      </c>
      <c r="AH172" s="633" t="s">
        <v>1702</v>
      </c>
      <c r="AI172" s="633">
        <v>0</v>
      </c>
      <c r="AJ172" s="636">
        <v>0</v>
      </c>
      <c r="AK172" s="633"/>
      <c r="AL172" s="633"/>
      <c r="AM172" s="633"/>
      <c r="AN172" s="633"/>
      <c r="AO172" s="633"/>
      <c r="AP172" s="633"/>
      <c r="AQ172" s="633"/>
      <c r="AR172" s="633"/>
      <c r="AS172" s="633"/>
      <c r="AT172" s="633"/>
      <c r="AU172" s="633"/>
    </row>
    <row r="173" spans="2:47" s="596" customFormat="1" ht="16.5" customHeight="1">
      <c r="B173" s="1506"/>
      <c r="C173" s="639"/>
      <c r="D173" s="599" t="s">
        <v>1697</v>
      </c>
      <c r="E173" s="598"/>
      <c r="F173" s="633">
        <v>0</v>
      </c>
      <c r="G173" s="633"/>
      <c r="H173" s="633">
        <v>0</v>
      </c>
      <c r="I173" s="633"/>
      <c r="J173" s="633">
        <v>0</v>
      </c>
      <c r="K173" s="633"/>
      <c r="L173" s="633">
        <v>0</v>
      </c>
      <c r="M173" s="633"/>
      <c r="N173" s="633">
        <v>0</v>
      </c>
      <c r="O173" s="633"/>
      <c r="P173" s="633">
        <v>0</v>
      </c>
      <c r="Q173" s="633"/>
      <c r="R173" s="633">
        <v>0</v>
      </c>
      <c r="S173" s="633"/>
      <c r="T173" s="633">
        <v>0</v>
      </c>
      <c r="U173" s="633"/>
      <c r="V173" s="633">
        <v>0</v>
      </c>
      <c r="W173" s="633"/>
      <c r="X173" s="633">
        <v>0</v>
      </c>
      <c r="Y173" s="633"/>
      <c r="Z173" s="633">
        <v>0</v>
      </c>
      <c r="AA173" s="633"/>
      <c r="AB173" s="633">
        <v>0</v>
      </c>
      <c r="AC173" s="633"/>
      <c r="AD173" s="633">
        <v>0</v>
      </c>
      <c r="AE173" s="633">
        <v>0</v>
      </c>
      <c r="AF173" s="633">
        <v>0</v>
      </c>
      <c r="AG173" s="633">
        <v>0</v>
      </c>
      <c r="AH173" s="633">
        <v>0</v>
      </c>
      <c r="AI173" s="633">
        <v>0</v>
      </c>
      <c r="AJ173" s="636">
        <v>0</v>
      </c>
      <c r="AK173" s="633"/>
      <c r="AL173" s="633"/>
      <c r="AM173" s="633"/>
      <c r="AN173" s="633"/>
      <c r="AO173" s="633"/>
      <c r="AP173" s="633"/>
      <c r="AQ173" s="633"/>
      <c r="AR173" s="633"/>
      <c r="AS173" s="633"/>
      <c r="AT173" s="633"/>
      <c r="AU173" s="633"/>
    </row>
    <row r="174" spans="2:47" s="596" customFormat="1" ht="16.5" customHeight="1">
      <c r="B174" s="1506"/>
      <c r="C174" s="627"/>
      <c r="D174" s="599" t="s">
        <v>1698</v>
      </c>
      <c r="E174" s="598"/>
      <c r="F174" s="633">
        <v>0</v>
      </c>
      <c r="G174" s="633"/>
      <c r="H174" s="633">
        <v>0</v>
      </c>
      <c r="I174" s="641"/>
      <c r="J174" s="633">
        <v>0</v>
      </c>
      <c r="K174" s="633"/>
      <c r="L174" s="633">
        <v>0</v>
      </c>
      <c r="M174" s="633"/>
      <c r="N174" s="633">
        <v>0</v>
      </c>
      <c r="O174" s="633"/>
      <c r="P174" s="633">
        <v>0</v>
      </c>
      <c r="Q174" s="633"/>
      <c r="R174" s="633">
        <v>0</v>
      </c>
      <c r="S174" s="633"/>
      <c r="T174" s="633">
        <v>0</v>
      </c>
      <c r="U174" s="633"/>
      <c r="V174" s="633">
        <v>0</v>
      </c>
      <c r="W174" s="633"/>
      <c r="X174" s="633">
        <v>0</v>
      </c>
      <c r="Y174" s="633"/>
      <c r="Z174" s="633">
        <v>0</v>
      </c>
      <c r="AA174" s="633"/>
      <c r="AB174" s="633">
        <v>0</v>
      </c>
      <c r="AC174" s="633"/>
      <c r="AD174" s="633">
        <v>0</v>
      </c>
      <c r="AE174" s="633">
        <v>0</v>
      </c>
      <c r="AF174" s="633">
        <v>0</v>
      </c>
      <c r="AG174" s="633">
        <v>0</v>
      </c>
      <c r="AH174" s="633">
        <v>0</v>
      </c>
      <c r="AI174" s="633">
        <v>0</v>
      </c>
      <c r="AJ174" s="636">
        <v>0</v>
      </c>
      <c r="AK174" s="633"/>
      <c r="AL174" s="633"/>
      <c r="AM174" s="633"/>
      <c r="AN174" s="633"/>
      <c r="AO174" s="633"/>
      <c r="AP174" s="633"/>
      <c r="AQ174" s="633"/>
      <c r="AR174" s="633"/>
      <c r="AS174" s="633"/>
      <c r="AT174" s="633"/>
      <c r="AU174" s="633"/>
    </row>
    <row r="175" spans="2:47" s="596" customFormat="1" ht="16.5" customHeight="1">
      <c r="B175" s="1506"/>
      <c r="C175" s="627"/>
      <c r="D175" s="599" t="s">
        <v>1699</v>
      </c>
      <c r="E175" s="598"/>
      <c r="F175" s="633">
        <v>0</v>
      </c>
      <c r="G175" s="633"/>
      <c r="H175" s="633">
        <v>0</v>
      </c>
      <c r="I175" s="633"/>
      <c r="J175" s="633">
        <v>0</v>
      </c>
      <c r="K175" s="633"/>
      <c r="L175" s="633">
        <v>0</v>
      </c>
      <c r="M175" s="633"/>
      <c r="N175" s="633">
        <v>0</v>
      </c>
      <c r="O175" s="633"/>
      <c r="P175" s="633">
        <v>0</v>
      </c>
      <c r="Q175" s="633"/>
      <c r="R175" s="633">
        <v>0</v>
      </c>
      <c r="S175" s="633"/>
      <c r="T175" s="633">
        <v>0</v>
      </c>
      <c r="U175" s="633"/>
      <c r="V175" s="633">
        <v>0</v>
      </c>
      <c r="W175" s="633"/>
      <c r="X175" s="633">
        <v>0</v>
      </c>
      <c r="Y175" s="633"/>
      <c r="Z175" s="633">
        <v>0</v>
      </c>
      <c r="AA175" s="633"/>
      <c r="AB175" s="633">
        <v>0</v>
      </c>
      <c r="AC175" s="633"/>
      <c r="AD175" s="633">
        <v>0</v>
      </c>
      <c r="AE175" s="633">
        <v>0</v>
      </c>
      <c r="AF175" s="633">
        <v>0</v>
      </c>
      <c r="AG175" s="633">
        <v>0</v>
      </c>
      <c r="AH175" s="633">
        <v>0</v>
      </c>
      <c r="AI175" s="633">
        <v>0</v>
      </c>
      <c r="AJ175" s="636">
        <v>0</v>
      </c>
      <c r="AK175" s="633"/>
      <c r="AL175" s="633"/>
      <c r="AM175" s="633"/>
      <c r="AN175" s="633"/>
      <c r="AO175" s="633"/>
      <c r="AP175" s="633"/>
      <c r="AQ175" s="633"/>
      <c r="AR175" s="633"/>
      <c r="AS175" s="633"/>
      <c r="AT175" s="633"/>
      <c r="AU175" s="633"/>
    </row>
    <row r="176" spans="2:47" ht="12">
      <c r="B176" s="626"/>
      <c r="C176" s="627"/>
      <c r="D176" s="599" t="s">
        <v>1700</v>
      </c>
      <c r="F176" s="633">
        <v>0</v>
      </c>
      <c r="G176" s="633"/>
      <c r="H176" s="633">
        <v>0</v>
      </c>
      <c r="I176" s="633"/>
      <c r="J176" s="633">
        <v>0</v>
      </c>
      <c r="K176" s="633"/>
      <c r="L176" s="633">
        <v>0</v>
      </c>
      <c r="M176" s="633"/>
      <c r="N176" s="633">
        <v>0</v>
      </c>
      <c r="O176" s="633"/>
      <c r="P176" s="633">
        <v>0</v>
      </c>
      <c r="Q176" s="633"/>
      <c r="R176" s="633">
        <v>0</v>
      </c>
      <c r="S176" s="633"/>
      <c r="T176" s="633">
        <v>0</v>
      </c>
      <c r="U176" s="633"/>
      <c r="V176" s="633">
        <v>0</v>
      </c>
      <c r="W176" s="633"/>
      <c r="X176" s="633">
        <v>0</v>
      </c>
      <c r="Y176" s="633"/>
      <c r="Z176" s="633">
        <v>0</v>
      </c>
      <c r="AA176" s="633"/>
      <c r="AB176" s="633">
        <v>0</v>
      </c>
      <c r="AC176" s="633"/>
      <c r="AD176" s="633">
        <v>0</v>
      </c>
      <c r="AE176" s="633">
        <v>0</v>
      </c>
      <c r="AF176" s="633">
        <v>0</v>
      </c>
      <c r="AG176" s="633">
        <v>0</v>
      </c>
      <c r="AH176" s="633">
        <v>0</v>
      </c>
      <c r="AI176" s="633">
        <v>0</v>
      </c>
      <c r="AJ176" s="636">
        <v>0</v>
      </c>
      <c r="AK176" s="633"/>
      <c r="AL176" s="633"/>
      <c r="AM176" s="633"/>
      <c r="AN176" s="633"/>
      <c r="AO176" s="633"/>
      <c r="AP176" s="633"/>
      <c r="AQ176" s="633"/>
      <c r="AR176" s="633"/>
      <c r="AS176" s="633"/>
      <c r="AT176" s="633"/>
      <c r="AU176" s="633"/>
    </row>
    <row r="177" spans="2:36" s="596" customFormat="1" ht="11.25" customHeight="1">
      <c r="B177" s="616"/>
      <c r="C177" s="617"/>
      <c r="D177" s="602"/>
      <c r="E177" s="601"/>
      <c r="F177" s="618"/>
      <c r="G177" s="619"/>
      <c r="H177" s="619"/>
      <c r="I177" s="620"/>
      <c r="J177" s="620"/>
      <c r="K177" s="601"/>
      <c r="L177" s="601"/>
      <c r="M177" s="601"/>
      <c r="N177" s="601"/>
      <c r="O177" s="601"/>
      <c r="P177" s="601"/>
      <c r="Q177" s="601"/>
      <c r="R177" s="621"/>
      <c r="S177" s="601"/>
      <c r="T177" s="621"/>
      <c r="U177" s="601"/>
      <c r="V177" s="622"/>
      <c r="W177" s="601"/>
      <c r="X177" s="621"/>
      <c r="Y177" s="601"/>
      <c r="Z177" s="621"/>
      <c r="AA177" s="601"/>
      <c r="AB177" s="621"/>
      <c r="AC177" s="601"/>
      <c r="AD177" s="622"/>
      <c r="AE177" s="621"/>
      <c r="AF177" s="622"/>
      <c r="AG177" s="621"/>
      <c r="AH177" s="621"/>
      <c r="AI177" s="623"/>
      <c r="AJ177" s="624"/>
    </row>
    <row r="178" spans="2:36" s="625" customFormat="1" ht="12.75">
      <c r="B178" s="626"/>
      <c r="C178" s="627"/>
      <c r="D178" s="628" t="s">
        <v>402</v>
      </c>
      <c r="E178" s="629"/>
      <c r="F178" s="630">
        <v>151</v>
      </c>
      <c r="G178" s="630"/>
      <c r="H178" s="630">
        <v>2890</v>
      </c>
      <c r="I178" s="630"/>
      <c r="J178" s="630">
        <v>52306</v>
      </c>
      <c r="K178" s="630"/>
      <c r="L178" s="630">
        <v>109774</v>
      </c>
      <c r="M178" s="631"/>
      <c r="N178" s="630">
        <v>244208</v>
      </c>
      <c r="O178" s="631"/>
      <c r="P178" s="630">
        <f>SUM(P180:P190)</f>
        <v>6</v>
      </c>
      <c r="Q178" s="630"/>
      <c r="R178" s="630">
        <v>10534</v>
      </c>
      <c r="S178" s="630"/>
      <c r="T178" s="630">
        <v>14179</v>
      </c>
      <c r="U178" s="630"/>
      <c r="V178" s="630">
        <v>7616</v>
      </c>
      <c r="W178" s="630"/>
      <c r="X178" s="630">
        <v>8728</v>
      </c>
      <c r="Y178" s="630"/>
      <c r="Z178" s="630">
        <v>1656</v>
      </c>
      <c r="AA178" s="630"/>
      <c r="AB178" s="630">
        <v>1965</v>
      </c>
      <c r="AC178" s="630"/>
      <c r="AD178" s="630">
        <v>84881</v>
      </c>
      <c r="AE178" s="630">
        <v>25151</v>
      </c>
      <c r="AF178" s="630">
        <v>10516</v>
      </c>
      <c r="AG178" s="630">
        <v>4546</v>
      </c>
      <c r="AH178" s="630">
        <v>11312</v>
      </c>
      <c r="AI178" s="630">
        <v>20506</v>
      </c>
      <c r="AJ178" s="632">
        <v>20504</v>
      </c>
    </row>
    <row r="179" spans="2:36" s="625" customFormat="1" ht="19.5" customHeight="1">
      <c r="B179" s="626"/>
      <c r="C179" s="627"/>
      <c r="D179" s="628"/>
      <c r="E179" s="629"/>
      <c r="F179" s="630"/>
      <c r="G179" s="630"/>
      <c r="H179" s="630"/>
      <c r="I179" s="630"/>
      <c r="J179" s="630"/>
      <c r="K179" s="630"/>
      <c r="L179" s="630"/>
      <c r="M179" s="631"/>
      <c r="N179" s="630"/>
      <c r="O179" s="631"/>
      <c r="P179" s="630"/>
      <c r="Q179" s="630"/>
      <c r="R179" s="630"/>
      <c r="S179" s="630"/>
      <c r="T179" s="630"/>
      <c r="U179" s="630"/>
      <c r="V179" s="630"/>
      <c r="W179" s="630"/>
      <c r="X179" s="630"/>
      <c r="Y179" s="630"/>
      <c r="Z179" s="630"/>
      <c r="AA179" s="630"/>
      <c r="AB179" s="630"/>
      <c r="AC179" s="630"/>
      <c r="AD179" s="630"/>
      <c r="AE179" s="630"/>
      <c r="AF179" s="630"/>
      <c r="AG179" s="630"/>
      <c r="AH179" s="630"/>
      <c r="AI179" s="630"/>
      <c r="AJ179" s="632"/>
    </row>
    <row r="180" spans="2:47" s="596" customFormat="1" ht="16.5" customHeight="1">
      <c r="B180" s="626">
        <v>30</v>
      </c>
      <c r="C180" s="627"/>
      <c r="D180" s="599" t="s">
        <v>1689</v>
      </c>
      <c r="E180" s="598"/>
      <c r="F180" s="633">
        <v>59</v>
      </c>
      <c r="G180" s="633"/>
      <c r="H180" s="633">
        <v>144</v>
      </c>
      <c r="I180" s="633"/>
      <c r="J180" s="633">
        <v>0</v>
      </c>
      <c r="K180" s="633"/>
      <c r="L180" s="633">
        <v>2447</v>
      </c>
      <c r="M180" s="633"/>
      <c r="N180" s="633">
        <v>4587</v>
      </c>
      <c r="O180" s="633"/>
      <c r="P180" s="633">
        <v>0</v>
      </c>
      <c r="Q180" s="633"/>
      <c r="R180" s="633">
        <v>0</v>
      </c>
      <c r="S180" s="633"/>
      <c r="T180" s="633">
        <v>0</v>
      </c>
      <c r="U180" s="633"/>
      <c r="V180" s="633">
        <v>0</v>
      </c>
      <c r="W180" s="633"/>
      <c r="X180" s="633">
        <v>0</v>
      </c>
      <c r="Y180" s="633"/>
      <c r="Z180" s="633">
        <v>0</v>
      </c>
      <c r="AA180" s="633"/>
      <c r="AB180" s="633">
        <v>0</v>
      </c>
      <c r="AC180" s="633"/>
      <c r="AD180" s="633">
        <v>0</v>
      </c>
      <c r="AE180" s="633">
        <v>0</v>
      </c>
      <c r="AF180" s="633">
        <v>0</v>
      </c>
      <c r="AG180" s="633">
        <v>0</v>
      </c>
      <c r="AH180" s="633">
        <v>0</v>
      </c>
      <c r="AI180" s="633">
        <v>0</v>
      </c>
      <c r="AJ180" s="636">
        <v>0</v>
      </c>
      <c r="AK180" s="633"/>
      <c r="AL180" s="633"/>
      <c r="AM180" s="633"/>
      <c r="AN180" s="633"/>
      <c r="AO180" s="633"/>
      <c r="AP180" s="633"/>
      <c r="AQ180" s="633"/>
      <c r="AR180" s="633"/>
      <c r="AS180" s="633"/>
      <c r="AT180" s="633"/>
      <c r="AU180" s="633"/>
    </row>
    <row r="181" spans="2:47" s="596" customFormat="1" ht="16.5" customHeight="1">
      <c r="B181" s="1506" t="s">
        <v>1714</v>
      </c>
      <c r="C181" s="627"/>
      <c r="D181" s="599" t="s">
        <v>1704</v>
      </c>
      <c r="E181" s="598"/>
      <c r="F181" s="633">
        <v>42</v>
      </c>
      <c r="G181" s="633"/>
      <c r="H181" s="633">
        <v>265</v>
      </c>
      <c r="I181" s="633"/>
      <c r="J181" s="633">
        <v>2528</v>
      </c>
      <c r="K181" s="633"/>
      <c r="L181" s="633">
        <v>3857</v>
      </c>
      <c r="M181" s="633"/>
      <c r="N181" s="633">
        <v>8577</v>
      </c>
      <c r="O181" s="633"/>
      <c r="P181" s="633">
        <v>0</v>
      </c>
      <c r="Q181" s="633"/>
      <c r="R181" s="633">
        <v>646</v>
      </c>
      <c r="S181" s="633"/>
      <c r="T181" s="633">
        <v>836</v>
      </c>
      <c r="U181" s="633"/>
      <c r="V181" s="633">
        <v>259</v>
      </c>
      <c r="W181" s="633"/>
      <c r="X181" s="633">
        <v>287</v>
      </c>
      <c r="Y181" s="633"/>
      <c r="Z181" s="633">
        <v>46</v>
      </c>
      <c r="AA181" s="633"/>
      <c r="AB181" s="633">
        <v>46</v>
      </c>
      <c r="AC181" s="633"/>
      <c r="AD181" s="633">
        <v>8085</v>
      </c>
      <c r="AE181" s="633">
        <v>859</v>
      </c>
      <c r="AF181" s="633">
        <v>152</v>
      </c>
      <c r="AG181" s="633">
        <v>450</v>
      </c>
      <c r="AH181" s="633">
        <v>643</v>
      </c>
      <c r="AI181" s="633">
        <v>0</v>
      </c>
      <c r="AJ181" s="636">
        <v>0</v>
      </c>
      <c r="AK181" s="633"/>
      <c r="AL181" s="633"/>
      <c r="AM181" s="633"/>
      <c r="AN181" s="633"/>
      <c r="AO181" s="633"/>
      <c r="AP181" s="633"/>
      <c r="AQ181" s="633"/>
      <c r="AR181" s="633"/>
      <c r="AS181" s="633"/>
      <c r="AT181" s="633"/>
      <c r="AU181" s="633"/>
    </row>
    <row r="182" spans="2:47" s="637" customFormat="1" ht="16.5" customHeight="1">
      <c r="B182" s="1506"/>
      <c r="C182" s="639"/>
      <c r="D182" s="599" t="s">
        <v>1692</v>
      </c>
      <c r="E182" s="640"/>
      <c r="F182" s="633">
        <v>30</v>
      </c>
      <c r="G182" s="634"/>
      <c r="H182" s="633">
        <v>367</v>
      </c>
      <c r="I182" s="634"/>
      <c r="J182" s="633">
        <v>3738</v>
      </c>
      <c r="K182" s="633"/>
      <c r="L182" s="633">
        <v>6620</v>
      </c>
      <c r="M182" s="633"/>
      <c r="N182" s="633">
        <v>14622</v>
      </c>
      <c r="O182" s="633"/>
      <c r="P182" s="633">
        <v>0</v>
      </c>
      <c r="Q182" s="633"/>
      <c r="R182" s="633">
        <v>549</v>
      </c>
      <c r="S182" s="633"/>
      <c r="T182" s="633">
        <v>941</v>
      </c>
      <c r="U182" s="633"/>
      <c r="V182" s="633">
        <v>397</v>
      </c>
      <c r="W182" s="633"/>
      <c r="X182" s="633">
        <v>401</v>
      </c>
      <c r="Y182" s="633"/>
      <c r="Z182" s="633">
        <v>115</v>
      </c>
      <c r="AA182" s="633"/>
      <c r="AB182" s="633">
        <v>129</v>
      </c>
      <c r="AC182" s="633"/>
      <c r="AD182" s="633">
        <v>7174</v>
      </c>
      <c r="AE182" s="633">
        <v>1785</v>
      </c>
      <c r="AF182" s="633">
        <v>761</v>
      </c>
      <c r="AG182" s="633">
        <v>102</v>
      </c>
      <c r="AH182" s="633">
        <v>667</v>
      </c>
      <c r="AI182" s="633">
        <v>19</v>
      </c>
      <c r="AJ182" s="636">
        <v>12</v>
      </c>
      <c r="AK182" s="633"/>
      <c r="AL182" s="633"/>
      <c r="AM182" s="633"/>
      <c r="AN182" s="633"/>
      <c r="AO182" s="633"/>
      <c r="AP182" s="633"/>
      <c r="AQ182" s="633"/>
      <c r="AR182" s="633"/>
      <c r="AS182" s="633"/>
      <c r="AT182" s="633"/>
      <c r="AU182" s="633"/>
    </row>
    <row r="183" spans="2:47" s="596" customFormat="1" ht="16.5" customHeight="1">
      <c r="B183" s="1506"/>
      <c r="C183" s="639"/>
      <c r="D183" s="599" t="s">
        <v>1693</v>
      </c>
      <c r="E183" s="598"/>
      <c r="F183" s="633">
        <v>4</v>
      </c>
      <c r="G183" s="633"/>
      <c r="H183" s="633">
        <v>97</v>
      </c>
      <c r="I183" s="633"/>
      <c r="J183" s="633">
        <v>1186</v>
      </c>
      <c r="K183" s="633"/>
      <c r="L183" s="633">
        <v>1392</v>
      </c>
      <c r="M183" s="633"/>
      <c r="N183" s="633">
        <v>3808</v>
      </c>
      <c r="O183" s="633"/>
      <c r="P183" s="633">
        <v>0</v>
      </c>
      <c r="Q183" s="633"/>
      <c r="R183" s="633">
        <v>732</v>
      </c>
      <c r="S183" s="633"/>
      <c r="T183" s="633">
        <v>884</v>
      </c>
      <c r="U183" s="633"/>
      <c r="V183" s="633">
        <v>70</v>
      </c>
      <c r="W183" s="633"/>
      <c r="X183" s="633">
        <v>79</v>
      </c>
      <c r="Y183" s="633"/>
      <c r="Z183" s="633">
        <v>34</v>
      </c>
      <c r="AA183" s="633"/>
      <c r="AB183" s="633">
        <v>48</v>
      </c>
      <c r="AC183" s="633"/>
      <c r="AD183" s="633">
        <v>527</v>
      </c>
      <c r="AE183" s="633">
        <v>35</v>
      </c>
      <c r="AF183" s="633">
        <v>0</v>
      </c>
      <c r="AG183" s="633">
        <v>0</v>
      </c>
      <c r="AH183" s="633">
        <v>180</v>
      </c>
      <c r="AI183" s="633">
        <v>0</v>
      </c>
      <c r="AJ183" s="636">
        <v>0</v>
      </c>
      <c r="AK183" s="633"/>
      <c r="AL183" s="633"/>
      <c r="AM183" s="633"/>
      <c r="AN183" s="633"/>
      <c r="AO183" s="633"/>
      <c r="AP183" s="633"/>
      <c r="AQ183" s="633"/>
      <c r="AR183" s="633"/>
      <c r="AS183" s="633"/>
      <c r="AT183" s="633"/>
      <c r="AU183" s="633"/>
    </row>
    <row r="184" spans="2:47" s="596" customFormat="1" ht="16.5" customHeight="1">
      <c r="B184" s="1506"/>
      <c r="C184" s="639"/>
      <c r="D184" s="599" t="s">
        <v>1694</v>
      </c>
      <c r="E184" s="598"/>
      <c r="F184" s="633">
        <v>5</v>
      </c>
      <c r="G184" s="633"/>
      <c r="H184" s="633">
        <v>132</v>
      </c>
      <c r="I184" s="633"/>
      <c r="J184" s="633">
        <v>3398</v>
      </c>
      <c r="K184" s="633"/>
      <c r="L184" s="633">
        <v>5165</v>
      </c>
      <c r="M184" s="633"/>
      <c r="N184" s="633">
        <v>9074</v>
      </c>
      <c r="O184" s="633"/>
      <c r="P184" s="633">
        <v>0</v>
      </c>
      <c r="Q184" s="633"/>
      <c r="R184" s="633">
        <v>211</v>
      </c>
      <c r="S184" s="633"/>
      <c r="T184" s="633">
        <v>338</v>
      </c>
      <c r="U184" s="633"/>
      <c r="V184" s="633">
        <v>360</v>
      </c>
      <c r="W184" s="633"/>
      <c r="X184" s="633">
        <v>209</v>
      </c>
      <c r="Y184" s="633"/>
      <c r="Z184" s="633">
        <v>77</v>
      </c>
      <c r="AA184" s="633"/>
      <c r="AB184" s="633">
        <v>86</v>
      </c>
      <c r="AC184" s="633"/>
      <c r="AD184" s="633">
        <v>4750</v>
      </c>
      <c r="AE184" s="633">
        <v>4351</v>
      </c>
      <c r="AF184" s="633">
        <v>64</v>
      </c>
      <c r="AG184" s="633">
        <v>3067</v>
      </c>
      <c r="AH184" s="633">
        <v>238</v>
      </c>
      <c r="AI184" s="633">
        <v>3821</v>
      </c>
      <c r="AJ184" s="636">
        <v>3821</v>
      </c>
      <c r="AK184" s="633"/>
      <c r="AL184" s="633"/>
      <c r="AM184" s="633"/>
      <c r="AN184" s="633"/>
      <c r="AO184" s="633"/>
      <c r="AP184" s="633"/>
      <c r="AQ184" s="633"/>
      <c r="AR184" s="633"/>
      <c r="AS184" s="633"/>
      <c r="AT184" s="633"/>
      <c r="AU184" s="633"/>
    </row>
    <row r="185" spans="2:47" s="596" customFormat="1" ht="16.5" customHeight="1">
      <c r="B185" s="1506"/>
      <c r="C185" s="639"/>
      <c r="D185" s="599" t="s">
        <v>1695</v>
      </c>
      <c r="E185" s="598"/>
      <c r="F185" s="633">
        <v>6</v>
      </c>
      <c r="G185" s="633"/>
      <c r="H185" s="633">
        <v>437</v>
      </c>
      <c r="I185" s="633"/>
      <c r="J185" s="633">
        <v>8197</v>
      </c>
      <c r="K185" s="633"/>
      <c r="L185" s="633">
        <v>23917</v>
      </c>
      <c r="M185" s="633"/>
      <c r="N185" s="633">
        <v>47624</v>
      </c>
      <c r="O185" s="633"/>
      <c r="P185" s="633">
        <v>0</v>
      </c>
      <c r="Q185" s="633"/>
      <c r="R185" s="633">
        <v>1579</v>
      </c>
      <c r="S185" s="633"/>
      <c r="T185" s="633">
        <v>2228</v>
      </c>
      <c r="U185" s="633"/>
      <c r="V185" s="633">
        <v>799</v>
      </c>
      <c r="W185" s="633"/>
      <c r="X185" s="633">
        <v>854</v>
      </c>
      <c r="Y185" s="633"/>
      <c r="Z185" s="633">
        <v>540</v>
      </c>
      <c r="AA185" s="633"/>
      <c r="AB185" s="633">
        <v>628</v>
      </c>
      <c r="AC185" s="633"/>
      <c r="AD185" s="633">
        <v>10639</v>
      </c>
      <c r="AE185" s="633">
        <v>2472</v>
      </c>
      <c r="AF185" s="633">
        <v>691</v>
      </c>
      <c r="AG185" s="633">
        <v>93</v>
      </c>
      <c r="AH185" s="633">
        <v>1235</v>
      </c>
      <c r="AI185" s="633">
        <v>2072</v>
      </c>
      <c r="AJ185" s="636">
        <v>1626</v>
      </c>
      <c r="AK185" s="633"/>
      <c r="AL185" s="633"/>
      <c r="AM185" s="633"/>
      <c r="AN185" s="633"/>
      <c r="AO185" s="633"/>
      <c r="AP185" s="633"/>
      <c r="AQ185" s="633"/>
      <c r="AR185" s="633"/>
      <c r="AS185" s="633"/>
      <c r="AT185" s="633"/>
      <c r="AU185" s="633"/>
    </row>
    <row r="186" spans="2:47" s="596" customFormat="1" ht="16.5" customHeight="1">
      <c r="B186" s="1506"/>
      <c r="C186" s="639"/>
      <c r="D186" s="599" t="s">
        <v>1696</v>
      </c>
      <c r="E186" s="598" t="s">
        <v>1701</v>
      </c>
      <c r="F186" s="633">
        <v>3</v>
      </c>
      <c r="G186" s="633"/>
      <c r="H186" s="633">
        <v>1388</v>
      </c>
      <c r="I186" s="633"/>
      <c r="J186" s="633">
        <v>33259</v>
      </c>
      <c r="K186" s="633"/>
      <c r="L186" s="633">
        <v>66376</v>
      </c>
      <c r="M186" s="633"/>
      <c r="N186" s="633">
        <v>155916</v>
      </c>
      <c r="O186" s="633"/>
      <c r="P186" s="633">
        <v>6</v>
      </c>
      <c r="Q186" s="633"/>
      <c r="R186" s="633">
        <v>6817</v>
      </c>
      <c r="S186" s="633"/>
      <c r="T186" s="633">
        <v>3952</v>
      </c>
      <c r="U186" s="633"/>
      <c r="V186" s="633">
        <v>1731</v>
      </c>
      <c r="W186" s="633"/>
      <c r="X186" s="633">
        <v>6898</v>
      </c>
      <c r="Y186" s="633"/>
      <c r="Z186" s="633">
        <v>844</v>
      </c>
      <c r="AA186" s="633"/>
      <c r="AB186" s="633">
        <v>1028</v>
      </c>
      <c r="AC186" s="633"/>
      <c r="AD186" s="633">
        <v>53706</v>
      </c>
      <c r="AE186" s="633">
        <v>15649</v>
      </c>
      <c r="AF186" s="633">
        <v>8848</v>
      </c>
      <c r="AG186" s="633">
        <v>834</v>
      </c>
      <c r="AH186" s="633">
        <v>8349</v>
      </c>
      <c r="AI186" s="633">
        <v>14594</v>
      </c>
      <c r="AJ186" s="636">
        <v>15045</v>
      </c>
      <c r="AK186" s="633"/>
      <c r="AL186" s="633"/>
      <c r="AM186" s="633"/>
      <c r="AN186" s="633"/>
      <c r="AO186" s="633"/>
      <c r="AP186" s="633"/>
      <c r="AQ186" s="633"/>
      <c r="AR186" s="633"/>
      <c r="AS186" s="633"/>
      <c r="AT186" s="633"/>
      <c r="AU186" s="633"/>
    </row>
    <row r="187" spans="2:47" s="596" customFormat="1" ht="16.5" customHeight="1">
      <c r="B187" s="1506"/>
      <c r="C187" s="639"/>
      <c r="D187" s="599" t="s">
        <v>1697</v>
      </c>
      <c r="E187" s="598"/>
      <c r="F187" s="633">
        <v>3</v>
      </c>
      <c r="G187" s="633"/>
      <c r="H187" s="633" t="s">
        <v>1702</v>
      </c>
      <c r="I187" s="633"/>
      <c r="J187" s="633" t="s">
        <v>1702</v>
      </c>
      <c r="K187" s="633"/>
      <c r="L187" s="633" t="s">
        <v>1702</v>
      </c>
      <c r="M187" s="633"/>
      <c r="N187" s="633" t="s">
        <v>1702</v>
      </c>
      <c r="O187" s="633"/>
      <c r="P187" s="633">
        <v>0</v>
      </c>
      <c r="Q187" s="633"/>
      <c r="R187" s="633" t="s">
        <v>1702</v>
      </c>
      <c r="S187" s="633"/>
      <c r="T187" s="633" t="s">
        <v>1702</v>
      </c>
      <c r="U187" s="633"/>
      <c r="V187" s="633" t="s">
        <v>1702</v>
      </c>
      <c r="W187" s="633"/>
      <c r="X187" s="633" t="s">
        <v>1702</v>
      </c>
      <c r="Y187" s="633"/>
      <c r="Z187" s="633" t="s">
        <v>1702</v>
      </c>
      <c r="AA187" s="633"/>
      <c r="AB187" s="633" t="s">
        <v>1702</v>
      </c>
      <c r="AC187" s="633"/>
      <c r="AD187" s="633" t="s">
        <v>1702</v>
      </c>
      <c r="AE187" s="633" t="s">
        <v>1702</v>
      </c>
      <c r="AF187" s="633" t="s">
        <v>1702</v>
      </c>
      <c r="AG187" s="633" t="s">
        <v>1702</v>
      </c>
      <c r="AH187" s="633" t="s">
        <v>1702</v>
      </c>
      <c r="AI187" s="633" t="s">
        <v>1702</v>
      </c>
      <c r="AJ187" s="636" t="s">
        <v>1702</v>
      </c>
      <c r="AK187" s="633"/>
      <c r="AL187" s="633"/>
      <c r="AM187" s="633"/>
      <c r="AN187" s="633"/>
      <c r="AO187" s="633"/>
      <c r="AP187" s="633"/>
      <c r="AQ187" s="633"/>
      <c r="AR187" s="633"/>
      <c r="AS187" s="633"/>
      <c r="AT187" s="633"/>
      <c r="AU187" s="633"/>
    </row>
    <row r="188" spans="2:47" s="596" customFormat="1" ht="16.5" customHeight="1">
      <c r="B188" s="1506"/>
      <c r="C188" s="627"/>
      <c r="D188" s="599" t="s">
        <v>1698</v>
      </c>
      <c r="E188" s="598"/>
      <c r="F188" s="633">
        <v>0</v>
      </c>
      <c r="G188" s="633"/>
      <c r="H188" s="633">
        <v>0</v>
      </c>
      <c r="I188" s="641"/>
      <c r="J188" s="633">
        <v>0</v>
      </c>
      <c r="K188" s="633"/>
      <c r="L188" s="633">
        <v>0</v>
      </c>
      <c r="M188" s="633"/>
      <c r="N188" s="633">
        <v>0</v>
      </c>
      <c r="O188" s="633"/>
      <c r="P188" s="633">
        <v>0</v>
      </c>
      <c r="Q188" s="633"/>
      <c r="R188" s="633">
        <v>0</v>
      </c>
      <c r="S188" s="633"/>
      <c r="T188" s="633">
        <v>0</v>
      </c>
      <c r="U188" s="633"/>
      <c r="V188" s="633">
        <v>0</v>
      </c>
      <c r="W188" s="633"/>
      <c r="X188" s="633">
        <v>0</v>
      </c>
      <c r="Y188" s="633"/>
      <c r="Z188" s="633">
        <v>0</v>
      </c>
      <c r="AA188" s="633"/>
      <c r="AB188" s="633">
        <v>0</v>
      </c>
      <c r="AC188" s="633"/>
      <c r="AD188" s="633">
        <v>0</v>
      </c>
      <c r="AE188" s="633">
        <v>0</v>
      </c>
      <c r="AF188" s="633">
        <v>0</v>
      </c>
      <c r="AG188" s="633">
        <v>0</v>
      </c>
      <c r="AH188" s="633">
        <v>0</v>
      </c>
      <c r="AI188" s="633">
        <v>0</v>
      </c>
      <c r="AJ188" s="636">
        <v>0</v>
      </c>
      <c r="AK188" s="633"/>
      <c r="AL188" s="633"/>
      <c r="AM188" s="633"/>
      <c r="AN188" s="633"/>
      <c r="AO188" s="633"/>
      <c r="AP188" s="633"/>
      <c r="AQ188" s="633"/>
      <c r="AR188" s="633"/>
      <c r="AS188" s="633"/>
      <c r="AT188" s="633"/>
      <c r="AU188" s="633"/>
    </row>
    <row r="189" spans="2:47" s="596" customFormat="1" ht="16.5" customHeight="1">
      <c r="B189" s="1506"/>
      <c r="C189" s="627"/>
      <c r="D189" s="599" t="s">
        <v>1699</v>
      </c>
      <c r="E189" s="598"/>
      <c r="F189" s="633">
        <v>1</v>
      </c>
      <c r="G189" s="633"/>
      <c r="H189" s="633" t="s">
        <v>1702</v>
      </c>
      <c r="I189" s="633"/>
      <c r="J189" s="633" t="s">
        <v>1702</v>
      </c>
      <c r="K189" s="633"/>
      <c r="L189" s="633" t="s">
        <v>1702</v>
      </c>
      <c r="M189" s="633"/>
      <c r="N189" s="633" t="s">
        <v>1702</v>
      </c>
      <c r="O189" s="633"/>
      <c r="P189" s="633">
        <v>0</v>
      </c>
      <c r="Q189" s="633"/>
      <c r="R189" s="633" t="s">
        <v>1702</v>
      </c>
      <c r="S189" s="633"/>
      <c r="T189" s="633" t="s">
        <v>1702</v>
      </c>
      <c r="U189" s="633"/>
      <c r="V189" s="633" t="s">
        <v>1702</v>
      </c>
      <c r="W189" s="633"/>
      <c r="X189" s="633" t="s">
        <v>1702</v>
      </c>
      <c r="Y189" s="633"/>
      <c r="Z189" s="633" t="s">
        <v>1702</v>
      </c>
      <c r="AA189" s="633"/>
      <c r="AB189" s="633" t="s">
        <v>1702</v>
      </c>
      <c r="AC189" s="633"/>
      <c r="AD189" s="633" t="s">
        <v>1702</v>
      </c>
      <c r="AE189" s="633" t="s">
        <v>1702</v>
      </c>
      <c r="AF189" s="633" t="s">
        <v>1702</v>
      </c>
      <c r="AG189" s="633" t="s">
        <v>1702</v>
      </c>
      <c r="AH189" s="633" t="s">
        <v>1702</v>
      </c>
      <c r="AI189" s="633" t="s">
        <v>1702</v>
      </c>
      <c r="AJ189" s="636" t="s">
        <v>1702</v>
      </c>
      <c r="AK189" s="633"/>
      <c r="AL189" s="633"/>
      <c r="AM189" s="633"/>
      <c r="AN189" s="633"/>
      <c r="AO189" s="633"/>
      <c r="AP189" s="633"/>
      <c r="AQ189" s="633"/>
      <c r="AR189" s="633"/>
      <c r="AS189" s="633"/>
      <c r="AT189" s="633"/>
      <c r="AU189" s="633"/>
    </row>
    <row r="190" spans="2:47" ht="12">
      <c r="B190" s="626"/>
      <c r="C190" s="627"/>
      <c r="D190" s="599" t="s">
        <v>1700</v>
      </c>
      <c r="F190" s="633">
        <v>0</v>
      </c>
      <c r="G190" s="633"/>
      <c r="H190" s="633">
        <v>0</v>
      </c>
      <c r="I190" s="633"/>
      <c r="J190" s="633">
        <v>0</v>
      </c>
      <c r="K190" s="633"/>
      <c r="L190" s="633">
        <v>0</v>
      </c>
      <c r="M190" s="633"/>
      <c r="N190" s="633">
        <v>0</v>
      </c>
      <c r="O190" s="633"/>
      <c r="P190" s="633">
        <v>0</v>
      </c>
      <c r="Q190" s="633"/>
      <c r="R190" s="633">
        <v>0</v>
      </c>
      <c r="S190" s="633"/>
      <c r="T190" s="633">
        <v>0</v>
      </c>
      <c r="U190" s="633"/>
      <c r="V190" s="633">
        <v>0</v>
      </c>
      <c r="W190" s="633"/>
      <c r="X190" s="633">
        <v>0</v>
      </c>
      <c r="Y190" s="633"/>
      <c r="Z190" s="633">
        <v>0</v>
      </c>
      <c r="AA190" s="633"/>
      <c r="AB190" s="633">
        <v>0</v>
      </c>
      <c r="AC190" s="633"/>
      <c r="AD190" s="633">
        <v>0</v>
      </c>
      <c r="AE190" s="633">
        <v>0</v>
      </c>
      <c r="AF190" s="633">
        <v>0</v>
      </c>
      <c r="AG190" s="633">
        <v>0</v>
      </c>
      <c r="AH190" s="633">
        <v>0</v>
      </c>
      <c r="AI190" s="633">
        <v>0</v>
      </c>
      <c r="AJ190" s="636">
        <v>0</v>
      </c>
      <c r="AK190" s="633"/>
      <c r="AL190" s="633"/>
      <c r="AM190" s="633"/>
      <c r="AN190" s="633"/>
      <c r="AO190" s="633"/>
      <c r="AP190" s="633"/>
      <c r="AQ190" s="633"/>
      <c r="AR190" s="633"/>
      <c r="AS190" s="633"/>
      <c r="AT190" s="633"/>
      <c r="AU190" s="633"/>
    </row>
    <row r="191" spans="2:36" s="596" customFormat="1" ht="11.25" customHeight="1">
      <c r="B191" s="616"/>
      <c r="C191" s="617"/>
      <c r="D191" s="602"/>
      <c r="E191" s="601"/>
      <c r="F191" s="618"/>
      <c r="G191" s="619"/>
      <c r="H191" s="619"/>
      <c r="I191" s="620"/>
      <c r="J191" s="620"/>
      <c r="K191" s="601"/>
      <c r="L191" s="601"/>
      <c r="M191" s="601"/>
      <c r="N191" s="601"/>
      <c r="O191" s="601"/>
      <c r="P191" s="601"/>
      <c r="Q191" s="601"/>
      <c r="R191" s="621"/>
      <c r="S191" s="601"/>
      <c r="T191" s="621"/>
      <c r="U191" s="601"/>
      <c r="V191" s="622"/>
      <c r="W191" s="601"/>
      <c r="X191" s="621"/>
      <c r="Y191" s="601"/>
      <c r="Z191" s="621"/>
      <c r="AA191" s="601"/>
      <c r="AB191" s="621"/>
      <c r="AC191" s="601"/>
      <c r="AD191" s="622"/>
      <c r="AE191" s="621"/>
      <c r="AF191" s="622"/>
      <c r="AG191" s="621"/>
      <c r="AH191" s="621"/>
      <c r="AI191" s="623"/>
      <c r="AJ191" s="624"/>
    </row>
    <row r="192" spans="2:36" s="625" customFormat="1" ht="12.75">
      <c r="B192" s="626"/>
      <c r="C192" s="627"/>
      <c r="D192" s="628" t="s">
        <v>402</v>
      </c>
      <c r="E192" s="629"/>
      <c r="F192" s="630">
        <f>SUM(F194:F204)</f>
        <v>67</v>
      </c>
      <c r="G192" s="630"/>
      <c r="H192" s="630">
        <v>2922</v>
      </c>
      <c r="I192" s="630"/>
      <c r="J192" s="630">
        <v>85634</v>
      </c>
      <c r="K192" s="630"/>
      <c r="L192" s="630">
        <v>275204</v>
      </c>
      <c r="M192" s="631"/>
      <c r="N192" s="630">
        <v>466439</v>
      </c>
      <c r="O192" s="631"/>
      <c r="P192" s="630">
        <f>SUM(P194:P204)</f>
        <v>14</v>
      </c>
      <c r="Q192" s="630"/>
      <c r="R192" s="630">
        <v>37824</v>
      </c>
      <c r="S192" s="630"/>
      <c r="T192" s="630">
        <v>43435</v>
      </c>
      <c r="U192" s="630"/>
      <c r="V192" s="630">
        <v>39705</v>
      </c>
      <c r="W192" s="630"/>
      <c r="X192" s="630">
        <v>45539</v>
      </c>
      <c r="Y192" s="630"/>
      <c r="Z192" s="630">
        <v>21493</v>
      </c>
      <c r="AA192" s="630"/>
      <c r="AB192" s="630">
        <v>20970</v>
      </c>
      <c r="AC192" s="630"/>
      <c r="AD192" s="630">
        <v>210416</v>
      </c>
      <c r="AE192" s="630">
        <v>33966</v>
      </c>
      <c r="AF192" s="630">
        <v>1711</v>
      </c>
      <c r="AG192" s="630">
        <v>4439</v>
      </c>
      <c r="AH192" s="630">
        <v>30247</v>
      </c>
      <c r="AI192" s="630">
        <v>25415</v>
      </c>
      <c r="AJ192" s="632">
        <v>44668</v>
      </c>
    </row>
    <row r="193" spans="2:36" s="625" customFormat="1" ht="19.5" customHeight="1">
      <c r="B193" s="626"/>
      <c r="C193" s="627"/>
      <c r="D193" s="628"/>
      <c r="E193" s="629"/>
      <c r="F193" s="630"/>
      <c r="G193" s="630"/>
      <c r="H193" s="630"/>
      <c r="I193" s="630"/>
      <c r="J193" s="630"/>
      <c r="K193" s="630"/>
      <c r="L193" s="630"/>
      <c r="M193" s="631"/>
      <c r="N193" s="630"/>
      <c r="O193" s="631"/>
      <c r="P193" s="630"/>
      <c r="Q193" s="630"/>
      <c r="R193" s="630"/>
      <c r="S193" s="630"/>
      <c r="T193" s="630"/>
      <c r="U193" s="630"/>
      <c r="V193" s="630"/>
      <c r="W193" s="630"/>
      <c r="X193" s="630"/>
      <c r="Y193" s="630"/>
      <c r="Z193" s="630"/>
      <c r="AA193" s="630"/>
      <c r="AB193" s="630"/>
      <c r="AC193" s="630"/>
      <c r="AD193" s="630"/>
      <c r="AE193" s="630"/>
      <c r="AF193" s="630"/>
      <c r="AG193" s="630"/>
      <c r="AH193" s="630"/>
      <c r="AI193" s="630"/>
      <c r="AJ193" s="632"/>
    </row>
    <row r="194" spans="2:47" s="596" customFormat="1" ht="16.5" customHeight="1">
      <c r="B194" s="626">
        <v>31</v>
      </c>
      <c r="C194" s="627"/>
      <c r="D194" s="599" t="s">
        <v>1689</v>
      </c>
      <c r="E194" s="598"/>
      <c r="F194" s="633">
        <v>12</v>
      </c>
      <c r="G194" s="633"/>
      <c r="H194" s="633">
        <v>32</v>
      </c>
      <c r="I194" s="633"/>
      <c r="J194" s="633">
        <v>0</v>
      </c>
      <c r="K194" s="633"/>
      <c r="L194" s="633">
        <v>258</v>
      </c>
      <c r="M194" s="633"/>
      <c r="N194" s="633">
        <v>607</v>
      </c>
      <c r="O194" s="633"/>
      <c r="P194" s="633">
        <v>0</v>
      </c>
      <c r="Q194" s="633"/>
      <c r="R194" s="633">
        <v>0</v>
      </c>
      <c r="S194" s="633"/>
      <c r="T194" s="633">
        <v>0</v>
      </c>
      <c r="U194" s="633"/>
      <c r="V194" s="633">
        <v>0</v>
      </c>
      <c r="W194" s="633"/>
      <c r="X194" s="633">
        <v>0</v>
      </c>
      <c r="Y194" s="633"/>
      <c r="Z194" s="633">
        <v>0</v>
      </c>
      <c r="AA194" s="633"/>
      <c r="AB194" s="633">
        <v>0</v>
      </c>
      <c r="AC194" s="633"/>
      <c r="AD194" s="633">
        <v>0</v>
      </c>
      <c r="AE194" s="633">
        <v>0</v>
      </c>
      <c r="AF194" s="633">
        <v>0</v>
      </c>
      <c r="AG194" s="633">
        <v>0</v>
      </c>
      <c r="AH194" s="633">
        <v>0</v>
      </c>
      <c r="AI194" s="633">
        <v>0</v>
      </c>
      <c r="AJ194" s="636">
        <v>0</v>
      </c>
      <c r="AK194" s="633"/>
      <c r="AL194" s="633"/>
      <c r="AM194" s="633"/>
      <c r="AN194" s="633"/>
      <c r="AO194" s="633"/>
      <c r="AP194" s="633"/>
      <c r="AQ194" s="633"/>
      <c r="AR194" s="633"/>
      <c r="AS194" s="633"/>
      <c r="AT194" s="633"/>
      <c r="AU194" s="633"/>
    </row>
    <row r="195" spans="2:47" s="596" customFormat="1" ht="16.5" customHeight="1">
      <c r="B195" s="1506" t="s">
        <v>1715</v>
      </c>
      <c r="C195" s="627"/>
      <c r="D195" s="599" t="s">
        <v>1704</v>
      </c>
      <c r="E195" s="598"/>
      <c r="F195" s="633">
        <v>18</v>
      </c>
      <c r="G195" s="633"/>
      <c r="H195" s="633">
        <v>115</v>
      </c>
      <c r="I195" s="633"/>
      <c r="J195" s="633">
        <v>1442</v>
      </c>
      <c r="K195" s="633"/>
      <c r="L195" s="633">
        <v>4497</v>
      </c>
      <c r="M195" s="633"/>
      <c r="N195" s="633">
        <v>7273</v>
      </c>
      <c r="O195" s="633"/>
      <c r="P195" s="633">
        <v>0</v>
      </c>
      <c r="Q195" s="633"/>
      <c r="R195" s="633">
        <v>29</v>
      </c>
      <c r="S195" s="633"/>
      <c r="T195" s="633">
        <v>40</v>
      </c>
      <c r="U195" s="633"/>
      <c r="V195" s="633">
        <v>234</v>
      </c>
      <c r="W195" s="633"/>
      <c r="X195" s="633">
        <v>255</v>
      </c>
      <c r="Y195" s="633"/>
      <c r="Z195" s="633">
        <v>43</v>
      </c>
      <c r="AA195" s="633"/>
      <c r="AB195" s="633">
        <v>27</v>
      </c>
      <c r="AC195" s="633"/>
      <c r="AD195" s="633">
        <v>1830</v>
      </c>
      <c r="AE195" s="633">
        <v>338</v>
      </c>
      <c r="AF195" s="633">
        <v>29</v>
      </c>
      <c r="AG195" s="633">
        <v>27</v>
      </c>
      <c r="AH195" s="633">
        <v>43</v>
      </c>
      <c r="AI195" s="633">
        <v>0</v>
      </c>
      <c r="AJ195" s="636">
        <v>0</v>
      </c>
      <c r="AK195" s="633"/>
      <c r="AL195" s="633"/>
      <c r="AM195" s="633"/>
      <c r="AN195" s="633"/>
      <c r="AO195" s="633"/>
      <c r="AP195" s="633"/>
      <c r="AQ195" s="633"/>
      <c r="AR195" s="633"/>
      <c r="AS195" s="633"/>
      <c r="AT195" s="633"/>
      <c r="AU195" s="633"/>
    </row>
    <row r="196" spans="2:47" s="637" customFormat="1" ht="16.5" customHeight="1">
      <c r="B196" s="1506"/>
      <c r="C196" s="639"/>
      <c r="D196" s="599" t="s">
        <v>1692</v>
      </c>
      <c r="E196" s="640"/>
      <c r="F196" s="633">
        <v>14</v>
      </c>
      <c r="G196" s="634"/>
      <c r="H196" s="633">
        <v>191</v>
      </c>
      <c r="I196" s="634"/>
      <c r="J196" s="633">
        <v>3385</v>
      </c>
      <c r="K196" s="633"/>
      <c r="L196" s="633">
        <v>7829</v>
      </c>
      <c r="M196" s="633"/>
      <c r="N196" s="633">
        <v>14956</v>
      </c>
      <c r="O196" s="633"/>
      <c r="P196" s="633">
        <v>2</v>
      </c>
      <c r="Q196" s="633"/>
      <c r="R196" s="633">
        <v>135</v>
      </c>
      <c r="S196" s="633"/>
      <c r="T196" s="633">
        <v>384</v>
      </c>
      <c r="U196" s="633"/>
      <c r="V196" s="633">
        <v>317</v>
      </c>
      <c r="W196" s="633"/>
      <c r="X196" s="633">
        <v>382</v>
      </c>
      <c r="Y196" s="633"/>
      <c r="Z196" s="633">
        <v>25</v>
      </c>
      <c r="AA196" s="633"/>
      <c r="AB196" s="633">
        <v>51</v>
      </c>
      <c r="AC196" s="633"/>
      <c r="AD196" s="633">
        <v>5009</v>
      </c>
      <c r="AE196" s="633">
        <v>401</v>
      </c>
      <c r="AF196" s="633">
        <v>196</v>
      </c>
      <c r="AG196" s="633">
        <v>6</v>
      </c>
      <c r="AH196" s="633">
        <v>102</v>
      </c>
      <c r="AI196" s="633">
        <v>0</v>
      </c>
      <c r="AJ196" s="636">
        <v>0</v>
      </c>
      <c r="AK196" s="633"/>
      <c r="AL196" s="633"/>
      <c r="AM196" s="633"/>
      <c r="AN196" s="633"/>
      <c r="AO196" s="633"/>
      <c r="AP196" s="633"/>
      <c r="AQ196" s="633"/>
      <c r="AR196" s="633"/>
      <c r="AS196" s="633"/>
      <c r="AT196" s="633"/>
      <c r="AU196" s="633"/>
    </row>
    <row r="197" spans="2:47" s="596" customFormat="1" ht="16.5" customHeight="1">
      <c r="B197" s="1506"/>
      <c r="C197" s="639"/>
      <c r="D197" s="599" t="s">
        <v>1693</v>
      </c>
      <c r="E197" s="598"/>
      <c r="F197" s="633">
        <v>9</v>
      </c>
      <c r="G197" s="633"/>
      <c r="H197" s="633">
        <v>226</v>
      </c>
      <c r="I197" s="633"/>
      <c r="J197" s="633">
        <v>4492</v>
      </c>
      <c r="K197" s="633"/>
      <c r="L197" s="633">
        <v>13270</v>
      </c>
      <c r="M197" s="633"/>
      <c r="N197" s="633">
        <v>23558</v>
      </c>
      <c r="O197" s="633"/>
      <c r="P197" s="633">
        <v>0</v>
      </c>
      <c r="Q197" s="633"/>
      <c r="R197" s="633">
        <v>268</v>
      </c>
      <c r="S197" s="633"/>
      <c r="T197" s="633">
        <v>264</v>
      </c>
      <c r="U197" s="633"/>
      <c r="V197" s="633">
        <v>555</v>
      </c>
      <c r="W197" s="633"/>
      <c r="X197" s="633">
        <v>524</v>
      </c>
      <c r="Y197" s="633"/>
      <c r="Z197" s="633">
        <v>114</v>
      </c>
      <c r="AA197" s="633"/>
      <c r="AB197" s="633">
        <v>129</v>
      </c>
      <c r="AC197" s="633"/>
      <c r="AD197" s="633">
        <v>5690</v>
      </c>
      <c r="AE197" s="633">
        <v>860</v>
      </c>
      <c r="AF197" s="633">
        <v>411</v>
      </c>
      <c r="AG197" s="633">
        <v>213</v>
      </c>
      <c r="AH197" s="633">
        <v>480</v>
      </c>
      <c r="AI197" s="633">
        <v>35</v>
      </c>
      <c r="AJ197" s="636">
        <v>0</v>
      </c>
      <c r="AK197" s="633"/>
      <c r="AL197" s="633"/>
      <c r="AM197" s="633"/>
      <c r="AN197" s="633"/>
      <c r="AO197" s="633"/>
      <c r="AP197" s="633"/>
      <c r="AQ197" s="633"/>
      <c r="AR197" s="633"/>
      <c r="AS197" s="633"/>
      <c r="AT197" s="633"/>
      <c r="AU197" s="633"/>
    </row>
    <row r="198" spans="2:47" s="596" customFormat="1" ht="16.5" customHeight="1">
      <c r="B198" s="1506"/>
      <c r="C198" s="639"/>
      <c r="D198" s="599" t="s">
        <v>1694</v>
      </c>
      <c r="E198" s="598"/>
      <c r="F198" s="633">
        <v>8</v>
      </c>
      <c r="G198" s="633"/>
      <c r="H198" s="633">
        <v>308</v>
      </c>
      <c r="I198" s="633"/>
      <c r="J198" s="633">
        <v>6468</v>
      </c>
      <c r="K198" s="633"/>
      <c r="L198" s="633">
        <v>16740</v>
      </c>
      <c r="M198" s="633"/>
      <c r="N198" s="633">
        <v>30767</v>
      </c>
      <c r="O198" s="633"/>
      <c r="P198" s="633">
        <v>12</v>
      </c>
      <c r="Q198" s="633"/>
      <c r="R198" s="633">
        <v>614</v>
      </c>
      <c r="S198" s="633"/>
      <c r="T198" s="633">
        <v>593</v>
      </c>
      <c r="U198" s="633"/>
      <c r="V198" s="633">
        <v>647</v>
      </c>
      <c r="W198" s="633"/>
      <c r="X198" s="633">
        <v>697</v>
      </c>
      <c r="Y198" s="633"/>
      <c r="Z198" s="633">
        <v>111</v>
      </c>
      <c r="AA198" s="633"/>
      <c r="AB198" s="633">
        <v>135</v>
      </c>
      <c r="AC198" s="633"/>
      <c r="AD198" s="633">
        <v>6222</v>
      </c>
      <c r="AE198" s="633">
        <v>1458</v>
      </c>
      <c r="AF198" s="633">
        <v>0</v>
      </c>
      <c r="AG198" s="633">
        <v>103</v>
      </c>
      <c r="AH198" s="633">
        <v>916</v>
      </c>
      <c r="AI198" s="633">
        <v>107</v>
      </c>
      <c r="AJ198" s="636">
        <v>125</v>
      </c>
      <c r="AK198" s="633"/>
      <c r="AL198" s="633"/>
      <c r="AM198" s="633"/>
      <c r="AN198" s="633"/>
      <c r="AO198" s="633"/>
      <c r="AP198" s="633"/>
      <c r="AQ198" s="633"/>
      <c r="AR198" s="633"/>
      <c r="AS198" s="633"/>
      <c r="AT198" s="633"/>
      <c r="AU198" s="633"/>
    </row>
    <row r="199" spans="2:47" s="596" customFormat="1" ht="16.5" customHeight="1">
      <c r="B199" s="1506"/>
      <c r="C199" s="639"/>
      <c r="D199" s="599" t="s">
        <v>1695</v>
      </c>
      <c r="E199" s="598"/>
      <c r="F199" s="633">
        <v>3</v>
      </c>
      <c r="G199" s="633"/>
      <c r="H199" s="633">
        <v>255</v>
      </c>
      <c r="I199" s="633"/>
      <c r="J199" s="633">
        <v>6172</v>
      </c>
      <c r="K199" s="633"/>
      <c r="L199" s="633">
        <v>19370</v>
      </c>
      <c r="M199" s="633"/>
      <c r="N199" s="633">
        <v>32480</v>
      </c>
      <c r="O199" s="633"/>
      <c r="P199" s="633">
        <v>0</v>
      </c>
      <c r="Q199" s="633"/>
      <c r="R199" s="633">
        <v>1000</v>
      </c>
      <c r="S199" s="633"/>
      <c r="T199" s="633">
        <v>1165</v>
      </c>
      <c r="U199" s="633"/>
      <c r="V199" s="633">
        <v>1713</v>
      </c>
      <c r="W199" s="633"/>
      <c r="X199" s="633">
        <v>862</v>
      </c>
      <c r="Y199" s="633"/>
      <c r="Z199" s="633">
        <v>377</v>
      </c>
      <c r="AA199" s="633"/>
      <c r="AB199" s="633">
        <v>551</v>
      </c>
      <c r="AC199" s="633"/>
      <c r="AD199" s="633">
        <v>5930</v>
      </c>
      <c r="AE199" s="633">
        <v>1786</v>
      </c>
      <c r="AF199" s="633">
        <v>305</v>
      </c>
      <c r="AG199" s="633">
        <v>73</v>
      </c>
      <c r="AH199" s="633">
        <v>1052</v>
      </c>
      <c r="AI199" s="633">
        <v>167</v>
      </c>
      <c r="AJ199" s="636">
        <v>92</v>
      </c>
      <c r="AK199" s="633"/>
      <c r="AL199" s="633"/>
      <c r="AM199" s="633"/>
      <c r="AN199" s="633"/>
      <c r="AO199" s="633"/>
      <c r="AP199" s="633"/>
      <c r="AQ199" s="633"/>
      <c r="AR199" s="633"/>
      <c r="AS199" s="633"/>
      <c r="AT199" s="633"/>
      <c r="AU199" s="633"/>
    </row>
    <row r="200" spans="2:47" s="596" customFormat="1" ht="16.5" customHeight="1">
      <c r="B200" s="1506"/>
      <c r="C200" s="639"/>
      <c r="D200" s="599" t="s">
        <v>1696</v>
      </c>
      <c r="E200" s="598"/>
      <c r="F200" s="633">
        <v>1</v>
      </c>
      <c r="G200" s="633"/>
      <c r="H200" s="633" t="s">
        <v>1702</v>
      </c>
      <c r="I200" s="633"/>
      <c r="J200" s="633" t="s">
        <v>1702</v>
      </c>
      <c r="K200" s="633"/>
      <c r="L200" s="633" t="s">
        <v>1702</v>
      </c>
      <c r="M200" s="633"/>
      <c r="N200" s="633" t="s">
        <v>1702</v>
      </c>
      <c r="O200" s="633"/>
      <c r="P200" s="633">
        <v>0</v>
      </c>
      <c r="Q200" s="633"/>
      <c r="R200" s="633" t="s">
        <v>1702</v>
      </c>
      <c r="S200" s="633"/>
      <c r="T200" s="633" t="s">
        <v>1702</v>
      </c>
      <c r="U200" s="633"/>
      <c r="V200" s="633" t="s">
        <v>1702</v>
      </c>
      <c r="W200" s="633"/>
      <c r="X200" s="633" t="s">
        <v>1702</v>
      </c>
      <c r="Y200" s="633"/>
      <c r="Z200" s="633" t="s">
        <v>1702</v>
      </c>
      <c r="AA200" s="633"/>
      <c r="AB200" s="633" t="s">
        <v>1702</v>
      </c>
      <c r="AC200" s="633"/>
      <c r="AD200" s="633" t="s">
        <v>1702</v>
      </c>
      <c r="AE200" s="633" t="s">
        <v>1702</v>
      </c>
      <c r="AF200" s="633" t="s">
        <v>1702</v>
      </c>
      <c r="AG200" s="633" t="s">
        <v>1702</v>
      </c>
      <c r="AH200" s="633" t="s">
        <v>1702</v>
      </c>
      <c r="AI200" s="633" t="s">
        <v>1702</v>
      </c>
      <c r="AJ200" s="636" t="s">
        <v>1702</v>
      </c>
      <c r="AK200" s="633"/>
      <c r="AL200" s="633"/>
      <c r="AM200" s="633"/>
      <c r="AN200" s="633"/>
      <c r="AO200" s="633"/>
      <c r="AP200" s="633"/>
      <c r="AQ200" s="633"/>
      <c r="AR200" s="633"/>
      <c r="AS200" s="633"/>
      <c r="AT200" s="633"/>
      <c r="AU200" s="633"/>
    </row>
    <row r="201" spans="2:47" s="596" customFormat="1" ht="16.5" customHeight="1">
      <c r="B201" s="1506"/>
      <c r="C201" s="639"/>
      <c r="D201" s="599" t="s">
        <v>1697</v>
      </c>
      <c r="E201" s="598"/>
      <c r="F201" s="633">
        <v>0</v>
      </c>
      <c r="G201" s="633"/>
      <c r="H201" s="633">
        <v>0</v>
      </c>
      <c r="I201" s="633"/>
      <c r="J201" s="633">
        <v>0</v>
      </c>
      <c r="K201" s="633"/>
      <c r="L201" s="633">
        <v>0</v>
      </c>
      <c r="M201" s="633"/>
      <c r="N201" s="633">
        <v>0</v>
      </c>
      <c r="O201" s="633"/>
      <c r="P201" s="633">
        <v>0</v>
      </c>
      <c r="Q201" s="633"/>
      <c r="R201" s="633">
        <v>0</v>
      </c>
      <c r="S201" s="633"/>
      <c r="T201" s="633">
        <v>0</v>
      </c>
      <c r="U201" s="633"/>
      <c r="V201" s="633">
        <v>0</v>
      </c>
      <c r="W201" s="633"/>
      <c r="X201" s="633">
        <v>0</v>
      </c>
      <c r="Y201" s="633"/>
      <c r="Z201" s="633">
        <v>0</v>
      </c>
      <c r="AA201" s="633"/>
      <c r="AB201" s="633">
        <v>0</v>
      </c>
      <c r="AC201" s="633"/>
      <c r="AD201" s="633">
        <v>0</v>
      </c>
      <c r="AE201" s="633">
        <v>0</v>
      </c>
      <c r="AF201" s="633">
        <v>0</v>
      </c>
      <c r="AG201" s="633">
        <v>0</v>
      </c>
      <c r="AH201" s="633">
        <v>0</v>
      </c>
      <c r="AI201" s="633">
        <v>0</v>
      </c>
      <c r="AJ201" s="636">
        <v>0</v>
      </c>
      <c r="AK201" s="633"/>
      <c r="AL201" s="633"/>
      <c r="AM201" s="633"/>
      <c r="AN201" s="633"/>
      <c r="AO201" s="633"/>
      <c r="AP201" s="633"/>
      <c r="AQ201" s="633"/>
      <c r="AR201" s="633"/>
      <c r="AS201" s="633"/>
      <c r="AT201" s="633"/>
      <c r="AU201" s="633"/>
    </row>
    <row r="202" spans="2:47" s="596" customFormat="1" ht="16.5" customHeight="1">
      <c r="B202" s="1506"/>
      <c r="C202" s="627"/>
      <c r="D202" s="599" t="s">
        <v>1698</v>
      </c>
      <c r="E202" s="598"/>
      <c r="F202" s="633">
        <v>1</v>
      </c>
      <c r="G202" s="633"/>
      <c r="H202" s="633" t="s">
        <v>1702</v>
      </c>
      <c r="I202" s="641"/>
      <c r="J202" s="633" t="s">
        <v>1702</v>
      </c>
      <c r="K202" s="633"/>
      <c r="L202" s="633" t="s">
        <v>1702</v>
      </c>
      <c r="M202" s="633"/>
      <c r="N202" s="633" t="s">
        <v>1702</v>
      </c>
      <c r="O202" s="633"/>
      <c r="P202" s="633">
        <v>0</v>
      </c>
      <c r="Q202" s="633"/>
      <c r="R202" s="633" t="s">
        <v>1702</v>
      </c>
      <c r="S202" s="633"/>
      <c r="T202" s="633" t="s">
        <v>1702</v>
      </c>
      <c r="U202" s="633"/>
      <c r="V202" s="633" t="s">
        <v>1702</v>
      </c>
      <c r="W202" s="633"/>
      <c r="X202" s="633" t="s">
        <v>1702</v>
      </c>
      <c r="Y202" s="633"/>
      <c r="Z202" s="633" t="s">
        <v>1702</v>
      </c>
      <c r="AA202" s="633"/>
      <c r="AB202" s="633" t="s">
        <v>1702</v>
      </c>
      <c r="AC202" s="633"/>
      <c r="AD202" s="633" t="s">
        <v>1702</v>
      </c>
      <c r="AE202" s="633" t="s">
        <v>1702</v>
      </c>
      <c r="AF202" s="633" t="s">
        <v>1702</v>
      </c>
      <c r="AG202" s="633" t="s">
        <v>1702</v>
      </c>
      <c r="AH202" s="633" t="s">
        <v>1702</v>
      </c>
      <c r="AI202" s="633" t="s">
        <v>1702</v>
      </c>
      <c r="AJ202" s="636" t="s">
        <v>1702</v>
      </c>
      <c r="AK202" s="633"/>
      <c r="AL202" s="633"/>
      <c r="AM202" s="633"/>
      <c r="AN202" s="633"/>
      <c r="AO202" s="633"/>
      <c r="AP202" s="633"/>
      <c r="AQ202" s="633"/>
      <c r="AR202" s="633"/>
      <c r="AS202" s="633"/>
      <c r="AT202" s="633"/>
      <c r="AU202" s="633"/>
    </row>
    <row r="203" spans="2:47" s="596" customFormat="1" ht="16.5" customHeight="1">
      <c r="B203" s="1506"/>
      <c r="C203" s="627"/>
      <c r="D203" s="599" t="s">
        <v>1699</v>
      </c>
      <c r="E203" s="598"/>
      <c r="F203" s="633">
        <v>0</v>
      </c>
      <c r="G203" s="633"/>
      <c r="H203" s="633">
        <v>0</v>
      </c>
      <c r="I203" s="633"/>
      <c r="J203" s="633">
        <v>0</v>
      </c>
      <c r="K203" s="633"/>
      <c r="L203" s="633">
        <v>0</v>
      </c>
      <c r="M203" s="633"/>
      <c r="N203" s="633">
        <v>0</v>
      </c>
      <c r="O203" s="633"/>
      <c r="P203" s="633">
        <v>0</v>
      </c>
      <c r="Q203" s="633"/>
      <c r="R203" s="633">
        <v>0</v>
      </c>
      <c r="S203" s="633"/>
      <c r="T203" s="633">
        <v>0</v>
      </c>
      <c r="U203" s="633"/>
      <c r="V203" s="633">
        <v>0</v>
      </c>
      <c r="W203" s="633"/>
      <c r="X203" s="633">
        <v>0</v>
      </c>
      <c r="Y203" s="633"/>
      <c r="Z203" s="633">
        <v>0</v>
      </c>
      <c r="AA203" s="633"/>
      <c r="AB203" s="633">
        <v>0</v>
      </c>
      <c r="AC203" s="633"/>
      <c r="AD203" s="633">
        <v>0</v>
      </c>
      <c r="AE203" s="633">
        <v>0</v>
      </c>
      <c r="AF203" s="633">
        <v>0</v>
      </c>
      <c r="AG203" s="633">
        <v>0</v>
      </c>
      <c r="AH203" s="633">
        <v>0</v>
      </c>
      <c r="AI203" s="633">
        <v>0</v>
      </c>
      <c r="AJ203" s="636">
        <v>0</v>
      </c>
      <c r="AK203" s="633"/>
      <c r="AL203" s="633"/>
      <c r="AM203" s="633"/>
      <c r="AN203" s="633"/>
      <c r="AO203" s="633"/>
      <c r="AP203" s="633"/>
      <c r="AQ203" s="633"/>
      <c r="AR203" s="633"/>
      <c r="AS203" s="633"/>
      <c r="AT203" s="633"/>
      <c r="AU203" s="633"/>
    </row>
    <row r="204" spans="2:47" ht="12">
      <c r="B204" s="626"/>
      <c r="C204" s="627"/>
      <c r="D204" s="599" t="s">
        <v>1700</v>
      </c>
      <c r="F204" s="633">
        <v>1</v>
      </c>
      <c r="G204" s="633"/>
      <c r="H204" s="633" t="s">
        <v>501</v>
      </c>
      <c r="I204" s="633"/>
      <c r="J204" s="633" t="s">
        <v>501</v>
      </c>
      <c r="K204" s="633"/>
      <c r="L204" s="633" t="s">
        <v>501</v>
      </c>
      <c r="M204" s="633"/>
      <c r="N204" s="633" t="s">
        <v>501</v>
      </c>
      <c r="O204" s="633"/>
      <c r="P204" s="633">
        <v>0</v>
      </c>
      <c r="Q204" s="633"/>
      <c r="R204" s="633" t="s">
        <v>501</v>
      </c>
      <c r="S204" s="633"/>
      <c r="T204" s="633" t="s">
        <v>501</v>
      </c>
      <c r="U204" s="633"/>
      <c r="V204" s="633" t="s">
        <v>501</v>
      </c>
      <c r="W204" s="633"/>
      <c r="X204" s="633" t="s">
        <v>501</v>
      </c>
      <c r="Y204" s="633"/>
      <c r="Z204" s="633">
        <v>19901</v>
      </c>
      <c r="AA204" s="633"/>
      <c r="AB204" s="633">
        <v>193517</v>
      </c>
      <c r="AC204" s="633"/>
      <c r="AD204" s="633">
        <v>173599</v>
      </c>
      <c r="AE204" s="633">
        <v>25089</v>
      </c>
      <c r="AF204" s="633">
        <v>472</v>
      </c>
      <c r="AG204" s="633">
        <v>931</v>
      </c>
      <c r="AH204" s="633">
        <v>18398</v>
      </c>
      <c r="AI204" s="633">
        <v>24991</v>
      </c>
      <c r="AJ204" s="636">
        <v>44336</v>
      </c>
      <c r="AK204" s="633"/>
      <c r="AL204" s="633"/>
      <c r="AM204" s="633"/>
      <c r="AN204" s="633"/>
      <c r="AO204" s="633"/>
      <c r="AP204" s="633"/>
      <c r="AQ204" s="633"/>
      <c r="AR204" s="633"/>
      <c r="AS204" s="633"/>
      <c r="AT204" s="633"/>
      <c r="AU204" s="633"/>
    </row>
    <row r="205" spans="2:36" s="596" customFormat="1" ht="11.25" customHeight="1">
      <c r="B205" s="616"/>
      <c r="C205" s="617"/>
      <c r="D205" s="602"/>
      <c r="E205" s="601"/>
      <c r="F205" s="618"/>
      <c r="G205" s="619"/>
      <c r="H205" s="619"/>
      <c r="I205" s="620"/>
      <c r="J205" s="620"/>
      <c r="K205" s="601"/>
      <c r="L205" s="601"/>
      <c r="M205" s="601"/>
      <c r="N205" s="601"/>
      <c r="O205" s="601"/>
      <c r="P205" s="601"/>
      <c r="Q205" s="601"/>
      <c r="R205" s="621"/>
      <c r="S205" s="601"/>
      <c r="T205" s="621"/>
      <c r="U205" s="601"/>
      <c r="V205" s="622"/>
      <c r="W205" s="601"/>
      <c r="X205" s="621"/>
      <c r="Y205" s="601"/>
      <c r="Z205" s="621"/>
      <c r="AA205" s="601"/>
      <c r="AB205" s="621"/>
      <c r="AC205" s="601"/>
      <c r="AD205" s="622"/>
      <c r="AE205" s="621"/>
      <c r="AF205" s="622"/>
      <c r="AG205" s="621"/>
      <c r="AH205" s="621"/>
      <c r="AI205" s="623"/>
      <c r="AJ205" s="624"/>
    </row>
    <row r="206" spans="2:36" s="625" customFormat="1" ht="12.75">
      <c r="B206" s="626"/>
      <c r="C206" s="627"/>
      <c r="D206" s="628" t="s">
        <v>402</v>
      </c>
      <c r="E206" s="629"/>
      <c r="F206" s="630">
        <f>SUM(F208:F218)</f>
        <v>30</v>
      </c>
      <c r="G206" s="630"/>
      <c r="H206" s="630">
        <v>1314</v>
      </c>
      <c r="I206" s="630"/>
      <c r="J206" s="630">
        <v>36327</v>
      </c>
      <c r="K206" s="630"/>
      <c r="L206" s="630">
        <v>129766</v>
      </c>
      <c r="M206" s="631"/>
      <c r="N206" s="630">
        <v>250440</v>
      </c>
      <c r="O206" s="631"/>
      <c r="P206" s="630">
        <f>SUM(P208:P218)</f>
        <v>0</v>
      </c>
      <c r="Q206" s="630"/>
      <c r="R206" s="630">
        <v>55125</v>
      </c>
      <c r="S206" s="630"/>
      <c r="T206" s="630">
        <v>41365</v>
      </c>
      <c r="U206" s="630"/>
      <c r="V206" s="630">
        <v>10616</v>
      </c>
      <c r="W206" s="630"/>
      <c r="X206" s="630">
        <v>14230</v>
      </c>
      <c r="Y206" s="630"/>
      <c r="Z206" s="630">
        <v>1964</v>
      </c>
      <c r="AA206" s="630"/>
      <c r="AB206" s="630">
        <v>10030</v>
      </c>
      <c r="AC206" s="630"/>
      <c r="AD206" s="630">
        <v>168695</v>
      </c>
      <c r="AE206" s="630">
        <v>6134</v>
      </c>
      <c r="AF206" s="630">
        <v>2796</v>
      </c>
      <c r="AG206" s="630">
        <v>491</v>
      </c>
      <c r="AH206" s="630">
        <v>22076</v>
      </c>
      <c r="AI206" s="630">
        <v>6056</v>
      </c>
      <c r="AJ206" s="632">
        <v>6151</v>
      </c>
    </row>
    <row r="207" spans="2:36" s="625" customFormat="1" ht="19.5" customHeight="1">
      <c r="B207" s="626"/>
      <c r="C207" s="627"/>
      <c r="D207" s="628"/>
      <c r="E207" s="629"/>
      <c r="F207" s="630"/>
      <c r="G207" s="630"/>
      <c r="H207" s="630"/>
      <c r="I207" s="630"/>
      <c r="J207" s="630"/>
      <c r="K207" s="630"/>
      <c r="L207" s="630"/>
      <c r="M207" s="631"/>
      <c r="N207" s="630"/>
      <c r="O207" s="631"/>
      <c r="P207" s="630"/>
      <c r="Q207" s="630"/>
      <c r="R207" s="630"/>
      <c r="S207" s="630"/>
      <c r="T207" s="630"/>
      <c r="U207" s="630"/>
      <c r="V207" s="630"/>
      <c r="W207" s="630"/>
      <c r="X207" s="630"/>
      <c r="Y207" s="630"/>
      <c r="Z207" s="630"/>
      <c r="AA207" s="630"/>
      <c r="AB207" s="630"/>
      <c r="AC207" s="630"/>
      <c r="AD207" s="630"/>
      <c r="AE207" s="630"/>
      <c r="AF207" s="630"/>
      <c r="AG207" s="630"/>
      <c r="AH207" s="630"/>
      <c r="AI207" s="630"/>
      <c r="AJ207" s="632"/>
    </row>
    <row r="208" spans="2:47" s="596" customFormat="1" ht="16.5" customHeight="1">
      <c r="B208" s="626">
        <v>32</v>
      </c>
      <c r="C208" s="627"/>
      <c r="D208" s="599" t="s">
        <v>1689</v>
      </c>
      <c r="E208" s="598"/>
      <c r="F208" s="633">
        <v>9</v>
      </c>
      <c r="G208" s="633"/>
      <c r="H208" s="633">
        <v>24</v>
      </c>
      <c r="I208" s="633"/>
      <c r="J208" s="633">
        <v>0</v>
      </c>
      <c r="K208" s="633"/>
      <c r="L208" s="633">
        <v>1038</v>
      </c>
      <c r="M208" s="633"/>
      <c r="N208" s="633">
        <v>1663</v>
      </c>
      <c r="O208" s="633"/>
      <c r="P208" s="633">
        <v>0</v>
      </c>
      <c r="Q208" s="633"/>
      <c r="R208" s="633">
        <v>0</v>
      </c>
      <c r="S208" s="633"/>
      <c r="T208" s="633">
        <v>0</v>
      </c>
      <c r="U208" s="633"/>
      <c r="V208" s="633">
        <v>0</v>
      </c>
      <c r="W208" s="633"/>
      <c r="X208" s="633">
        <v>0</v>
      </c>
      <c r="Y208" s="633"/>
      <c r="Z208" s="633">
        <v>0</v>
      </c>
      <c r="AA208" s="633"/>
      <c r="AB208" s="633">
        <v>0</v>
      </c>
      <c r="AC208" s="633"/>
      <c r="AD208" s="633">
        <v>0</v>
      </c>
      <c r="AE208" s="633">
        <v>0</v>
      </c>
      <c r="AF208" s="633">
        <v>0</v>
      </c>
      <c r="AG208" s="633">
        <v>0</v>
      </c>
      <c r="AH208" s="633">
        <v>0</v>
      </c>
      <c r="AI208" s="633">
        <v>0</v>
      </c>
      <c r="AJ208" s="636">
        <v>0</v>
      </c>
      <c r="AK208" s="633"/>
      <c r="AL208" s="633"/>
      <c r="AM208" s="633"/>
      <c r="AN208" s="633"/>
      <c r="AO208" s="633"/>
      <c r="AP208" s="633"/>
      <c r="AQ208" s="633"/>
      <c r="AR208" s="633"/>
      <c r="AS208" s="633"/>
      <c r="AT208" s="633"/>
      <c r="AU208" s="633"/>
    </row>
    <row r="209" spans="2:47" s="596" customFormat="1" ht="16.5" customHeight="1">
      <c r="B209" s="1506" t="s">
        <v>1716</v>
      </c>
      <c r="C209" s="627"/>
      <c r="D209" s="599" t="s">
        <v>1704</v>
      </c>
      <c r="E209" s="598"/>
      <c r="F209" s="633">
        <v>7</v>
      </c>
      <c r="G209" s="633"/>
      <c r="H209" s="633">
        <v>41</v>
      </c>
      <c r="I209" s="633"/>
      <c r="J209" s="633">
        <v>586</v>
      </c>
      <c r="K209" s="633"/>
      <c r="L209" s="633">
        <v>3112</v>
      </c>
      <c r="M209" s="633"/>
      <c r="N209" s="633">
        <v>4351</v>
      </c>
      <c r="O209" s="633"/>
      <c r="P209" s="633">
        <v>0</v>
      </c>
      <c r="Q209" s="633"/>
      <c r="R209" s="633">
        <v>104</v>
      </c>
      <c r="S209" s="633"/>
      <c r="T209" s="633">
        <v>34</v>
      </c>
      <c r="U209" s="633"/>
      <c r="V209" s="633">
        <v>105</v>
      </c>
      <c r="W209" s="633"/>
      <c r="X209" s="633">
        <v>76</v>
      </c>
      <c r="Y209" s="633"/>
      <c r="Z209" s="633">
        <v>22</v>
      </c>
      <c r="AA209" s="633"/>
      <c r="AB209" s="633">
        <v>45</v>
      </c>
      <c r="AC209" s="633"/>
      <c r="AD209" s="633">
        <v>747</v>
      </c>
      <c r="AE209" s="633">
        <v>105</v>
      </c>
      <c r="AF209" s="633">
        <v>0</v>
      </c>
      <c r="AG209" s="633">
        <v>1</v>
      </c>
      <c r="AH209" s="633">
        <v>21</v>
      </c>
      <c r="AI209" s="633">
        <v>0</v>
      </c>
      <c r="AJ209" s="636">
        <v>0</v>
      </c>
      <c r="AK209" s="633"/>
      <c r="AL209" s="633"/>
      <c r="AM209" s="633"/>
      <c r="AN209" s="633"/>
      <c r="AO209" s="633"/>
      <c r="AP209" s="633"/>
      <c r="AQ209" s="633"/>
      <c r="AR209" s="633"/>
      <c r="AS209" s="633"/>
      <c r="AT209" s="633"/>
      <c r="AU209" s="633"/>
    </row>
    <row r="210" spans="2:47" s="637" customFormat="1" ht="16.5" customHeight="1">
      <c r="B210" s="1506"/>
      <c r="C210" s="639"/>
      <c r="D210" s="599" t="s">
        <v>1692</v>
      </c>
      <c r="E210" s="640"/>
      <c r="F210" s="633">
        <v>5</v>
      </c>
      <c r="G210" s="634"/>
      <c r="H210" s="633">
        <v>80</v>
      </c>
      <c r="I210" s="634"/>
      <c r="J210" s="633">
        <v>1368</v>
      </c>
      <c r="K210" s="633"/>
      <c r="L210" s="633">
        <v>3997</v>
      </c>
      <c r="M210" s="633"/>
      <c r="N210" s="633">
        <v>7278</v>
      </c>
      <c r="O210" s="633"/>
      <c r="P210" s="633">
        <v>0</v>
      </c>
      <c r="Q210" s="633"/>
      <c r="R210" s="633">
        <v>165</v>
      </c>
      <c r="S210" s="633"/>
      <c r="T210" s="633">
        <v>194</v>
      </c>
      <c r="U210" s="633"/>
      <c r="V210" s="633">
        <v>183</v>
      </c>
      <c r="W210" s="633"/>
      <c r="X210" s="633">
        <v>128</v>
      </c>
      <c r="Y210" s="633"/>
      <c r="Z210" s="633">
        <v>49</v>
      </c>
      <c r="AA210" s="633"/>
      <c r="AB210" s="633">
        <v>53</v>
      </c>
      <c r="AC210" s="633"/>
      <c r="AD210" s="633">
        <v>1393</v>
      </c>
      <c r="AE210" s="633">
        <v>678</v>
      </c>
      <c r="AF210" s="633">
        <v>0</v>
      </c>
      <c r="AG210" s="633">
        <v>0</v>
      </c>
      <c r="AH210" s="633">
        <v>104</v>
      </c>
      <c r="AI210" s="633">
        <v>0</v>
      </c>
      <c r="AJ210" s="636">
        <v>0</v>
      </c>
      <c r="AK210" s="633"/>
      <c r="AL210" s="633"/>
      <c r="AM210" s="633"/>
      <c r="AN210" s="633"/>
      <c r="AO210" s="633"/>
      <c r="AP210" s="633"/>
      <c r="AQ210" s="633"/>
      <c r="AR210" s="633"/>
      <c r="AS210" s="633"/>
      <c r="AT210" s="633"/>
      <c r="AU210" s="633"/>
    </row>
    <row r="211" spans="2:47" s="596" customFormat="1" ht="16.5" customHeight="1">
      <c r="B211" s="1506"/>
      <c r="C211" s="639"/>
      <c r="D211" s="599" t="s">
        <v>1693</v>
      </c>
      <c r="E211" s="598"/>
      <c r="F211" s="633">
        <v>3</v>
      </c>
      <c r="G211" s="633"/>
      <c r="H211" s="633" t="s">
        <v>1702</v>
      </c>
      <c r="I211" s="633"/>
      <c r="J211" s="633" t="s">
        <v>1702</v>
      </c>
      <c r="K211" s="633"/>
      <c r="L211" s="633" t="s">
        <v>1702</v>
      </c>
      <c r="M211" s="633"/>
      <c r="N211" s="633" t="s">
        <v>1702</v>
      </c>
      <c r="O211" s="633"/>
      <c r="P211" s="633">
        <v>0</v>
      </c>
      <c r="Q211" s="633"/>
      <c r="R211" s="633" t="s">
        <v>1702</v>
      </c>
      <c r="S211" s="633"/>
      <c r="T211" s="633" t="s">
        <v>1702</v>
      </c>
      <c r="U211" s="633"/>
      <c r="V211" s="633" t="s">
        <v>1702</v>
      </c>
      <c r="W211" s="633"/>
      <c r="X211" s="633" t="s">
        <v>1702</v>
      </c>
      <c r="Y211" s="633"/>
      <c r="Z211" s="633" t="s">
        <v>1702</v>
      </c>
      <c r="AA211" s="633"/>
      <c r="AB211" s="633" t="s">
        <v>1702</v>
      </c>
      <c r="AC211" s="633"/>
      <c r="AD211" s="633" t="s">
        <v>1702</v>
      </c>
      <c r="AE211" s="633" t="s">
        <v>1702</v>
      </c>
      <c r="AF211" s="633" t="s">
        <v>1702</v>
      </c>
      <c r="AG211" s="633" t="s">
        <v>1702</v>
      </c>
      <c r="AH211" s="633" t="s">
        <v>1702</v>
      </c>
      <c r="AI211" s="633">
        <v>0</v>
      </c>
      <c r="AJ211" s="636">
        <v>0</v>
      </c>
      <c r="AK211" s="633"/>
      <c r="AL211" s="633"/>
      <c r="AM211" s="633"/>
      <c r="AN211" s="633"/>
      <c r="AO211" s="633"/>
      <c r="AP211" s="633"/>
      <c r="AQ211" s="633"/>
      <c r="AR211" s="633"/>
      <c r="AS211" s="633"/>
      <c r="AT211" s="633"/>
      <c r="AU211" s="633"/>
    </row>
    <row r="212" spans="2:47" s="596" customFormat="1" ht="16.5" customHeight="1">
      <c r="B212" s="1506"/>
      <c r="C212" s="639"/>
      <c r="D212" s="599" t="s">
        <v>1694</v>
      </c>
      <c r="E212" s="598"/>
      <c r="F212" s="633">
        <v>1</v>
      </c>
      <c r="G212" s="633"/>
      <c r="H212" s="633" t="s">
        <v>1702</v>
      </c>
      <c r="I212" s="633"/>
      <c r="J212" s="633" t="s">
        <v>1702</v>
      </c>
      <c r="K212" s="633"/>
      <c r="L212" s="633" t="s">
        <v>1702</v>
      </c>
      <c r="M212" s="633"/>
      <c r="N212" s="633" t="s">
        <v>1702</v>
      </c>
      <c r="O212" s="633"/>
      <c r="P212" s="633">
        <v>0</v>
      </c>
      <c r="Q212" s="633"/>
      <c r="R212" s="633" t="s">
        <v>1702</v>
      </c>
      <c r="S212" s="633"/>
      <c r="T212" s="633" t="s">
        <v>1702</v>
      </c>
      <c r="U212" s="633"/>
      <c r="V212" s="633" t="s">
        <v>1702</v>
      </c>
      <c r="W212" s="633"/>
      <c r="X212" s="633" t="s">
        <v>1702</v>
      </c>
      <c r="Y212" s="633"/>
      <c r="Z212" s="633" t="s">
        <v>1702</v>
      </c>
      <c r="AA212" s="633"/>
      <c r="AB212" s="633" t="s">
        <v>1702</v>
      </c>
      <c r="AC212" s="633"/>
      <c r="AD212" s="633" t="s">
        <v>1702</v>
      </c>
      <c r="AE212" s="633" t="s">
        <v>1702</v>
      </c>
      <c r="AF212" s="633" t="s">
        <v>1702</v>
      </c>
      <c r="AG212" s="633">
        <v>0</v>
      </c>
      <c r="AH212" s="633" t="s">
        <v>1702</v>
      </c>
      <c r="AI212" s="633">
        <v>0</v>
      </c>
      <c r="AJ212" s="636">
        <v>0</v>
      </c>
      <c r="AK212" s="633"/>
      <c r="AL212" s="633"/>
      <c r="AM212" s="633"/>
      <c r="AN212" s="633"/>
      <c r="AO212" s="633"/>
      <c r="AP212" s="633"/>
      <c r="AQ212" s="633"/>
      <c r="AR212" s="633"/>
      <c r="AS212" s="633"/>
      <c r="AT212" s="633"/>
      <c r="AU212" s="633"/>
    </row>
    <row r="213" spans="2:47" s="596" customFormat="1" ht="16.5" customHeight="1">
      <c r="B213" s="1506"/>
      <c r="C213" s="639"/>
      <c r="D213" s="599" t="s">
        <v>1695</v>
      </c>
      <c r="E213" s="598"/>
      <c r="F213" s="633">
        <v>3</v>
      </c>
      <c r="G213" s="633"/>
      <c r="H213" s="633">
        <v>209</v>
      </c>
      <c r="I213" s="633"/>
      <c r="J213" s="633" t="s">
        <v>1702</v>
      </c>
      <c r="K213" s="633"/>
      <c r="L213" s="633">
        <v>13777</v>
      </c>
      <c r="M213" s="633"/>
      <c r="N213" s="633">
        <v>22375</v>
      </c>
      <c r="O213" s="633"/>
      <c r="P213" s="633">
        <v>0</v>
      </c>
      <c r="Q213" s="633"/>
      <c r="R213" s="633">
        <v>1020</v>
      </c>
      <c r="S213" s="633"/>
      <c r="T213" s="633">
        <v>1597</v>
      </c>
      <c r="U213" s="633"/>
      <c r="V213" s="633">
        <v>1120</v>
      </c>
      <c r="W213" s="633"/>
      <c r="X213" s="633">
        <v>872</v>
      </c>
      <c r="Y213" s="633"/>
      <c r="Z213" s="633">
        <v>680</v>
      </c>
      <c r="AA213" s="633"/>
      <c r="AB213" s="633">
        <v>715</v>
      </c>
      <c r="AC213" s="633"/>
      <c r="AD213" s="633">
        <v>3025</v>
      </c>
      <c r="AE213" s="633">
        <v>794</v>
      </c>
      <c r="AF213" s="633">
        <v>57</v>
      </c>
      <c r="AG213" s="633">
        <v>79</v>
      </c>
      <c r="AH213" s="633">
        <v>516</v>
      </c>
      <c r="AI213" s="633">
        <v>165</v>
      </c>
      <c r="AJ213" s="636">
        <v>222</v>
      </c>
      <c r="AK213" s="633"/>
      <c r="AL213" s="633"/>
      <c r="AM213" s="633"/>
      <c r="AN213" s="633"/>
      <c r="AO213" s="633"/>
      <c r="AP213" s="633"/>
      <c r="AQ213" s="633"/>
      <c r="AR213" s="633"/>
      <c r="AS213" s="633"/>
      <c r="AT213" s="633"/>
      <c r="AU213" s="633"/>
    </row>
    <row r="214" spans="2:47" s="596" customFormat="1" ht="16.5" customHeight="1">
      <c r="B214" s="1506"/>
      <c r="C214" s="639"/>
      <c r="D214" s="599" t="s">
        <v>1696</v>
      </c>
      <c r="E214" s="598"/>
      <c r="F214" s="633">
        <v>1</v>
      </c>
      <c r="G214" s="633"/>
      <c r="H214" s="633" t="s">
        <v>1702</v>
      </c>
      <c r="I214" s="633"/>
      <c r="J214" s="633" t="s">
        <v>1702</v>
      </c>
      <c r="K214" s="633"/>
      <c r="L214" s="633" t="s">
        <v>1702</v>
      </c>
      <c r="M214" s="633"/>
      <c r="N214" s="633" t="s">
        <v>1702</v>
      </c>
      <c r="O214" s="633"/>
      <c r="P214" s="633">
        <v>0</v>
      </c>
      <c r="Q214" s="633"/>
      <c r="R214" s="633" t="s">
        <v>1702</v>
      </c>
      <c r="S214" s="633"/>
      <c r="T214" s="633" t="s">
        <v>1702</v>
      </c>
      <c r="U214" s="633"/>
      <c r="V214" s="633" t="s">
        <v>1702</v>
      </c>
      <c r="W214" s="633"/>
      <c r="X214" s="633" t="s">
        <v>1702</v>
      </c>
      <c r="Y214" s="633"/>
      <c r="Z214" s="633">
        <v>0</v>
      </c>
      <c r="AA214" s="633"/>
      <c r="AB214" s="633">
        <v>0</v>
      </c>
      <c r="AC214" s="633"/>
      <c r="AD214" s="633" t="s">
        <v>1702</v>
      </c>
      <c r="AE214" s="633" t="s">
        <v>1702</v>
      </c>
      <c r="AF214" s="633">
        <v>0</v>
      </c>
      <c r="AG214" s="633">
        <v>0</v>
      </c>
      <c r="AH214" s="633" t="s">
        <v>1702</v>
      </c>
      <c r="AI214" s="633">
        <v>0</v>
      </c>
      <c r="AJ214" s="636">
        <v>0</v>
      </c>
      <c r="AK214" s="633"/>
      <c r="AL214" s="633"/>
      <c r="AM214" s="633"/>
      <c r="AN214" s="633"/>
      <c r="AO214" s="633"/>
      <c r="AP214" s="633"/>
      <c r="AQ214" s="633"/>
      <c r="AR214" s="633"/>
      <c r="AS214" s="633"/>
      <c r="AT214" s="633"/>
      <c r="AU214" s="633"/>
    </row>
    <row r="215" spans="2:47" s="596" customFormat="1" ht="16.5" customHeight="1">
      <c r="B215" s="1506"/>
      <c r="C215" s="639"/>
      <c r="D215" s="599" t="s">
        <v>1697</v>
      </c>
      <c r="E215" s="598"/>
      <c r="F215" s="633">
        <v>0</v>
      </c>
      <c r="G215" s="633"/>
      <c r="H215" s="633">
        <v>0</v>
      </c>
      <c r="I215" s="633"/>
      <c r="J215" s="633">
        <v>0</v>
      </c>
      <c r="K215" s="633"/>
      <c r="L215" s="633">
        <v>0</v>
      </c>
      <c r="M215" s="633"/>
      <c r="N215" s="633">
        <v>0</v>
      </c>
      <c r="O215" s="633"/>
      <c r="P215" s="633">
        <v>0</v>
      </c>
      <c r="Q215" s="633"/>
      <c r="R215" s="633">
        <v>0</v>
      </c>
      <c r="S215" s="633"/>
      <c r="T215" s="633">
        <v>0</v>
      </c>
      <c r="U215" s="633"/>
      <c r="V215" s="633">
        <v>0</v>
      </c>
      <c r="W215" s="633"/>
      <c r="X215" s="633">
        <v>0</v>
      </c>
      <c r="Y215" s="633"/>
      <c r="Z215" s="633">
        <v>0</v>
      </c>
      <c r="AA215" s="633"/>
      <c r="AB215" s="633">
        <v>0</v>
      </c>
      <c r="AC215" s="633"/>
      <c r="AD215" s="633">
        <v>0</v>
      </c>
      <c r="AE215" s="633">
        <v>0</v>
      </c>
      <c r="AF215" s="633">
        <v>0</v>
      </c>
      <c r="AG215" s="633">
        <v>0</v>
      </c>
      <c r="AH215" s="633">
        <v>0</v>
      </c>
      <c r="AI215" s="633">
        <v>0</v>
      </c>
      <c r="AJ215" s="636">
        <v>0</v>
      </c>
      <c r="AK215" s="633"/>
      <c r="AL215" s="633"/>
      <c r="AM215" s="633"/>
      <c r="AN215" s="633"/>
      <c r="AO215" s="633"/>
      <c r="AP215" s="633"/>
      <c r="AQ215" s="633"/>
      <c r="AR215" s="633"/>
      <c r="AS215" s="633"/>
      <c r="AT215" s="633"/>
      <c r="AU215" s="633"/>
    </row>
    <row r="216" spans="2:47" s="596" customFormat="1" ht="16.5" customHeight="1">
      <c r="B216" s="1506"/>
      <c r="C216" s="627"/>
      <c r="D216" s="599" t="s">
        <v>1698</v>
      </c>
      <c r="E216" s="598"/>
      <c r="F216" s="633">
        <v>0</v>
      </c>
      <c r="G216" s="633"/>
      <c r="H216" s="633">
        <v>0</v>
      </c>
      <c r="I216" s="641"/>
      <c r="J216" s="633">
        <v>0</v>
      </c>
      <c r="K216" s="633"/>
      <c r="L216" s="633">
        <v>0</v>
      </c>
      <c r="M216" s="633"/>
      <c r="N216" s="633">
        <v>0</v>
      </c>
      <c r="O216" s="633"/>
      <c r="P216" s="633">
        <v>0</v>
      </c>
      <c r="Q216" s="633"/>
      <c r="R216" s="633">
        <v>0</v>
      </c>
      <c r="S216" s="633"/>
      <c r="T216" s="633">
        <v>0</v>
      </c>
      <c r="U216" s="633"/>
      <c r="V216" s="633">
        <v>0</v>
      </c>
      <c r="W216" s="633"/>
      <c r="X216" s="633">
        <v>0</v>
      </c>
      <c r="Y216" s="633"/>
      <c r="Z216" s="633">
        <v>0</v>
      </c>
      <c r="AA216" s="633"/>
      <c r="AB216" s="633">
        <v>0</v>
      </c>
      <c r="AC216" s="633"/>
      <c r="AD216" s="633">
        <v>0</v>
      </c>
      <c r="AE216" s="633">
        <v>0</v>
      </c>
      <c r="AF216" s="633">
        <v>0</v>
      </c>
      <c r="AG216" s="633">
        <v>0</v>
      </c>
      <c r="AH216" s="633">
        <v>0</v>
      </c>
      <c r="AI216" s="633">
        <v>0</v>
      </c>
      <c r="AJ216" s="636">
        <v>0</v>
      </c>
      <c r="AK216" s="633"/>
      <c r="AL216" s="633"/>
      <c r="AM216" s="633"/>
      <c r="AN216" s="633"/>
      <c r="AO216" s="633"/>
      <c r="AP216" s="633"/>
      <c r="AQ216" s="633"/>
      <c r="AR216" s="633"/>
      <c r="AS216" s="633"/>
      <c r="AT216" s="633"/>
      <c r="AU216" s="633"/>
    </row>
    <row r="217" spans="2:47" s="596" customFormat="1" ht="16.5" customHeight="1">
      <c r="B217" s="1506"/>
      <c r="C217" s="627"/>
      <c r="D217" s="599" t="s">
        <v>1699</v>
      </c>
      <c r="E217" s="598"/>
      <c r="F217" s="633">
        <v>1</v>
      </c>
      <c r="G217" s="633"/>
      <c r="H217" s="633" t="s">
        <v>1702</v>
      </c>
      <c r="I217" s="633"/>
      <c r="J217" s="633" t="s">
        <v>1702</v>
      </c>
      <c r="K217" s="633"/>
      <c r="L217" s="633" t="s">
        <v>1702</v>
      </c>
      <c r="M217" s="633"/>
      <c r="N217" s="633" t="s">
        <v>1702</v>
      </c>
      <c r="O217" s="633"/>
      <c r="P217" s="633">
        <v>0</v>
      </c>
      <c r="Q217" s="633"/>
      <c r="R217" s="633" t="s">
        <v>1702</v>
      </c>
      <c r="S217" s="633"/>
      <c r="T217" s="633" t="s">
        <v>1702</v>
      </c>
      <c r="U217" s="633"/>
      <c r="V217" s="633" t="s">
        <v>1702</v>
      </c>
      <c r="W217" s="633"/>
      <c r="X217" s="633" t="s">
        <v>1702</v>
      </c>
      <c r="Y217" s="633"/>
      <c r="Z217" s="633" t="s">
        <v>1702</v>
      </c>
      <c r="AA217" s="633"/>
      <c r="AB217" s="633" t="s">
        <v>1702</v>
      </c>
      <c r="AC217" s="633"/>
      <c r="AD217" s="633" t="s">
        <v>1702</v>
      </c>
      <c r="AE217" s="633" t="s">
        <v>1702</v>
      </c>
      <c r="AF217" s="633" t="s">
        <v>1702</v>
      </c>
      <c r="AG217" s="633" t="s">
        <v>1702</v>
      </c>
      <c r="AH217" s="633" t="s">
        <v>1702</v>
      </c>
      <c r="AI217" s="633" t="s">
        <v>1702</v>
      </c>
      <c r="AJ217" s="636" t="s">
        <v>1702</v>
      </c>
      <c r="AK217" s="633"/>
      <c r="AL217" s="633"/>
      <c r="AM217" s="633"/>
      <c r="AN217" s="633"/>
      <c r="AO217" s="633"/>
      <c r="AP217" s="633"/>
      <c r="AQ217" s="633"/>
      <c r="AR217" s="633"/>
      <c r="AS217" s="633"/>
      <c r="AT217" s="633"/>
      <c r="AU217" s="633"/>
    </row>
    <row r="218" spans="2:47" ht="12">
      <c r="B218" s="626"/>
      <c r="C218" s="627"/>
      <c r="D218" s="599" t="s">
        <v>1700</v>
      </c>
      <c r="F218" s="633">
        <v>0</v>
      </c>
      <c r="G218" s="633"/>
      <c r="H218" s="633">
        <v>0</v>
      </c>
      <c r="I218" s="633"/>
      <c r="J218" s="633">
        <v>0</v>
      </c>
      <c r="K218" s="633"/>
      <c r="L218" s="633">
        <v>0</v>
      </c>
      <c r="M218" s="633"/>
      <c r="N218" s="633">
        <v>0</v>
      </c>
      <c r="O218" s="633"/>
      <c r="P218" s="633">
        <v>0</v>
      </c>
      <c r="Q218" s="633"/>
      <c r="R218" s="633">
        <v>0</v>
      </c>
      <c r="S218" s="633"/>
      <c r="T218" s="633">
        <v>0</v>
      </c>
      <c r="U218" s="633"/>
      <c r="V218" s="633">
        <v>0</v>
      </c>
      <c r="W218" s="633"/>
      <c r="X218" s="633">
        <v>0</v>
      </c>
      <c r="Y218" s="633"/>
      <c r="Z218" s="633">
        <v>0</v>
      </c>
      <c r="AA218" s="633"/>
      <c r="AB218" s="633">
        <v>0</v>
      </c>
      <c r="AC218" s="633"/>
      <c r="AD218" s="633">
        <v>0</v>
      </c>
      <c r="AE218" s="633">
        <v>0</v>
      </c>
      <c r="AF218" s="633">
        <v>0</v>
      </c>
      <c r="AG218" s="633">
        <v>0</v>
      </c>
      <c r="AH218" s="633">
        <v>0</v>
      </c>
      <c r="AI218" s="633">
        <v>0</v>
      </c>
      <c r="AJ218" s="636">
        <v>0</v>
      </c>
      <c r="AK218" s="633"/>
      <c r="AL218" s="633"/>
      <c r="AM218" s="633"/>
      <c r="AN218" s="633"/>
      <c r="AO218" s="633"/>
      <c r="AP218" s="633"/>
      <c r="AQ218" s="633"/>
      <c r="AR218" s="633"/>
      <c r="AS218" s="633"/>
      <c r="AT218" s="633"/>
      <c r="AU218" s="633"/>
    </row>
    <row r="219" spans="2:36" s="596" customFormat="1" ht="11.25" customHeight="1">
      <c r="B219" s="616"/>
      <c r="C219" s="617"/>
      <c r="D219" s="602"/>
      <c r="E219" s="601"/>
      <c r="F219" s="618"/>
      <c r="G219" s="619"/>
      <c r="H219" s="619"/>
      <c r="I219" s="620"/>
      <c r="J219" s="620"/>
      <c r="K219" s="601"/>
      <c r="L219" s="601"/>
      <c r="M219" s="601"/>
      <c r="N219" s="601"/>
      <c r="O219" s="601"/>
      <c r="P219" s="601"/>
      <c r="Q219" s="601"/>
      <c r="R219" s="621"/>
      <c r="S219" s="601"/>
      <c r="T219" s="621"/>
      <c r="U219" s="601"/>
      <c r="V219" s="622"/>
      <c r="W219" s="601"/>
      <c r="X219" s="621"/>
      <c r="Y219" s="601"/>
      <c r="Z219" s="621"/>
      <c r="AA219" s="601"/>
      <c r="AB219" s="621"/>
      <c r="AC219" s="601"/>
      <c r="AD219" s="622"/>
      <c r="AE219" s="621"/>
      <c r="AF219" s="622"/>
      <c r="AG219" s="621"/>
      <c r="AH219" s="621"/>
      <c r="AI219" s="623"/>
      <c r="AJ219" s="624"/>
    </row>
    <row r="220" spans="2:36" s="625" customFormat="1" ht="12.75">
      <c r="B220" s="626"/>
      <c r="C220" s="627"/>
      <c r="D220" s="628" t="s">
        <v>402</v>
      </c>
      <c r="E220" s="629"/>
      <c r="F220" s="630">
        <f>SUM(F222:F232)</f>
        <v>269</v>
      </c>
      <c r="G220" s="630"/>
      <c r="H220" s="630">
        <v>2758</v>
      </c>
      <c r="I220" s="630"/>
      <c r="J220" s="630">
        <v>46837</v>
      </c>
      <c r="K220" s="630"/>
      <c r="L220" s="630">
        <v>154896</v>
      </c>
      <c r="M220" s="631"/>
      <c r="N220" s="630">
        <v>236756</v>
      </c>
      <c r="O220" s="631"/>
      <c r="P220" s="630">
        <f>SUM(P222:P232)</f>
        <v>0</v>
      </c>
      <c r="Q220" s="630"/>
      <c r="R220" s="630">
        <v>10380</v>
      </c>
      <c r="S220" s="630"/>
      <c r="T220" s="630">
        <v>12477</v>
      </c>
      <c r="U220" s="630"/>
      <c r="V220" s="630">
        <v>12973</v>
      </c>
      <c r="W220" s="630"/>
      <c r="X220" s="630">
        <v>13707</v>
      </c>
      <c r="Y220" s="630"/>
      <c r="Z220" s="630">
        <v>14582</v>
      </c>
      <c r="AA220" s="630"/>
      <c r="AB220" s="630">
        <v>17921</v>
      </c>
      <c r="AC220" s="630"/>
      <c r="AD220" s="630">
        <v>48713</v>
      </c>
      <c r="AE220" s="630">
        <v>20908</v>
      </c>
      <c r="AF220" s="630">
        <v>1365</v>
      </c>
      <c r="AG220" s="630">
        <v>1503</v>
      </c>
      <c r="AH220" s="630">
        <v>5562</v>
      </c>
      <c r="AI220" s="630">
        <v>2259</v>
      </c>
      <c r="AJ220" s="632">
        <v>1338</v>
      </c>
    </row>
    <row r="221" spans="2:36" s="625" customFormat="1" ht="19.5" customHeight="1">
      <c r="B221" s="626"/>
      <c r="C221" s="627"/>
      <c r="D221" s="628"/>
      <c r="E221" s="629"/>
      <c r="F221" s="630"/>
      <c r="G221" s="630"/>
      <c r="H221" s="630"/>
      <c r="I221" s="630"/>
      <c r="J221" s="630"/>
      <c r="K221" s="630"/>
      <c r="L221" s="630"/>
      <c r="M221" s="631"/>
      <c r="N221" s="630"/>
      <c r="O221" s="631"/>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2"/>
    </row>
    <row r="222" spans="2:47" s="596" customFormat="1" ht="16.5" customHeight="1">
      <c r="B222" s="626">
        <v>33</v>
      </c>
      <c r="C222" s="627"/>
      <c r="D222" s="599" t="s">
        <v>1689</v>
      </c>
      <c r="E222" s="598"/>
      <c r="F222" s="633">
        <v>150</v>
      </c>
      <c r="G222" s="633"/>
      <c r="H222" s="633">
        <v>302</v>
      </c>
      <c r="I222" s="633"/>
      <c r="J222" s="633">
        <v>0</v>
      </c>
      <c r="K222" s="633"/>
      <c r="L222" s="633">
        <v>4372</v>
      </c>
      <c r="M222" s="633"/>
      <c r="N222" s="633">
        <v>9845</v>
      </c>
      <c r="O222" s="633"/>
      <c r="P222" s="633">
        <v>0</v>
      </c>
      <c r="Q222" s="633"/>
      <c r="R222" s="633">
        <v>0</v>
      </c>
      <c r="S222" s="633"/>
      <c r="T222" s="633">
        <v>0</v>
      </c>
      <c r="U222" s="633"/>
      <c r="V222" s="633">
        <v>0</v>
      </c>
      <c r="W222" s="633"/>
      <c r="X222" s="633">
        <v>0</v>
      </c>
      <c r="Y222" s="633"/>
      <c r="Z222" s="633">
        <v>0</v>
      </c>
      <c r="AA222" s="633"/>
      <c r="AB222" s="633">
        <v>0</v>
      </c>
      <c r="AC222" s="633"/>
      <c r="AD222" s="633">
        <v>0</v>
      </c>
      <c r="AE222" s="633">
        <v>0</v>
      </c>
      <c r="AF222" s="633">
        <v>0</v>
      </c>
      <c r="AG222" s="633">
        <v>0</v>
      </c>
      <c r="AH222" s="633">
        <v>0</v>
      </c>
      <c r="AI222" s="633">
        <v>0</v>
      </c>
      <c r="AJ222" s="636">
        <v>0</v>
      </c>
      <c r="AK222" s="633"/>
      <c r="AL222" s="633"/>
      <c r="AM222" s="633"/>
      <c r="AN222" s="633"/>
      <c r="AO222" s="633"/>
      <c r="AP222" s="633"/>
      <c r="AQ222" s="633"/>
      <c r="AR222" s="633"/>
      <c r="AS222" s="633"/>
      <c r="AT222" s="633"/>
      <c r="AU222" s="633"/>
    </row>
    <row r="223" spans="2:47" s="596" customFormat="1" ht="16.5" customHeight="1">
      <c r="B223" s="1506" t="s">
        <v>1717</v>
      </c>
      <c r="C223" s="627"/>
      <c r="D223" s="599" t="s">
        <v>1704</v>
      </c>
      <c r="E223" s="598"/>
      <c r="F223" s="633">
        <v>54</v>
      </c>
      <c r="G223" s="633"/>
      <c r="H223" s="633">
        <v>336</v>
      </c>
      <c r="I223" s="633"/>
      <c r="J223" s="633">
        <v>4071</v>
      </c>
      <c r="K223" s="633"/>
      <c r="L223" s="633">
        <v>8989</v>
      </c>
      <c r="M223" s="633"/>
      <c r="N223" s="633">
        <v>16902</v>
      </c>
      <c r="O223" s="633"/>
      <c r="P223" s="633">
        <v>0</v>
      </c>
      <c r="Q223" s="633"/>
      <c r="R223" s="633">
        <v>145</v>
      </c>
      <c r="S223" s="633"/>
      <c r="T223" s="633">
        <v>186</v>
      </c>
      <c r="U223" s="633"/>
      <c r="V223" s="633">
        <v>576</v>
      </c>
      <c r="W223" s="633"/>
      <c r="X223" s="633">
        <v>752</v>
      </c>
      <c r="Y223" s="633"/>
      <c r="Z223" s="633">
        <v>103</v>
      </c>
      <c r="AA223" s="633"/>
      <c r="AB223" s="633">
        <v>85</v>
      </c>
      <c r="AC223" s="633"/>
      <c r="AD223" s="633">
        <v>5541</v>
      </c>
      <c r="AE223" s="633">
        <v>538</v>
      </c>
      <c r="AF223" s="633">
        <v>140</v>
      </c>
      <c r="AG223" s="633">
        <v>87</v>
      </c>
      <c r="AH223" s="633">
        <v>125</v>
      </c>
      <c r="AI223" s="633">
        <v>0</v>
      </c>
      <c r="AJ223" s="636">
        <v>0</v>
      </c>
      <c r="AK223" s="633"/>
      <c r="AL223" s="633"/>
      <c r="AM223" s="633"/>
      <c r="AN223" s="633"/>
      <c r="AO223" s="633"/>
      <c r="AP223" s="633"/>
      <c r="AQ223" s="633"/>
      <c r="AR223" s="633"/>
      <c r="AS223" s="633"/>
      <c r="AT223" s="633"/>
      <c r="AU223" s="633"/>
    </row>
    <row r="224" spans="2:47" s="637" customFormat="1" ht="16.5" customHeight="1">
      <c r="B224" s="1506"/>
      <c r="C224" s="639"/>
      <c r="D224" s="599" t="s">
        <v>1692</v>
      </c>
      <c r="E224" s="640"/>
      <c r="F224" s="633">
        <v>35</v>
      </c>
      <c r="G224" s="634"/>
      <c r="H224" s="633">
        <v>479</v>
      </c>
      <c r="I224" s="634"/>
      <c r="J224" s="633">
        <v>8793</v>
      </c>
      <c r="K224" s="633"/>
      <c r="L224" s="633">
        <v>19737</v>
      </c>
      <c r="M224" s="633"/>
      <c r="N224" s="633">
        <v>34539</v>
      </c>
      <c r="O224" s="633"/>
      <c r="P224" s="633">
        <v>0</v>
      </c>
      <c r="Q224" s="633"/>
      <c r="R224" s="633">
        <v>510</v>
      </c>
      <c r="S224" s="633"/>
      <c r="T224" s="633">
        <v>638</v>
      </c>
      <c r="U224" s="633"/>
      <c r="V224" s="633">
        <v>960</v>
      </c>
      <c r="W224" s="633"/>
      <c r="X224" s="633">
        <v>1472</v>
      </c>
      <c r="Y224" s="633"/>
      <c r="Z224" s="633">
        <v>638</v>
      </c>
      <c r="AA224" s="633"/>
      <c r="AB224" s="633">
        <v>562</v>
      </c>
      <c r="AC224" s="633"/>
      <c r="AD224" s="633">
        <v>7653</v>
      </c>
      <c r="AE224" s="633">
        <v>2176</v>
      </c>
      <c r="AF224" s="633">
        <v>35</v>
      </c>
      <c r="AG224" s="633">
        <v>191</v>
      </c>
      <c r="AH224" s="633">
        <v>506</v>
      </c>
      <c r="AI224" s="633">
        <v>128</v>
      </c>
      <c r="AJ224" s="636">
        <v>128</v>
      </c>
      <c r="AK224" s="633"/>
      <c r="AL224" s="633"/>
      <c r="AM224" s="633"/>
      <c r="AN224" s="633"/>
      <c r="AO224" s="633"/>
      <c r="AP224" s="633"/>
      <c r="AQ224" s="633"/>
      <c r="AR224" s="633"/>
      <c r="AS224" s="633"/>
      <c r="AT224" s="633"/>
      <c r="AU224" s="633"/>
    </row>
    <row r="225" spans="2:47" s="596" customFormat="1" ht="16.5" customHeight="1">
      <c r="B225" s="1506"/>
      <c r="C225" s="639"/>
      <c r="D225" s="599" t="s">
        <v>1693</v>
      </c>
      <c r="E225" s="598"/>
      <c r="F225" s="633">
        <v>11</v>
      </c>
      <c r="G225" s="633"/>
      <c r="H225" s="633">
        <v>270</v>
      </c>
      <c r="I225" s="633"/>
      <c r="J225" s="633">
        <v>4921</v>
      </c>
      <c r="K225" s="633"/>
      <c r="L225" s="633">
        <v>9821</v>
      </c>
      <c r="M225" s="633"/>
      <c r="N225" s="633">
        <v>20865</v>
      </c>
      <c r="O225" s="633"/>
      <c r="P225" s="633">
        <v>0</v>
      </c>
      <c r="Q225" s="633"/>
      <c r="R225" s="633">
        <v>77</v>
      </c>
      <c r="S225" s="633"/>
      <c r="T225" s="633">
        <v>118</v>
      </c>
      <c r="U225" s="633"/>
      <c r="V225" s="633">
        <v>2277</v>
      </c>
      <c r="W225" s="633"/>
      <c r="X225" s="633">
        <v>1920</v>
      </c>
      <c r="Y225" s="633"/>
      <c r="Z225" s="633">
        <v>387</v>
      </c>
      <c r="AA225" s="633"/>
      <c r="AB225" s="633">
        <v>245</v>
      </c>
      <c r="AC225" s="633"/>
      <c r="AD225" s="633">
        <v>8066</v>
      </c>
      <c r="AE225" s="633">
        <v>1031</v>
      </c>
      <c r="AF225" s="633">
        <v>100</v>
      </c>
      <c r="AG225" s="633">
        <v>101</v>
      </c>
      <c r="AH225" s="633">
        <v>759</v>
      </c>
      <c r="AI225" s="633">
        <v>29</v>
      </c>
      <c r="AJ225" s="636">
        <v>0</v>
      </c>
      <c r="AK225" s="633"/>
      <c r="AL225" s="633"/>
      <c r="AM225" s="633"/>
      <c r="AN225" s="633"/>
      <c r="AO225" s="633"/>
      <c r="AP225" s="633"/>
      <c r="AQ225" s="633"/>
      <c r="AR225" s="633"/>
      <c r="AS225" s="633"/>
      <c r="AT225" s="633"/>
      <c r="AU225" s="633"/>
    </row>
    <row r="226" spans="2:47" s="596" customFormat="1" ht="16.5" customHeight="1">
      <c r="B226" s="1506"/>
      <c r="C226" s="639"/>
      <c r="D226" s="599" t="s">
        <v>1694</v>
      </c>
      <c r="E226" s="598"/>
      <c r="F226" s="633">
        <v>8</v>
      </c>
      <c r="G226" s="633"/>
      <c r="H226" s="633">
        <v>259</v>
      </c>
      <c r="I226" s="633"/>
      <c r="J226" s="633">
        <v>5000</v>
      </c>
      <c r="K226" s="633"/>
      <c r="L226" s="633">
        <v>13374</v>
      </c>
      <c r="M226" s="633"/>
      <c r="N226" s="633">
        <v>23123</v>
      </c>
      <c r="O226" s="633"/>
      <c r="P226" s="633">
        <v>0</v>
      </c>
      <c r="Q226" s="633"/>
      <c r="R226" s="633">
        <v>80</v>
      </c>
      <c r="S226" s="633"/>
      <c r="T226" s="633">
        <v>88</v>
      </c>
      <c r="U226" s="633"/>
      <c r="V226" s="633">
        <v>1585</v>
      </c>
      <c r="W226" s="633"/>
      <c r="X226" s="633">
        <v>1506</v>
      </c>
      <c r="Y226" s="633"/>
      <c r="Z226" s="633">
        <v>442</v>
      </c>
      <c r="AA226" s="633"/>
      <c r="AB226" s="633">
        <v>711</v>
      </c>
      <c r="AC226" s="633"/>
      <c r="AD226" s="633">
        <v>5738</v>
      </c>
      <c r="AE226" s="633">
        <v>1591</v>
      </c>
      <c r="AF226" s="633">
        <v>270</v>
      </c>
      <c r="AG226" s="633">
        <v>112</v>
      </c>
      <c r="AH226" s="633">
        <v>606</v>
      </c>
      <c r="AI226" s="633">
        <v>429</v>
      </c>
      <c r="AJ226" s="636">
        <v>78</v>
      </c>
      <c r="AK226" s="633"/>
      <c r="AL226" s="633"/>
      <c r="AM226" s="633"/>
      <c r="AN226" s="633"/>
      <c r="AO226" s="633"/>
      <c r="AP226" s="633"/>
      <c r="AQ226" s="633"/>
      <c r="AR226" s="633"/>
      <c r="AS226" s="633"/>
      <c r="AT226" s="633"/>
      <c r="AU226" s="633"/>
    </row>
    <row r="227" spans="2:47" s="596" customFormat="1" ht="16.5" customHeight="1">
      <c r="B227" s="1506"/>
      <c r="C227" s="639"/>
      <c r="D227" s="599" t="s">
        <v>1695</v>
      </c>
      <c r="E227" s="598"/>
      <c r="F227" s="633">
        <v>8</v>
      </c>
      <c r="G227" s="633"/>
      <c r="H227" s="633">
        <v>534</v>
      </c>
      <c r="I227" s="633"/>
      <c r="J227" s="633">
        <v>9491</v>
      </c>
      <c r="K227" s="633"/>
      <c r="L227" s="633">
        <v>31086</v>
      </c>
      <c r="M227" s="633"/>
      <c r="N227" s="633">
        <v>53620</v>
      </c>
      <c r="O227" s="633"/>
      <c r="P227" s="633">
        <v>0</v>
      </c>
      <c r="Q227" s="633"/>
      <c r="R227" s="633">
        <v>807</v>
      </c>
      <c r="S227" s="633"/>
      <c r="T227" s="633">
        <v>649</v>
      </c>
      <c r="U227" s="633"/>
      <c r="V227" s="633">
        <v>941</v>
      </c>
      <c r="W227" s="633"/>
      <c r="X227" s="633">
        <v>1866</v>
      </c>
      <c r="Y227" s="633"/>
      <c r="Z227" s="633">
        <v>2170</v>
      </c>
      <c r="AA227" s="633"/>
      <c r="AB227" s="633">
        <v>3120</v>
      </c>
      <c r="AC227" s="633"/>
      <c r="AD227" s="633">
        <v>10692</v>
      </c>
      <c r="AE227" s="633">
        <v>3802</v>
      </c>
      <c r="AF227" s="633">
        <v>181</v>
      </c>
      <c r="AG227" s="633">
        <v>424</v>
      </c>
      <c r="AH227" s="633">
        <v>1109</v>
      </c>
      <c r="AI227" s="633">
        <v>1464</v>
      </c>
      <c r="AJ227" s="636">
        <v>945</v>
      </c>
      <c r="AK227" s="633"/>
      <c r="AL227" s="633"/>
      <c r="AM227" s="633"/>
      <c r="AN227" s="633"/>
      <c r="AO227" s="633"/>
      <c r="AP227" s="633"/>
      <c r="AQ227" s="633"/>
      <c r="AR227" s="633"/>
      <c r="AS227" s="633"/>
      <c r="AT227" s="633"/>
      <c r="AU227" s="633"/>
    </row>
    <row r="228" spans="2:47" s="596" customFormat="1" ht="16.5" customHeight="1">
      <c r="B228" s="1506"/>
      <c r="C228" s="639"/>
      <c r="D228" s="599" t="s">
        <v>1696</v>
      </c>
      <c r="E228" s="598"/>
      <c r="F228" s="633">
        <v>2</v>
      </c>
      <c r="G228" s="633"/>
      <c r="H228" s="633" t="s">
        <v>1702</v>
      </c>
      <c r="I228" s="633"/>
      <c r="J228" s="633" t="s">
        <v>1702</v>
      </c>
      <c r="K228" s="633"/>
      <c r="L228" s="633" t="s">
        <v>1702</v>
      </c>
      <c r="M228" s="633"/>
      <c r="N228" s="633" t="s">
        <v>1702</v>
      </c>
      <c r="O228" s="633"/>
      <c r="P228" s="633">
        <v>0</v>
      </c>
      <c r="Q228" s="633"/>
      <c r="R228" s="633" t="s">
        <v>1702</v>
      </c>
      <c r="S228" s="633"/>
      <c r="T228" s="633" t="s">
        <v>1702</v>
      </c>
      <c r="U228" s="633"/>
      <c r="V228" s="633" t="s">
        <v>1702</v>
      </c>
      <c r="W228" s="633"/>
      <c r="X228" s="633" t="s">
        <v>1702</v>
      </c>
      <c r="Y228" s="633"/>
      <c r="Z228" s="633" t="s">
        <v>1702</v>
      </c>
      <c r="AA228" s="633"/>
      <c r="AB228" s="633" t="s">
        <v>1702</v>
      </c>
      <c r="AC228" s="633"/>
      <c r="AD228" s="633" t="s">
        <v>1702</v>
      </c>
      <c r="AE228" s="633" t="s">
        <v>1702</v>
      </c>
      <c r="AF228" s="633" t="s">
        <v>1702</v>
      </c>
      <c r="AG228" s="633" t="s">
        <v>1702</v>
      </c>
      <c r="AH228" s="633" t="s">
        <v>1702</v>
      </c>
      <c r="AI228" s="633" t="s">
        <v>1702</v>
      </c>
      <c r="AJ228" s="636" t="s">
        <v>1702</v>
      </c>
      <c r="AK228" s="633"/>
      <c r="AL228" s="633"/>
      <c r="AM228" s="633"/>
      <c r="AN228" s="633"/>
      <c r="AO228" s="633"/>
      <c r="AP228" s="633"/>
      <c r="AQ228" s="633"/>
      <c r="AR228" s="633"/>
      <c r="AS228" s="633"/>
      <c r="AT228" s="633"/>
      <c r="AU228" s="633"/>
    </row>
    <row r="229" spans="2:47" s="596" customFormat="1" ht="16.5" customHeight="1">
      <c r="B229" s="1506"/>
      <c r="C229" s="639"/>
      <c r="D229" s="599" t="s">
        <v>1697</v>
      </c>
      <c r="E229" s="598"/>
      <c r="F229" s="633">
        <v>1</v>
      </c>
      <c r="G229" s="633"/>
      <c r="H229" s="633" t="s">
        <v>1702</v>
      </c>
      <c r="I229" s="633"/>
      <c r="J229" s="633" t="s">
        <v>1702</v>
      </c>
      <c r="K229" s="633"/>
      <c r="L229" s="633" t="s">
        <v>1702</v>
      </c>
      <c r="M229" s="633"/>
      <c r="N229" s="633" t="s">
        <v>1702</v>
      </c>
      <c r="O229" s="633"/>
      <c r="P229" s="633">
        <v>0</v>
      </c>
      <c r="Q229" s="633"/>
      <c r="R229" s="633" t="s">
        <v>1702</v>
      </c>
      <c r="S229" s="633"/>
      <c r="T229" s="633" t="s">
        <v>1702</v>
      </c>
      <c r="U229" s="633"/>
      <c r="V229" s="633" t="s">
        <v>1702</v>
      </c>
      <c r="W229" s="633"/>
      <c r="X229" s="633" t="s">
        <v>1702</v>
      </c>
      <c r="Y229" s="633"/>
      <c r="Z229" s="633" t="s">
        <v>1702</v>
      </c>
      <c r="AA229" s="633"/>
      <c r="AB229" s="633" t="s">
        <v>1702</v>
      </c>
      <c r="AC229" s="633"/>
      <c r="AD229" s="633" t="s">
        <v>1702</v>
      </c>
      <c r="AE229" s="633" t="s">
        <v>1702</v>
      </c>
      <c r="AF229" s="633" t="s">
        <v>1702</v>
      </c>
      <c r="AG229" s="633" t="s">
        <v>1702</v>
      </c>
      <c r="AH229" s="633" t="s">
        <v>1702</v>
      </c>
      <c r="AI229" s="633" t="s">
        <v>1702</v>
      </c>
      <c r="AJ229" s="636" t="s">
        <v>1702</v>
      </c>
      <c r="AK229" s="633"/>
      <c r="AL229" s="633"/>
      <c r="AM229" s="633"/>
      <c r="AN229" s="633"/>
      <c r="AO229" s="633"/>
      <c r="AP229" s="633"/>
      <c r="AQ229" s="633"/>
      <c r="AR229" s="633"/>
      <c r="AS229" s="633"/>
      <c r="AT229" s="633"/>
      <c r="AU229" s="633"/>
    </row>
    <row r="230" spans="2:47" s="596" customFormat="1" ht="16.5" customHeight="1">
      <c r="B230" s="1506"/>
      <c r="C230" s="627"/>
      <c r="D230" s="599" t="s">
        <v>1698</v>
      </c>
      <c r="E230" s="598"/>
      <c r="F230" s="633">
        <v>0</v>
      </c>
      <c r="G230" s="633"/>
      <c r="H230" s="633">
        <v>0</v>
      </c>
      <c r="I230" s="641"/>
      <c r="J230" s="633">
        <v>0</v>
      </c>
      <c r="K230" s="633"/>
      <c r="L230" s="633">
        <v>0</v>
      </c>
      <c r="M230" s="633"/>
      <c r="N230" s="633">
        <v>0</v>
      </c>
      <c r="O230" s="633"/>
      <c r="P230" s="633">
        <v>0</v>
      </c>
      <c r="Q230" s="633"/>
      <c r="R230" s="633">
        <v>0</v>
      </c>
      <c r="S230" s="633"/>
      <c r="T230" s="633">
        <v>0</v>
      </c>
      <c r="U230" s="633"/>
      <c r="V230" s="633">
        <v>0</v>
      </c>
      <c r="W230" s="633"/>
      <c r="X230" s="633">
        <v>0</v>
      </c>
      <c r="Y230" s="633"/>
      <c r="Z230" s="633">
        <v>0</v>
      </c>
      <c r="AA230" s="633"/>
      <c r="AB230" s="633">
        <v>0</v>
      </c>
      <c r="AC230" s="633"/>
      <c r="AD230" s="633">
        <v>0</v>
      </c>
      <c r="AE230" s="633">
        <v>0</v>
      </c>
      <c r="AF230" s="633">
        <v>0</v>
      </c>
      <c r="AG230" s="633">
        <v>0</v>
      </c>
      <c r="AH230" s="633">
        <v>0</v>
      </c>
      <c r="AI230" s="633">
        <v>0</v>
      </c>
      <c r="AJ230" s="636">
        <v>0</v>
      </c>
      <c r="AK230" s="633"/>
      <c r="AL230" s="633"/>
      <c r="AM230" s="633"/>
      <c r="AN230" s="633"/>
      <c r="AO230" s="633"/>
      <c r="AP230" s="633"/>
      <c r="AQ230" s="633"/>
      <c r="AR230" s="633"/>
      <c r="AS230" s="633"/>
      <c r="AT230" s="633"/>
      <c r="AU230" s="633"/>
    </row>
    <row r="231" spans="2:47" s="596" customFormat="1" ht="16.5" customHeight="1">
      <c r="B231" s="1506"/>
      <c r="C231" s="627"/>
      <c r="D231" s="599" t="s">
        <v>1699</v>
      </c>
      <c r="E231" s="598"/>
      <c r="F231" s="633">
        <v>0</v>
      </c>
      <c r="G231" s="633"/>
      <c r="H231" s="633">
        <v>0</v>
      </c>
      <c r="I231" s="633"/>
      <c r="J231" s="633">
        <v>0</v>
      </c>
      <c r="K231" s="633"/>
      <c r="L231" s="633">
        <v>0</v>
      </c>
      <c r="M231" s="633"/>
      <c r="N231" s="633">
        <v>0</v>
      </c>
      <c r="O231" s="633"/>
      <c r="P231" s="633">
        <v>0</v>
      </c>
      <c r="Q231" s="633"/>
      <c r="R231" s="633">
        <v>0</v>
      </c>
      <c r="S231" s="633"/>
      <c r="T231" s="633">
        <v>0</v>
      </c>
      <c r="U231" s="633"/>
      <c r="V231" s="633">
        <v>0</v>
      </c>
      <c r="W231" s="633"/>
      <c r="X231" s="633">
        <v>0</v>
      </c>
      <c r="Y231" s="633"/>
      <c r="Z231" s="633">
        <v>0</v>
      </c>
      <c r="AA231" s="633"/>
      <c r="AB231" s="633">
        <v>0</v>
      </c>
      <c r="AC231" s="633"/>
      <c r="AD231" s="633">
        <v>0</v>
      </c>
      <c r="AE231" s="633">
        <v>0</v>
      </c>
      <c r="AF231" s="633">
        <v>0</v>
      </c>
      <c r="AG231" s="633">
        <v>0</v>
      </c>
      <c r="AH231" s="633">
        <v>0</v>
      </c>
      <c r="AI231" s="633">
        <v>0</v>
      </c>
      <c r="AJ231" s="636">
        <v>0</v>
      </c>
      <c r="AK231" s="633"/>
      <c r="AL231" s="633"/>
      <c r="AM231" s="633"/>
      <c r="AN231" s="633"/>
      <c r="AO231" s="633"/>
      <c r="AP231" s="633"/>
      <c r="AQ231" s="633"/>
      <c r="AR231" s="633"/>
      <c r="AS231" s="633"/>
      <c r="AT231" s="633"/>
      <c r="AU231" s="633"/>
    </row>
    <row r="232" spans="2:47" ht="12">
      <c r="B232" s="626"/>
      <c r="C232" s="627"/>
      <c r="D232" s="599" t="s">
        <v>1700</v>
      </c>
      <c r="F232" s="633">
        <v>0</v>
      </c>
      <c r="G232" s="633"/>
      <c r="H232" s="633">
        <v>0</v>
      </c>
      <c r="I232" s="633"/>
      <c r="J232" s="633">
        <v>0</v>
      </c>
      <c r="K232" s="633"/>
      <c r="L232" s="633">
        <v>0</v>
      </c>
      <c r="M232" s="633"/>
      <c r="N232" s="633">
        <v>0</v>
      </c>
      <c r="O232" s="633"/>
      <c r="P232" s="633">
        <v>0</v>
      </c>
      <c r="Q232" s="633"/>
      <c r="R232" s="633">
        <v>0</v>
      </c>
      <c r="S232" s="633"/>
      <c r="T232" s="633">
        <v>0</v>
      </c>
      <c r="U232" s="633"/>
      <c r="V232" s="633">
        <v>0</v>
      </c>
      <c r="W232" s="633"/>
      <c r="X232" s="633">
        <v>0</v>
      </c>
      <c r="Y232" s="633"/>
      <c r="Z232" s="633">
        <v>0</v>
      </c>
      <c r="AA232" s="633"/>
      <c r="AB232" s="633">
        <v>0</v>
      </c>
      <c r="AC232" s="633"/>
      <c r="AD232" s="633">
        <v>0</v>
      </c>
      <c r="AE232" s="633">
        <v>0</v>
      </c>
      <c r="AF232" s="633">
        <v>0</v>
      </c>
      <c r="AG232" s="633">
        <v>0</v>
      </c>
      <c r="AH232" s="633">
        <v>0</v>
      </c>
      <c r="AI232" s="633">
        <v>0</v>
      </c>
      <c r="AJ232" s="636">
        <v>0</v>
      </c>
      <c r="AK232" s="633"/>
      <c r="AL232" s="633"/>
      <c r="AM232" s="633"/>
      <c r="AN232" s="633"/>
      <c r="AO232" s="633"/>
      <c r="AP232" s="633"/>
      <c r="AQ232" s="633"/>
      <c r="AR232" s="633"/>
      <c r="AS232" s="633"/>
      <c r="AT232" s="633"/>
      <c r="AU232" s="633"/>
    </row>
    <row r="233" spans="2:36" s="596" customFormat="1" ht="11.25" customHeight="1">
      <c r="B233" s="616"/>
      <c r="C233" s="617"/>
      <c r="D233" s="602"/>
      <c r="E233" s="601"/>
      <c r="F233" s="618"/>
      <c r="G233" s="619"/>
      <c r="H233" s="619"/>
      <c r="I233" s="620"/>
      <c r="J233" s="620"/>
      <c r="K233" s="601"/>
      <c r="L233" s="601"/>
      <c r="M233" s="601"/>
      <c r="N233" s="601"/>
      <c r="O233" s="601"/>
      <c r="P233" s="601"/>
      <c r="Q233" s="601"/>
      <c r="R233" s="621"/>
      <c r="S233" s="601"/>
      <c r="T233" s="621"/>
      <c r="U233" s="601"/>
      <c r="V233" s="622"/>
      <c r="W233" s="601"/>
      <c r="X233" s="621"/>
      <c r="Y233" s="601"/>
      <c r="Z233" s="621"/>
      <c r="AA233" s="601"/>
      <c r="AB233" s="621"/>
      <c r="AC233" s="601"/>
      <c r="AD233" s="622"/>
      <c r="AE233" s="621"/>
      <c r="AF233" s="622"/>
      <c r="AG233" s="621"/>
      <c r="AH233" s="621"/>
      <c r="AI233" s="623"/>
      <c r="AJ233" s="624"/>
    </row>
    <row r="234" spans="2:36" s="625" customFormat="1" ht="12.75">
      <c r="B234" s="626"/>
      <c r="C234" s="627"/>
      <c r="D234" s="628" t="s">
        <v>402</v>
      </c>
      <c r="E234" s="629"/>
      <c r="F234" s="630">
        <f>SUM(F236:F246)</f>
        <v>187</v>
      </c>
      <c r="G234" s="630"/>
      <c r="H234" s="630">
        <f>SUM(H236:H246)</f>
        <v>6394</v>
      </c>
      <c r="I234" s="630"/>
      <c r="J234" s="630">
        <f>SUM(J236:J246)</f>
        <v>128522</v>
      </c>
      <c r="K234" s="630"/>
      <c r="L234" s="630">
        <f>SUM(L236:L246)</f>
        <v>297343</v>
      </c>
      <c r="M234" s="631"/>
      <c r="N234" s="630">
        <f>SUM(N236:N246)</f>
        <v>608786</v>
      </c>
      <c r="O234" s="631"/>
      <c r="P234" s="630">
        <f>SUM(P236:P246)</f>
        <v>0</v>
      </c>
      <c r="Q234" s="630"/>
      <c r="R234" s="630">
        <f>SUM(R236:R246)</f>
        <v>32040</v>
      </c>
      <c r="S234" s="630"/>
      <c r="T234" s="630">
        <f>SUM(T236:T246)</f>
        <v>26040</v>
      </c>
      <c r="U234" s="630"/>
      <c r="V234" s="630">
        <f>SUM(V236:V246)</f>
        <v>41549</v>
      </c>
      <c r="W234" s="630"/>
      <c r="X234" s="630">
        <f>SUM(X236:X246)</f>
        <v>33123</v>
      </c>
      <c r="Y234" s="630"/>
      <c r="Z234" s="630">
        <v>23453</v>
      </c>
      <c r="AA234" s="630"/>
      <c r="AB234" s="630">
        <f>SUM(AB236:AB246)</f>
        <v>23158</v>
      </c>
      <c r="AC234" s="630"/>
      <c r="AD234" s="630">
        <f aca="true" t="shared" si="5" ref="AD234:AJ234">SUM(AD236:AD246)</f>
        <v>122179</v>
      </c>
      <c r="AE234" s="630">
        <f t="shared" si="5"/>
        <v>42534</v>
      </c>
      <c r="AF234" s="630">
        <f t="shared" si="5"/>
        <v>5416</v>
      </c>
      <c r="AG234" s="630">
        <f t="shared" si="5"/>
        <v>3108</v>
      </c>
      <c r="AH234" s="630">
        <f t="shared" si="5"/>
        <v>20467</v>
      </c>
      <c r="AI234" s="630">
        <f t="shared" si="5"/>
        <v>6360</v>
      </c>
      <c r="AJ234" s="632">
        <f t="shared" si="5"/>
        <v>6979</v>
      </c>
    </row>
    <row r="235" spans="2:36" s="625" customFormat="1" ht="19.5" customHeight="1">
      <c r="B235" s="626"/>
      <c r="C235" s="627"/>
      <c r="D235" s="628"/>
      <c r="E235" s="629"/>
      <c r="F235" s="630"/>
      <c r="G235" s="630"/>
      <c r="H235" s="630"/>
      <c r="I235" s="630"/>
      <c r="J235" s="630"/>
      <c r="K235" s="630"/>
      <c r="L235" s="630"/>
      <c r="M235" s="631"/>
      <c r="N235" s="630"/>
      <c r="O235" s="631"/>
      <c r="P235" s="630"/>
      <c r="Q235" s="630"/>
      <c r="R235" s="630"/>
      <c r="S235" s="630"/>
      <c r="T235" s="630"/>
      <c r="U235" s="630"/>
      <c r="V235" s="630"/>
      <c r="W235" s="630"/>
      <c r="X235" s="630"/>
      <c r="Y235" s="630"/>
      <c r="Z235" s="630"/>
      <c r="AA235" s="630"/>
      <c r="AB235" s="630"/>
      <c r="AC235" s="630"/>
      <c r="AD235" s="630"/>
      <c r="AE235" s="630"/>
      <c r="AF235" s="630"/>
      <c r="AG235" s="630"/>
      <c r="AH235" s="630"/>
      <c r="AI235" s="630"/>
      <c r="AJ235" s="632"/>
    </row>
    <row r="236" spans="2:47" s="596" customFormat="1" ht="16.5" customHeight="1">
      <c r="B236" s="626">
        <v>34</v>
      </c>
      <c r="C236" s="627"/>
      <c r="D236" s="599" t="s">
        <v>1689</v>
      </c>
      <c r="E236" s="598"/>
      <c r="F236" s="633">
        <v>51</v>
      </c>
      <c r="G236" s="633"/>
      <c r="H236" s="633">
        <v>128</v>
      </c>
      <c r="I236" s="633"/>
      <c r="J236" s="633">
        <v>0</v>
      </c>
      <c r="K236" s="633"/>
      <c r="L236" s="633">
        <v>1702</v>
      </c>
      <c r="M236" s="633"/>
      <c r="N236" s="633">
        <v>4597</v>
      </c>
      <c r="O236" s="633"/>
      <c r="P236" s="633">
        <v>0</v>
      </c>
      <c r="Q236" s="633"/>
      <c r="R236" s="633">
        <v>0</v>
      </c>
      <c r="S236" s="633"/>
      <c r="T236" s="633">
        <v>0</v>
      </c>
      <c r="U236" s="633"/>
      <c r="V236" s="633">
        <v>0</v>
      </c>
      <c r="W236" s="633"/>
      <c r="X236" s="633">
        <v>0</v>
      </c>
      <c r="Y236" s="633"/>
      <c r="Z236" s="633">
        <v>0</v>
      </c>
      <c r="AA236" s="633"/>
      <c r="AB236" s="633">
        <v>0</v>
      </c>
      <c r="AC236" s="633"/>
      <c r="AD236" s="633">
        <v>0</v>
      </c>
      <c r="AE236" s="633">
        <v>0</v>
      </c>
      <c r="AF236" s="633">
        <v>0</v>
      </c>
      <c r="AG236" s="633">
        <v>0</v>
      </c>
      <c r="AH236" s="633">
        <v>0</v>
      </c>
      <c r="AI236" s="633">
        <v>0</v>
      </c>
      <c r="AJ236" s="636">
        <v>0</v>
      </c>
      <c r="AK236" s="633"/>
      <c r="AL236" s="633"/>
      <c r="AM236" s="633"/>
      <c r="AN236" s="633"/>
      <c r="AO236" s="633"/>
      <c r="AP236" s="633"/>
      <c r="AQ236" s="633"/>
      <c r="AR236" s="633"/>
      <c r="AS236" s="633"/>
      <c r="AT236" s="633"/>
      <c r="AU236" s="633"/>
    </row>
    <row r="237" spans="2:47" s="596" customFormat="1" ht="16.5" customHeight="1">
      <c r="B237" s="1506" t="s">
        <v>1718</v>
      </c>
      <c r="C237" s="627"/>
      <c r="D237" s="599" t="s">
        <v>1704</v>
      </c>
      <c r="E237" s="598"/>
      <c r="F237" s="633">
        <v>38</v>
      </c>
      <c r="G237" s="633"/>
      <c r="H237" s="633">
        <v>277</v>
      </c>
      <c r="I237" s="633"/>
      <c r="J237" s="633">
        <v>3721</v>
      </c>
      <c r="K237" s="633"/>
      <c r="L237" s="633">
        <v>10613</v>
      </c>
      <c r="M237" s="633"/>
      <c r="N237" s="633">
        <v>18330</v>
      </c>
      <c r="O237" s="633"/>
      <c r="P237" s="633">
        <v>0</v>
      </c>
      <c r="Q237" s="633"/>
      <c r="R237" s="633">
        <v>206</v>
      </c>
      <c r="S237" s="633"/>
      <c r="T237" s="633">
        <v>477</v>
      </c>
      <c r="U237" s="633"/>
      <c r="V237" s="633">
        <v>406</v>
      </c>
      <c r="W237" s="633"/>
      <c r="X237" s="633">
        <v>540</v>
      </c>
      <c r="Y237" s="633"/>
      <c r="Z237" s="633">
        <v>276</v>
      </c>
      <c r="AA237" s="633"/>
      <c r="AB237" s="633">
        <v>309</v>
      </c>
      <c r="AC237" s="633"/>
      <c r="AD237" s="633">
        <v>4948</v>
      </c>
      <c r="AE237" s="633">
        <v>698</v>
      </c>
      <c r="AF237" s="633">
        <v>145</v>
      </c>
      <c r="AG237" s="633">
        <v>37</v>
      </c>
      <c r="AH237" s="633">
        <v>180</v>
      </c>
      <c r="AI237" s="633">
        <v>0</v>
      </c>
      <c r="AJ237" s="636">
        <v>0</v>
      </c>
      <c r="AK237" s="633"/>
      <c r="AL237" s="633"/>
      <c r="AM237" s="633"/>
      <c r="AN237" s="633"/>
      <c r="AO237" s="633"/>
      <c r="AP237" s="633"/>
      <c r="AQ237" s="633"/>
      <c r="AR237" s="633"/>
      <c r="AS237" s="633"/>
      <c r="AT237" s="633"/>
      <c r="AU237" s="633"/>
    </row>
    <row r="238" spans="2:47" s="637" customFormat="1" ht="16.5" customHeight="1">
      <c r="B238" s="1506"/>
      <c r="C238" s="639"/>
      <c r="D238" s="599" t="s">
        <v>1692</v>
      </c>
      <c r="E238" s="640"/>
      <c r="F238" s="633">
        <v>43</v>
      </c>
      <c r="G238" s="634"/>
      <c r="H238" s="633">
        <v>571</v>
      </c>
      <c r="I238" s="634"/>
      <c r="J238" s="633">
        <v>8948</v>
      </c>
      <c r="K238" s="633"/>
      <c r="L238" s="633">
        <v>21908</v>
      </c>
      <c r="M238" s="633"/>
      <c r="N238" s="633">
        <v>40117</v>
      </c>
      <c r="O238" s="633"/>
      <c r="P238" s="633">
        <v>0</v>
      </c>
      <c r="Q238" s="633"/>
      <c r="R238" s="633">
        <v>1350</v>
      </c>
      <c r="S238" s="633"/>
      <c r="T238" s="633">
        <v>1447</v>
      </c>
      <c r="U238" s="633"/>
      <c r="V238" s="633">
        <v>1153</v>
      </c>
      <c r="W238" s="633"/>
      <c r="X238" s="633">
        <v>1215</v>
      </c>
      <c r="Y238" s="633"/>
      <c r="Z238" s="633">
        <v>530</v>
      </c>
      <c r="AA238" s="633"/>
      <c r="AB238" s="633">
        <v>486</v>
      </c>
      <c r="AC238" s="633"/>
      <c r="AD238" s="633">
        <v>10250</v>
      </c>
      <c r="AE238" s="633">
        <v>2729</v>
      </c>
      <c r="AF238" s="633">
        <v>855</v>
      </c>
      <c r="AG238" s="633">
        <v>92</v>
      </c>
      <c r="AH238" s="633">
        <v>717</v>
      </c>
      <c r="AI238" s="633">
        <v>25</v>
      </c>
      <c r="AJ238" s="636">
        <v>0</v>
      </c>
      <c r="AK238" s="633"/>
      <c r="AL238" s="633"/>
      <c r="AM238" s="633"/>
      <c r="AN238" s="633"/>
      <c r="AO238" s="633"/>
      <c r="AP238" s="633"/>
      <c r="AQ238" s="633"/>
      <c r="AR238" s="633"/>
      <c r="AS238" s="633"/>
      <c r="AT238" s="633"/>
      <c r="AU238" s="633"/>
    </row>
    <row r="239" spans="2:47" s="596" customFormat="1" ht="16.5" customHeight="1">
      <c r="B239" s="1506"/>
      <c r="C239" s="639"/>
      <c r="D239" s="599" t="s">
        <v>1693</v>
      </c>
      <c r="E239" s="598"/>
      <c r="F239" s="633">
        <v>14</v>
      </c>
      <c r="G239" s="633"/>
      <c r="H239" s="633">
        <v>344</v>
      </c>
      <c r="I239" s="633"/>
      <c r="J239" s="633">
        <v>6329</v>
      </c>
      <c r="K239" s="633"/>
      <c r="L239" s="633">
        <v>9205</v>
      </c>
      <c r="M239" s="633"/>
      <c r="N239" s="633">
        <v>20454</v>
      </c>
      <c r="O239" s="633"/>
      <c r="P239" s="633">
        <v>0</v>
      </c>
      <c r="Q239" s="633"/>
      <c r="R239" s="633">
        <v>503</v>
      </c>
      <c r="S239" s="633"/>
      <c r="T239" s="633">
        <v>588</v>
      </c>
      <c r="U239" s="633"/>
      <c r="V239" s="633">
        <v>495</v>
      </c>
      <c r="W239" s="633"/>
      <c r="X239" s="633">
        <v>939</v>
      </c>
      <c r="Y239" s="633"/>
      <c r="Z239" s="633">
        <v>412</v>
      </c>
      <c r="AA239" s="633"/>
      <c r="AB239" s="633">
        <v>553</v>
      </c>
      <c r="AC239" s="633"/>
      <c r="AD239" s="633">
        <v>5645</v>
      </c>
      <c r="AE239" s="633">
        <v>2879</v>
      </c>
      <c r="AF239" s="633">
        <v>227</v>
      </c>
      <c r="AG239" s="633">
        <v>317</v>
      </c>
      <c r="AH239" s="633">
        <v>551</v>
      </c>
      <c r="AI239" s="633">
        <v>1</v>
      </c>
      <c r="AJ239" s="636">
        <v>1</v>
      </c>
      <c r="AK239" s="633"/>
      <c r="AL239" s="633"/>
      <c r="AM239" s="633"/>
      <c r="AN239" s="633"/>
      <c r="AO239" s="633"/>
      <c r="AP239" s="633"/>
      <c r="AQ239" s="633"/>
      <c r="AR239" s="633"/>
      <c r="AS239" s="633"/>
      <c r="AT239" s="633"/>
      <c r="AU239" s="633"/>
    </row>
    <row r="240" spans="2:47" s="596" customFormat="1" ht="16.5" customHeight="1">
      <c r="B240" s="1506"/>
      <c r="C240" s="639"/>
      <c r="D240" s="599" t="s">
        <v>1694</v>
      </c>
      <c r="E240" s="598"/>
      <c r="F240" s="633">
        <v>17</v>
      </c>
      <c r="G240" s="633"/>
      <c r="H240" s="633">
        <v>614</v>
      </c>
      <c r="I240" s="633"/>
      <c r="J240" s="633">
        <v>10692</v>
      </c>
      <c r="K240" s="633"/>
      <c r="L240" s="633">
        <v>18018</v>
      </c>
      <c r="M240" s="633"/>
      <c r="N240" s="633">
        <v>40132</v>
      </c>
      <c r="O240" s="633"/>
      <c r="P240" s="633">
        <v>0</v>
      </c>
      <c r="Q240" s="633"/>
      <c r="R240" s="633">
        <v>725</v>
      </c>
      <c r="S240" s="633"/>
      <c r="T240" s="633">
        <v>1293</v>
      </c>
      <c r="U240" s="633"/>
      <c r="V240" s="633">
        <v>2154</v>
      </c>
      <c r="W240" s="633"/>
      <c r="X240" s="633">
        <v>2206</v>
      </c>
      <c r="Y240" s="633"/>
      <c r="Z240" s="633">
        <v>1885</v>
      </c>
      <c r="AA240" s="633"/>
      <c r="AB240" s="633">
        <v>2961</v>
      </c>
      <c r="AC240" s="633"/>
      <c r="AD240" s="633">
        <v>13487</v>
      </c>
      <c r="AE240" s="633">
        <v>7827</v>
      </c>
      <c r="AF240" s="633">
        <v>623</v>
      </c>
      <c r="AG240" s="633">
        <v>818</v>
      </c>
      <c r="AH240" s="633">
        <v>1241</v>
      </c>
      <c r="AI240" s="633">
        <v>2829</v>
      </c>
      <c r="AJ240" s="636">
        <v>2467</v>
      </c>
      <c r="AK240" s="633"/>
      <c r="AL240" s="633"/>
      <c r="AM240" s="633"/>
      <c r="AN240" s="633"/>
      <c r="AO240" s="633"/>
      <c r="AP240" s="633"/>
      <c r="AQ240" s="633"/>
      <c r="AR240" s="633"/>
      <c r="AS240" s="633"/>
      <c r="AT240" s="633"/>
      <c r="AU240" s="633"/>
    </row>
    <row r="241" spans="2:47" s="596" customFormat="1" ht="16.5" customHeight="1">
      <c r="B241" s="1506"/>
      <c r="C241" s="639"/>
      <c r="D241" s="599" t="s">
        <v>1695</v>
      </c>
      <c r="E241" s="598"/>
      <c r="F241" s="633">
        <v>12</v>
      </c>
      <c r="G241" s="633"/>
      <c r="H241" s="633">
        <v>843</v>
      </c>
      <c r="I241" s="633"/>
      <c r="J241" s="633">
        <v>13864</v>
      </c>
      <c r="K241" s="633"/>
      <c r="L241" s="633">
        <v>47569</v>
      </c>
      <c r="M241" s="633"/>
      <c r="N241" s="633">
        <v>82017</v>
      </c>
      <c r="O241" s="633"/>
      <c r="P241" s="633">
        <v>0</v>
      </c>
      <c r="Q241" s="633"/>
      <c r="R241" s="633">
        <v>1540</v>
      </c>
      <c r="S241" s="633"/>
      <c r="T241" s="633">
        <v>1517</v>
      </c>
      <c r="U241" s="633"/>
      <c r="V241" s="633">
        <v>4919</v>
      </c>
      <c r="W241" s="633"/>
      <c r="X241" s="633">
        <v>5283</v>
      </c>
      <c r="Y241" s="633"/>
      <c r="Z241" s="633">
        <v>1168</v>
      </c>
      <c r="AA241" s="633"/>
      <c r="AB241" s="633">
        <v>2134</v>
      </c>
      <c r="AC241" s="633"/>
      <c r="AD241" s="633">
        <v>13688</v>
      </c>
      <c r="AE241" s="633">
        <v>5419</v>
      </c>
      <c r="AF241" s="633">
        <v>92</v>
      </c>
      <c r="AG241" s="633">
        <v>257</v>
      </c>
      <c r="AH241" s="633">
        <v>1761</v>
      </c>
      <c r="AI241" s="633">
        <v>185</v>
      </c>
      <c r="AJ241" s="636">
        <v>0</v>
      </c>
      <c r="AK241" s="633"/>
      <c r="AL241" s="633"/>
      <c r="AM241" s="633"/>
      <c r="AN241" s="633"/>
      <c r="AO241" s="633"/>
      <c r="AP241" s="633"/>
      <c r="AQ241" s="633"/>
      <c r="AR241" s="633"/>
      <c r="AS241" s="633"/>
      <c r="AT241" s="633"/>
      <c r="AU241" s="633"/>
    </row>
    <row r="242" spans="2:47" s="596" customFormat="1" ht="16.5" customHeight="1">
      <c r="B242" s="1506"/>
      <c r="C242" s="639"/>
      <c r="D242" s="599" t="s">
        <v>1696</v>
      </c>
      <c r="E242" s="598"/>
      <c r="F242" s="633">
        <v>3</v>
      </c>
      <c r="G242" s="633"/>
      <c r="H242" s="633">
        <v>348</v>
      </c>
      <c r="I242" s="633"/>
      <c r="J242" s="633">
        <v>6863</v>
      </c>
      <c r="K242" s="633"/>
      <c r="L242" s="633">
        <v>13379</v>
      </c>
      <c r="M242" s="633"/>
      <c r="N242" s="633">
        <v>27868</v>
      </c>
      <c r="O242" s="633"/>
      <c r="P242" s="633">
        <v>0</v>
      </c>
      <c r="Q242" s="633"/>
      <c r="R242" s="633">
        <v>292</v>
      </c>
      <c r="S242" s="633"/>
      <c r="T242" s="633">
        <v>295</v>
      </c>
      <c r="U242" s="633"/>
      <c r="V242" s="633">
        <v>143</v>
      </c>
      <c r="W242" s="633"/>
      <c r="X242" s="633">
        <v>194</v>
      </c>
      <c r="Y242" s="633"/>
      <c r="Z242" s="633">
        <v>1627</v>
      </c>
      <c r="AA242" s="633"/>
      <c r="AB242" s="633">
        <v>1867</v>
      </c>
      <c r="AC242" s="633"/>
      <c r="AD242" s="633">
        <v>4610</v>
      </c>
      <c r="AE242" s="633">
        <v>909</v>
      </c>
      <c r="AF242" s="633">
        <v>48</v>
      </c>
      <c r="AG242" s="633">
        <v>27</v>
      </c>
      <c r="AH242" s="633">
        <v>1826</v>
      </c>
      <c r="AI242" s="633">
        <v>23</v>
      </c>
      <c r="AJ242" s="636">
        <v>35</v>
      </c>
      <c r="AK242" s="633"/>
      <c r="AL242" s="633"/>
      <c r="AM242" s="633"/>
      <c r="AN242" s="633"/>
      <c r="AO242" s="633"/>
      <c r="AP242" s="633"/>
      <c r="AQ242" s="633"/>
      <c r="AR242" s="633"/>
      <c r="AS242" s="633"/>
      <c r="AT242" s="633"/>
      <c r="AU242" s="633"/>
    </row>
    <row r="243" spans="2:47" s="596" customFormat="1" ht="16.5" customHeight="1">
      <c r="B243" s="1506"/>
      <c r="C243" s="639"/>
      <c r="D243" s="599" t="s">
        <v>1697</v>
      </c>
      <c r="E243" s="598"/>
      <c r="F243" s="633">
        <v>4</v>
      </c>
      <c r="G243" s="633"/>
      <c r="H243" s="633">
        <v>1000</v>
      </c>
      <c r="I243" s="633"/>
      <c r="J243" s="633">
        <v>19112</v>
      </c>
      <c r="K243" s="633"/>
      <c r="L243" s="633">
        <v>70273</v>
      </c>
      <c r="M243" s="633"/>
      <c r="N243" s="633">
        <v>120798</v>
      </c>
      <c r="O243" s="633"/>
      <c r="P243" s="633">
        <v>0</v>
      </c>
      <c r="Q243" s="633"/>
      <c r="R243" s="633">
        <v>9580</v>
      </c>
      <c r="S243" s="633"/>
      <c r="T243" s="633">
        <v>7451</v>
      </c>
      <c r="U243" s="633"/>
      <c r="V243" s="633">
        <v>6851</v>
      </c>
      <c r="W243" s="633"/>
      <c r="X243" s="633">
        <v>4865</v>
      </c>
      <c r="Y243" s="633"/>
      <c r="Z243" s="633">
        <v>2480</v>
      </c>
      <c r="AA243" s="633"/>
      <c r="AB243" s="633">
        <v>1685</v>
      </c>
      <c r="AC243" s="633"/>
      <c r="AD243" s="633">
        <v>17425</v>
      </c>
      <c r="AE243" s="633">
        <v>10034</v>
      </c>
      <c r="AF243" s="633">
        <v>234</v>
      </c>
      <c r="AG243" s="633">
        <v>538</v>
      </c>
      <c r="AH243" s="633">
        <v>4080</v>
      </c>
      <c r="AI243" s="633">
        <v>437</v>
      </c>
      <c r="AJ243" s="636">
        <v>1268</v>
      </c>
      <c r="AK243" s="633"/>
      <c r="AL243" s="633"/>
      <c r="AM243" s="633"/>
      <c r="AN243" s="633"/>
      <c r="AO243" s="633"/>
      <c r="AP243" s="633"/>
      <c r="AQ243" s="633"/>
      <c r="AR243" s="633"/>
      <c r="AS243" s="633"/>
      <c r="AT243" s="633"/>
      <c r="AU243" s="633"/>
    </row>
    <row r="244" spans="2:47" s="596" customFormat="1" ht="16.5" customHeight="1">
      <c r="B244" s="1506"/>
      <c r="C244" s="627"/>
      <c r="D244" s="599" t="s">
        <v>1698</v>
      </c>
      <c r="E244" s="598" t="s">
        <v>1701</v>
      </c>
      <c r="F244" s="633">
        <v>3</v>
      </c>
      <c r="G244" s="633"/>
      <c r="H244" s="633">
        <v>2269</v>
      </c>
      <c r="I244" s="641"/>
      <c r="J244" s="633">
        <v>58993</v>
      </c>
      <c r="K244" s="633"/>
      <c r="L244" s="633">
        <v>104676</v>
      </c>
      <c r="M244" s="633"/>
      <c r="N244" s="633">
        <v>254473</v>
      </c>
      <c r="O244" s="633"/>
      <c r="P244" s="633">
        <v>0</v>
      </c>
      <c r="Q244" s="633"/>
      <c r="R244" s="633">
        <v>17844</v>
      </c>
      <c r="S244" s="633"/>
      <c r="T244" s="633">
        <v>12972</v>
      </c>
      <c r="U244" s="633"/>
      <c r="V244" s="633">
        <v>25428</v>
      </c>
      <c r="W244" s="633"/>
      <c r="X244" s="633">
        <v>17881</v>
      </c>
      <c r="Y244" s="633"/>
      <c r="Z244" s="633">
        <v>14445</v>
      </c>
      <c r="AA244" s="633"/>
      <c r="AB244" s="633">
        <v>13163</v>
      </c>
      <c r="AC244" s="633"/>
      <c r="AD244" s="633">
        <v>52126</v>
      </c>
      <c r="AE244" s="633">
        <v>12039</v>
      </c>
      <c r="AF244" s="633">
        <v>3192</v>
      </c>
      <c r="AG244" s="633">
        <v>1022</v>
      </c>
      <c r="AH244" s="633">
        <v>10111</v>
      </c>
      <c r="AI244" s="633">
        <v>2860</v>
      </c>
      <c r="AJ244" s="636">
        <v>3208</v>
      </c>
      <c r="AK244" s="633"/>
      <c r="AL244" s="633"/>
      <c r="AM244" s="633"/>
      <c r="AN244" s="633"/>
      <c r="AO244" s="633"/>
      <c r="AP244" s="633"/>
      <c r="AQ244" s="633"/>
      <c r="AR244" s="633"/>
      <c r="AS244" s="633"/>
      <c r="AT244" s="633"/>
      <c r="AU244" s="633"/>
    </row>
    <row r="245" spans="2:47" s="596" customFormat="1" ht="16.5" customHeight="1">
      <c r="B245" s="1506"/>
      <c r="C245" s="627"/>
      <c r="D245" s="599" t="s">
        <v>1699</v>
      </c>
      <c r="E245" s="598"/>
      <c r="F245" s="633">
        <v>2</v>
      </c>
      <c r="G245" s="633"/>
      <c r="H245" s="633" t="s">
        <v>1702</v>
      </c>
      <c r="I245" s="633"/>
      <c r="J245" s="633" t="s">
        <v>1702</v>
      </c>
      <c r="K245" s="633"/>
      <c r="L245" s="633" t="s">
        <v>1702</v>
      </c>
      <c r="M245" s="633"/>
      <c r="N245" s="633" t="s">
        <v>1702</v>
      </c>
      <c r="O245" s="633"/>
      <c r="P245" s="633">
        <v>0</v>
      </c>
      <c r="Q245" s="633"/>
      <c r="R245" s="633" t="s">
        <v>1702</v>
      </c>
      <c r="S245" s="633"/>
      <c r="T245" s="633" t="s">
        <v>1702</v>
      </c>
      <c r="U245" s="633"/>
      <c r="V245" s="633" t="s">
        <v>1702</v>
      </c>
      <c r="W245" s="633"/>
      <c r="X245" s="633" t="s">
        <v>1702</v>
      </c>
      <c r="Y245" s="633"/>
      <c r="Z245" s="633" t="s">
        <v>1702</v>
      </c>
      <c r="AA245" s="633"/>
      <c r="AB245" s="633" t="s">
        <v>1702</v>
      </c>
      <c r="AC245" s="633"/>
      <c r="AD245" s="633" t="s">
        <v>1702</v>
      </c>
      <c r="AE245" s="633" t="s">
        <v>1702</v>
      </c>
      <c r="AF245" s="633" t="s">
        <v>1702</v>
      </c>
      <c r="AG245" s="633" t="s">
        <v>1702</v>
      </c>
      <c r="AH245" s="633" t="s">
        <v>1702</v>
      </c>
      <c r="AI245" s="633" t="s">
        <v>1702</v>
      </c>
      <c r="AJ245" s="636" t="s">
        <v>1702</v>
      </c>
      <c r="AK245" s="633"/>
      <c r="AL245" s="633"/>
      <c r="AM245" s="633"/>
      <c r="AN245" s="633"/>
      <c r="AO245" s="633"/>
      <c r="AP245" s="633"/>
      <c r="AQ245" s="633"/>
      <c r="AR245" s="633"/>
      <c r="AS245" s="633"/>
      <c r="AT245" s="633"/>
      <c r="AU245" s="633"/>
    </row>
    <row r="246" spans="2:47" ht="12">
      <c r="B246" s="626"/>
      <c r="C246" s="627"/>
      <c r="D246" s="599" t="s">
        <v>1700</v>
      </c>
      <c r="F246" s="633">
        <v>0</v>
      </c>
      <c r="G246" s="633"/>
      <c r="H246" s="633">
        <v>0</v>
      </c>
      <c r="I246" s="633"/>
      <c r="J246" s="633">
        <v>0</v>
      </c>
      <c r="K246" s="633"/>
      <c r="L246" s="633">
        <v>0</v>
      </c>
      <c r="M246" s="633"/>
      <c r="N246" s="633">
        <v>0</v>
      </c>
      <c r="O246" s="633"/>
      <c r="P246" s="633">
        <v>0</v>
      </c>
      <c r="Q246" s="633"/>
      <c r="R246" s="633">
        <v>0</v>
      </c>
      <c r="S246" s="633"/>
      <c r="T246" s="633">
        <v>0</v>
      </c>
      <c r="U246" s="633"/>
      <c r="V246" s="633">
        <v>0</v>
      </c>
      <c r="W246" s="633"/>
      <c r="X246" s="633">
        <v>0</v>
      </c>
      <c r="Y246" s="633"/>
      <c r="Z246" s="633">
        <v>0</v>
      </c>
      <c r="AA246" s="633"/>
      <c r="AB246" s="633">
        <v>0</v>
      </c>
      <c r="AC246" s="633"/>
      <c r="AD246" s="633">
        <v>0</v>
      </c>
      <c r="AE246" s="633">
        <v>0</v>
      </c>
      <c r="AF246" s="633">
        <v>0</v>
      </c>
      <c r="AG246" s="633">
        <v>0</v>
      </c>
      <c r="AH246" s="633">
        <v>0</v>
      </c>
      <c r="AI246" s="633">
        <v>0</v>
      </c>
      <c r="AJ246" s="636">
        <v>0</v>
      </c>
      <c r="AK246" s="633"/>
      <c r="AL246" s="633"/>
      <c r="AM246" s="633"/>
      <c r="AN246" s="633"/>
      <c r="AO246" s="633"/>
      <c r="AP246" s="633"/>
      <c r="AQ246" s="633"/>
      <c r="AR246" s="633"/>
      <c r="AS246" s="633"/>
      <c r="AT246" s="633"/>
      <c r="AU246" s="633"/>
    </row>
    <row r="247" spans="2:36" s="596" customFormat="1" ht="11.25" customHeight="1">
      <c r="B247" s="616"/>
      <c r="C247" s="617"/>
      <c r="D247" s="602"/>
      <c r="E247" s="601"/>
      <c r="F247" s="618"/>
      <c r="G247" s="619"/>
      <c r="H247" s="619"/>
      <c r="I247" s="620"/>
      <c r="J247" s="620"/>
      <c r="K247" s="601"/>
      <c r="L247" s="601"/>
      <c r="M247" s="601"/>
      <c r="N247" s="601"/>
      <c r="O247" s="601"/>
      <c r="P247" s="601"/>
      <c r="Q247" s="601"/>
      <c r="R247" s="621"/>
      <c r="S247" s="601"/>
      <c r="T247" s="621"/>
      <c r="U247" s="601"/>
      <c r="V247" s="622"/>
      <c r="W247" s="601"/>
      <c r="X247" s="621"/>
      <c r="Y247" s="601"/>
      <c r="Z247" s="621"/>
      <c r="AA247" s="601"/>
      <c r="AB247" s="621"/>
      <c r="AC247" s="601"/>
      <c r="AD247" s="622"/>
      <c r="AE247" s="621"/>
      <c r="AF247" s="622"/>
      <c r="AG247" s="621"/>
      <c r="AH247" s="621"/>
      <c r="AI247" s="623"/>
      <c r="AJ247" s="624"/>
    </row>
    <row r="248" spans="2:36" s="625" customFormat="1" ht="12.75">
      <c r="B248" s="626"/>
      <c r="C248" s="627"/>
      <c r="D248" s="628" t="s">
        <v>402</v>
      </c>
      <c r="E248" s="629"/>
      <c r="F248" s="630">
        <f>SUM(F250:F260)</f>
        <v>49</v>
      </c>
      <c r="G248" s="630"/>
      <c r="H248" s="630">
        <v>4791</v>
      </c>
      <c r="I248" s="630"/>
      <c r="J248" s="630">
        <v>96866</v>
      </c>
      <c r="K248" s="630"/>
      <c r="L248" s="630">
        <v>320026</v>
      </c>
      <c r="M248" s="631"/>
      <c r="N248" s="630">
        <v>550353</v>
      </c>
      <c r="O248" s="631"/>
      <c r="P248" s="630">
        <f>SUM(P250:P260)</f>
        <v>0</v>
      </c>
      <c r="Q248" s="630"/>
      <c r="R248" s="630">
        <v>18501</v>
      </c>
      <c r="S248" s="630"/>
      <c r="T248" s="630">
        <v>25796</v>
      </c>
      <c r="U248" s="630"/>
      <c r="V248" s="630">
        <v>19712</v>
      </c>
      <c r="W248" s="630"/>
      <c r="X248" s="630">
        <v>20062</v>
      </c>
      <c r="Y248" s="630"/>
      <c r="Z248" s="630">
        <v>16311</v>
      </c>
      <c r="AA248" s="630"/>
      <c r="AB248" s="630">
        <v>18512</v>
      </c>
      <c r="AC248" s="630"/>
      <c r="AD248" s="630">
        <v>92529</v>
      </c>
      <c r="AE248" s="630">
        <v>39631</v>
      </c>
      <c r="AF248" s="630">
        <v>6933</v>
      </c>
      <c r="AG248" s="630">
        <v>817</v>
      </c>
      <c r="AH248" s="630">
        <v>22711</v>
      </c>
      <c r="AI248" s="630">
        <v>15329</v>
      </c>
      <c r="AJ248" s="632">
        <v>17353</v>
      </c>
    </row>
    <row r="249" spans="2:36" s="625" customFormat="1" ht="19.5" customHeight="1">
      <c r="B249" s="626"/>
      <c r="C249" s="627"/>
      <c r="D249" s="628"/>
      <c r="E249" s="629"/>
      <c r="F249" s="630"/>
      <c r="G249" s="630"/>
      <c r="H249" s="630"/>
      <c r="I249" s="630"/>
      <c r="J249" s="630"/>
      <c r="K249" s="630"/>
      <c r="L249" s="630"/>
      <c r="M249" s="631"/>
      <c r="N249" s="630"/>
      <c r="O249" s="631"/>
      <c r="P249" s="630"/>
      <c r="Q249" s="630"/>
      <c r="R249" s="630"/>
      <c r="S249" s="630"/>
      <c r="T249" s="630"/>
      <c r="U249" s="630"/>
      <c r="V249" s="630"/>
      <c r="W249" s="630"/>
      <c r="X249" s="630"/>
      <c r="Y249" s="630"/>
      <c r="Z249" s="630"/>
      <c r="AA249" s="630"/>
      <c r="AB249" s="630"/>
      <c r="AC249" s="630"/>
      <c r="AD249" s="630"/>
      <c r="AE249" s="630"/>
      <c r="AF249" s="630"/>
      <c r="AG249" s="630"/>
      <c r="AH249" s="630"/>
      <c r="AI249" s="630"/>
      <c r="AJ249" s="632"/>
    </row>
    <row r="250" spans="2:47" s="596" customFormat="1" ht="16.5" customHeight="1">
      <c r="B250" s="626">
        <v>35</v>
      </c>
      <c r="C250" s="627"/>
      <c r="D250" s="599" t="s">
        <v>1689</v>
      </c>
      <c r="E250" s="598"/>
      <c r="F250" s="633">
        <v>6</v>
      </c>
      <c r="G250" s="633"/>
      <c r="H250" s="633">
        <v>16</v>
      </c>
      <c r="I250" s="633"/>
      <c r="J250" s="633">
        <v>0</v>
      </c>
      <c r="K250" s="633"/>
      <c r="L250" s="633">
        <v>522</v>
      </c>
      <c r="M250" s="633"/>
      <c r="N250" s="633">
        <v>839</v>
      </c>
      <c r="O250" s="633"/>
      <c r="P250" s="633">
        <v>0</v>
      </c>
      <c r="Q250" s="633"/>
      <c r="R250" s="633">
        <v>0</v>
      </c>
      <c r="S250" s="633"/>
      <c r="T250" s="633">
        <v>0</v>
      </c>
      <c r="U250" s="633"/>
      <c r="V250" s="633">
        <v>0</v>
      </c>
      <c r="W250" s="633"/>
      <c r="X250" s="633">
        <v>0</v>
      </c>
      <c r="Y250" s="633"/>
      <c r="Z250" s="633">
        <v>0</v>
      </c>
      <c r="AA250" s="633"/>
      <c r="AB250" s="633">
        <v>0</v>
      </c>
      <c r="AC250" s="633"/>
      <c r="AD250" s="633">
        <v>0</v>
      </c>
      <c r="AE250" s="633">
        <v>0</v>
      </c>
      <c r="AF250" s="633">
        <v>0</v>
      </c>
      <c r="AG250" s="633">
        <v>0</v>
      </c>
      <c r="AH250" s="633">
        <v>0</v>
      </c>
      <c r="AI250" s="633">
        <v>0</v>
      </c>
      <c r="AJ250" s="636">
        <v>0</v>
      </c>
      <c r="AK250" s="633"/>
      <c r="AL250" s="633"/>
      <c r="AM250" s="633"/>
      <c r="AN250" s="633"/>
      <c r="AO250" s="633"/>
      <c r="AP250" s="633"/>
      <c r="AQ250" s="633"/>
      <c r="AR250" s="633"/>
      <c r="AS250" s="633"/>
      <c r="AT250" s="633"/>
      <c r="AU250" s="633"/>
    </row>
    <row r="251" spans="2:47" s="596" customFormat="1" ht="16.5" customHeight="1">
      <c r="B251" s="1506" t="s">
        <v>1719</v>
      </c>
      <c r="C251" s="627"/>
      <c r="D251" s="599" t="s">
        <v>1704</v>
      </c>
      <c r="E251" s="598"/>
      <c r="F251" s="633">
        <v>3</v>
      </c>
      <c r="G251" s="633"/>
      <c r="H251" s="633">
        <v>20</v>
      </c>
      <c r="I251" s="633"/>
      <c r="J251" s="633">
        <v>103</v>
      </c>
      <c r="K251" s="633"/>
      <c r="L251" s="633">
        <v>164</v>
      </c>
      <c r="M251" s="633"/>
      <c r="N251" s="633">
        <v>364</v>
      </c>
      <c r="O251" s="633"/>
      <c r="P251" s="633">
        <v>0</v>
      </c>
      <c r="Q251" s="633"/>
      <c r="R251" s="633">
        <v>3</v>
      </c>
      <c r="S251" s="633"/>
      <c r="T251" s="633">
        <v>17</v>
      </c>
      <c r="U251" s="633"/>
      <c r="V251" s="633">
        <v>2</v>
      </c>
      <c r="W251" s="633"/>
      <c r="X251" s="633">
        <v>5</v>
      </c>
      <c r="Y251" s="633"/>
      <c r="Z251" s="633">
        <v>3</v>
      </c>
      <c r="AA251" s="633"/>
      <c r="AB251" s="633">
        <v>1</v>
      </c>
      <c r="AC251" s="633"/>
      <c r="AD251" s="633">
        <v>201</v>
      </c>
      <c r="AE251" s="633">
        <v>55</v>
      </c>
      <c r="AF251" s="633">
        <v>48</v>
      </c>
      <c r="AG251" s="633">
        <v>15</v>
      </c>
      <c r="AH251" s="633">
        <v>0</v>
      </c>
      <c r="AI251" s="633">
        <v>0</v>
      </c>
      <c r="AJ251" s="636">
        <v>0</v>
      </c>
      <c r="AK251" s="633"/>
      <c r="AL251" s="633"/>
      <c r="AM251" s="633"/>
      <c r="AN251" s="633"/>
      <c r="AO251" s="633"/>
      <c r="AP251" s="633"/>
      <c r="AQ251" s="633"/>
      <c r="AR251" s="633"/>
      <c r="AS251" s="633"/>
      <c r="AT251" s="633"/>
      <c r="AU251" s="633"/>
    </row>
    <row r="252" spans="2:47" s="637" customFormat="1" ht="16.5" customHeight="1">
      <c r="B252" s="1506"/>
      <c r="C252" s="639"/>
      <c r="D252" s="599" t="s">
        <v>1692</v>
      </c>
      <c r="E252" s="640"/>
      <c r="F252" s="633">
        <v>7</v>
      </c>
      <c r="G252" s="634"/>
      <c r="H252" s="633">
        <v>93</v>
      </c>
      <c r="I252" s="634"/>
      <c r="J252" s="633">
        <v>1356</v>
      </c>
      <c r="K252" s="633"/>
      <c r="L252" s="633">
        <v>2938</v>
      </c>
      <c r="M252" s="633"/>
      <c r="N252" s="633">
        <v>5432</v>
      </c>
      <c r="O252" s="633"/>
      <c r="P252" s="633">
        <v>0</v>
      </c>
      <c r="Q252" s="633"/>
      <c r="R252" s="633">
        <v>70</v>
      </c>
      <c r="S252" s="633"/>
      <c r="T252" s="633">
        <v>355</v>
      </c>
      <c r="U252" s="633"/>
      <c r="V252" s="633">
        <v>65</v>
      </c>
      <c r="W252" s="633"/>
      <c r="X252" s="633">
        <v>67</v>
      </c>
      <c r="Y252" s="633"/>
      <c r="Z252" s="633">
        <v>41</v>
      </c>
      <c r="AA252" s="633"/>
      <c r="AB252" s="633">
        <v>27</v>
      </c>
      <c r="AC252" s="633"/>
      <c r="AD252" s="633">
        <v>1334</v>
      </c>
      <c r="AE252" s="633">
        <v>453</v>
      </c>
      <c r="AF252" s="633">
        <v>130</v>
      </c>
      <c r="AG252" s="633">
        <v>47</v>
      </c>
      <c r="AH252" s="633">
        <v>123</v>
      </c>
      <c r="AI252" s="633">
        <v>0</v>
      </c>
      <c r="AJ252" s="636">
        <v>0</v>
      </c>
      <c r="AK252" s="633"/>
      <c r="AL252" s="633"/>
      <c r="AM252" s="633"/>
      <c r="AN252" s="633"/>
      <c r="AO252" s="633"/>
      <c r="AP252" s="633"/>
      <c r="AQ252" s="633"/>
      <c r="AR252" s="633"/>
      <c r="AS252" s="633"/>
      <c r="AT252" s="633"/>
      <c r="AU252" s="633"/>
    </row>
    <row r="253" spans="2:47" s="596" customFormat="1" ht="16.5" customHeight="1">
      <c r="B253" s="1506"/>
      <c r="C253" s="639"/>
      <c r="D253" s="599" t="s">
        <v>1693</v>
      </c>
      <c r="E253" s="598"/>
      <c r="F253" s="633">
        <v>7</v>
      </c>
      <c r="G253" s="633"/>
      <c r="H253" s="633">
        <v>179</v>
      </c>
      <c r="I253" s="633"/>
      <c r="J253" s="633">
        <v>2192</v>
      </c>
      <c r="K253" s="633"/>
      <c r="L253" s="633">
        <v>5479</v>
      </c>
      <c r="M253" s="633"/>
      <c r="N253" s="633">
        <v>9309</v>
      </c>
      <c r="O253" s="633"/>
      <c r="P253" s="633">
        <v>0</v>
      </c>
      <c r="Q253" s="633"/>
      <c r="R253" s="633">
        <v>39</v>
      </c>
      <c r="S253" s="633"/>
      <c r="T253" s="633">
        <v>38</v>
      </c>
      <c r="U253" s="633"/>
      <c r="V253" s="633">
        <v>132</v>
      </c>
      <c r="W253" s="633"/>
      <c r="X253" s="633">
        <v>176</v>
      </c>
      <c r="Y253" s="633"/>
      <c r="Z253" s="633">
        <v>135</v>
      </c>
      <c r="AA253" s="633"/>
      <c r="AB253" s="633">
        <v>124</v>
      </c>
      <c r="AC253" s="633"/>
      <c r="AD253" s="633">
        <v>2007</v>
      </c>
      <c r="AE253" s="633">
        <v>953</v>
      </c>
      <c r="AF253" s="633">
        <v>134</v>
      </c>
      <c r="AG253" s="633">
        <v>38</v>
      </c>
      <c r="AH253" s="633">
        <v>292</v>
      </c>
      <c r="AI253" s="633">
        <v>0</v>
      </c>
      <c r="AJ253" s="636">
        <v>0</v>
      </c>
      <c r="AK253" s="633"/>
      <c r="AL253" s="633"/>
      <c r="AM253" s="633"/>
      <c r="AN253" s="633"/>
      <c r="AO253" s="633"/>
      <c r="AP253" s="633"/>
      <c r="AQ253" s="633"/>
      <c r="AR253" s="633"/>
      <c r="AS253" s="633"/>
      <c r="AT253" s="633"/>
      <c r="AU253" s="633"/>
    </row>
    <row r="254" spans="2:47" s="596" customFormat="1" ht="16.5" customHeight="1">
      <c r="B254" s="1506"/>
      <c r="C254" s="639"/>
      <c r="D254" s="599" t="s">
        <v>1694</v>
      </c>
      <c r="E254" s="598"/>
      <c r="F254" s="633">
        <v>9</v>
      </c>
      <c r="G254" s="633"/>
      <c r="H254" s="633">
        <v>356</v>
      </c>
      <c r="I254" s="633"/>
      <c r="J254" s="633">
        <v>5147</v>
      </c>
      <c r="K254" s="633"/>
      <c r="L254" s="633">
        <v>11116</v>
      </c>
      <c r="M254" s="633"/>
      <c r="N254" s="633">
        <v>17052</v>
      </c>
      <c r="O254" s="633"/>
      <c r="P254" s="633">
        <v>0</v>
      </c>
      <c r="Q254" s="633"/>
      <c r="R254" s="633">
        <v>51</v>
      </c>
      <c r="S254" s="633"/>
      <c r="T254" s="633">
        <v>1565</v>
      </c>
      <c r="U254" s="633"/>
      <c r="V254" s="633">
        <v>200</v>
      </c>
      <c r="W254" s="633"/>
      <c r="X254" s="633">
        <v>425</v>
      </c>
      <c r="Y254" s="633"/>
      <c r="Z254" s="633">
        <v>95</v>
      </c>
      <c r="AA254" s="633"/>
      <c r="AB254" s="633">
        <v>309</v>
      </c>
      <c r="AC254" s="633"/>
      <c r="AD254" s="633">
        <v>2997</v>
      </c>
      <c r="AE254" s="633">
        <v>1582</v>
      </c>
      <c r="AF254" s="633">
        <v>160</v>
      </c>
      <c r="AG254" s="633">
        <v>74</v>
      </c>
      <c r="AH254" s="633">
        <v>384</v>
      </c>
      <c r="AI254" s="633">
        <v>0</v>
      </c>
      <c r="AJ254" s="636">
        <v>0</v>
      </c>
      <c r="AK254" s="633"/>
      <c r="AL254" s="633"/>
      <c r="AM254" s="633"/>
      <c r="AN254" s="633"/>
      <c r="AO254" s="633"/>
      <c r="AP254" s="633"/>
      <c r="AQ254" s="633"/>
      <c r="AR254" s="633"/>
      <c r="AS254" s="633"/>
      <c r="AT254" s="633"/>
      <c r="AU254" s="633"/>
    </row>
    <row r="255" spans="2:47" s="596" customFormat="1" ht="16.5" customHeight="1">
      <c r="B255" s="1506"/>
      <c r="C255" s="639"/>
      <c r="D255" s="599" t="s">
        <v>1695</v>
      </c>
      <c r="E255" s="598"/>
      <c r="F255" s="633">
        <v>9</v>
      </c>
      <c r="G255" s="633"/>
      <c r="H255" s="633">
        <v>651</v>
      </c>
      <c r="I255" s="633"/>
      <c r="J255" s="633">
        <v>10531</v>
      </c>
      <c r="K255" s="633"/>
      <c r="L255" s="633">
        <v>23409</v>
      </c>
      <c r="M255" s="633"/>
      <c r="N255" s="633">
        <v>42151</v>
      </c>
      <c r="O255" s="633"/>
      <c r="P255" s="633">
        <v>0</v>
      </c>
      <c r="Q255" s="633"/>
      <c r="R255" s="633">
        <v>486</v>
      </c>
      <c r="S255" s="633"/>
      <c r="T255" s="633">
        <v>458</v>
      </c>
      <c r="U255" s="633"/>
      <c r="V255" s="633">
        <v>835</v>
      </c>
      <c r="W255" s="633"/>
      <c r="X255" s="633">
        <v>679</v>
      </c>
      <c r="Y255" s="633"/>
      <c r="Z255" s="633">
        <v>699</v>
      </c>
      <c r="AA255" s="633"/>
      <c r="AB255" s="633">
        <v>375</v>
      </c>
      <c r="AC255" s="633"/>
      <c r="AD255" s="633">
        <v>10168</v>
      </c>
      <c r="AE255" s="633">
        <v>2482</v>
      </c>
      <c r="AF255" s="633">
        <v>434</v>
      </c>
      <c r="AG255" s="633">
        <v>183</v>
      </c>
      <c r="AH255" s="633">
        <v>1435</v>
      </c>
      <c r="AI255" s="633">
        <v>14</v>
      </c>
      <c r="AJ255" s="636">
        <v>10</v>
      </c>
      <c r="AK255" s="633"/>
      <c r="AL255" s="633"/>
      <c r="AM255" s="633"/>
      <c r="AN255" s="633"/>
      <c r="AO255" s="633"/>
      <c r="AP255" s="633"/>
      <c r="AQ255" s="633"/>
      <c r="AR255" s="633"/>
      <c r="AS255" s="633"/>
      <c r="AT255" s="633"/>
      <c r="AU255" s="633"/>
    </row>
    <row r="256" spans="2:47" s="596" customFormat="1" ht="16.5" customHeight="1">
      <c r="B256" s="1506"/>
      <c r="C256" s="639"/>
      <c r="D256" s="599" t="s">
        <v>1696</v>
      </c>
      <c r="E256" s="598"/>
      <c r="F256" s="633">
        <v>2</v>
      </c>
      <c r="G256" s="633"/>
      <c r="H256" s="633" t="s">
        <v>1702</v>
      </c>
      <c r="I256" s="633"/>
      <c r="J256" s="633" t="s">
        <v>1702</v>
      </c>
      <c r="K256" s="633"/>
      <c r="L256" s="633" t="s">
        <v>1702</v>
      </c>
      <c r="M256" s="633"/>
      <c r="N256" s="633" t="s">
        <v>1702</v>
      </c>
      <c r="O256" s="633"/>
      <c r="P256" s="633">
        <v>0</v>
      </c>
      <c r="Q256" s="633"/>
      <c r="R256" s="633" t="s">
        <v>1702</v>
      </c>
      <c r="S256" s="633"/>
      <c r="T256" s="633" t="s">
        <v>1702</v>
      </c>
      <c r="U256" s="633"/>
      <c r="V256" s="633" t="s">
        <v>1702</v>
      </c>
      <c r="W256" s="633"/>
      <c r="X256" s="633" t="s">
        <v>1702</v>
      </c>
      <c r="Y256" s="633"/>
      <c r="Z256" s="633" t="s">
        <v>1702</v>
      </c>
      <c r="AA256" s="633"/>
      <c r="AB256" s="633" t="s">
        <v>1702</v>
      </c>
      <c r="AC256" s="633"/>
      <c r="AD256" s="633" t="s">
        <v>1702</v>
      </c>
      <c r="AE256" s="633" t="s">
        <v>1702</v>
      </c>
      <c r="AF256" s="633" t="s">
        <v>1702</v>
      </c>
      <c r="AG256" s="633" t="s">
        <v>1702</v>
      </c>
      <c r="AH256" s="633" t="s">
        <v>1702</v>
      </c>
      <c r="AI256" s="633">
        <v>0</v>
      </c>
      <c r="AJ256" s="636">
        <v>0</v>
      </c>
      <c r="AK256" s="633"/>
      <c r="AL256" s="633"/>
      <c r="AM256" s="633"/>
      <c r="AN256" s="633"/>
      <c r="AO256" s="633"/>
      <c r="AP256" s="633"/>
      <c r="AQ256" s="633"/>
      <c r="AR256" s="633"/>
      <c r="AS256" s="633"/>
      <c r="AT256" s="633"/>
      <c r="AU256" s="633"/>
    </row>
    <row r="257" spans="2:47" s="596" customFormat="1" ht="16.5" customHeight="1">
      <c r="B257" s="1506"/>
      <c r="C257" s="639"/>
      <c r="D257" s="599" t="s">
        <v>1697</v>
      </c>
      <c r="E257" s="598"/>
      <c r="F257" s="633">
        <v>2</v>
      </c>
      <c r="G257" s="633"/>
      <c r="H257" s="633" t="s">
        <v>1702</v>
      </c>
      <c r="I257" s="633"/>
      <c r="J257" s="633" t="s">
        <v>1702</v>
      </c>
      <c r="K257" s="633"/>
      <c r="L257" s="633" t="s">
        <v>1702</v>
      </c>
      <c r="M257" s="633"/>
      <c r="N257" s="633" t="s">
        <v>1702</v>
      </c>
      <c r="O257" s="633"/>
      <c r="P257" s="633">
        <v>0</v>
      </c>
      <c r="Q257" s="633"/>
      <c r="R257" s="633" t="s">
        <v>1702</v>
      </c>
      <c r="S257" s="633"/>
      <c r="T257" s="633" t="s">
        <v>1702</v>
      </c>
      <c r="U257" s="633"/>
      <c r="V257" s="633" t="s">
        <v>1702</v>
      </c>
      <c r="W257" s="633"/>
      <c r="X257" s="633" t="s">
        <v>1702</v>
      </c>
      <c r="Y257" s="633"/>
      <c r="Z257" s="633" t="s">
        <v>1702</v>
      </c>
      <c r="AA257" s="633"/>
      <c r="AB257" s="633" t="s">
        <v>1702</v>
      </c>
      <c r="AC257" s="633"/>
      <c r="AD257" s="633" t="s">
        <v>1702</v>
      </c>
      <c r="AE257" s="633" t="s">
        <v>1702</v>
      </c>
      <c r="AF257" s="633" t="s">
        <v>1702</v>
      </c>
      <c r="AG257" s="633" t="s">
        <v>1702</v>
      </c>
      <c r="AH257" s="633" t="s">
        <v>1702</v>
      </c>
      <c r="AI257" s="633" t="s">
        <v>1702</v>
      </c>
      <c r="AJ257" s="636" t="s">
        <v>1702</v>
      </c>
      <c r="AK257" s="633"/>
      <c r="AL257" s="633"/>
      <c r="AM257" s="633"/>
      <c r="AN257" s="633"/>
      <c r="AO257" s="633"/>
      <c r="AP257" s="633"/>
      <c r="AQ257" s="633"/>
      <c r="AR257" s="633"/>
      <c r="AS257" s="633"/>
      <c r="AT257" s="633"/>
      <c r="AU257" s="633"/>
    </row>
    <row r="258" spans="2:47" s="596" customFormat="1" ht="16.5" customHeight="1">
      <c r="B258" s="1506"/>
      <c r="C258" s="627"/>
      <c r="D258" s="599" t="s">
        <v>1698</v>
      </c>
      <c r="E258" s="598"/>
      <c r="F258" s="633">
        <v>2</v>
      </c>
      <c r="G258" s="633"/>
      <c r="H258" s="633" t="s">
        <v>1702</v>
      </c>
      <c r="I258" s="641"/>
      <c r="J258" s="633" t="s">
        <v>1702</v>
      </c>
      <c r="K258" s="633"/>
      <c r="L258" s="633" t="s">
        <v>1702</v>
      </c>
      <c r="M258" s="633"/>
      <c r="N258" s="633" t="s">
        <v>1702</v>
      </c>
      <c r="O258" s="633"/>
      <c r="P258" s="633">
        <v>0</v>
      </c>
      <c r="Q258" s="633"/>
      <c r="R258" s="633" t="s">
        <v>1702</v>
      </c>
      <c r="S258" s="633"/>
      <c r="T258" s="633" t="s">
        <v>1702</v>
      </c>
      <c r="U258" s="633"/>
      <c r="V258" s="633" t="s">
        <v>1702</v>
      </c>
      <c r="W258" s="633"/>
      <c r="X258" s="633" t="s">
        <v>1702</v>
      </c>
      <c r="Y258" s="633"/>
      <c r="Z258" s="633" t="s">
        <v>1702</v>
      </c>
      <c r="AA258" s="633"/>
      <c r="AB258" s="633" t="s">
        <v>1702</v>
      </c>
      <c r="AC258" s="633"/>
      <c r="AD258" s="633" t="s">
        <v>1702</v>
      </c>
      <c r="AE258" s="633" t="s">
        <v>1702</v>
      </c>
      <c r="AF258" s="633" t="s">
        <v>1702</v>
      </c>
      <c r="AG258" s="633">
        <v>0</v>
      </c>
      <c r="AH258" s="633" t="s">
        <v>1702</v>
      </c>
      <c r="AI258" s="633">
        <v>0</v>
      </c>
      <c r="AJ258" s="636">
        <v>0</v>
      </c>
      <c r="AK258" s="633"/>
      <c r="AL258" s="633"/>
      <c r="AM258" s="633"/>
      <c r="AN258" s="633"/>
      <c r="AO258" s="633"/>
      <c r="AP258" s="633"/>
      <c r="AQ258" s="633"/>
      <c r="AR258" s="633"/>
      <c r="AS258" s="633"/>
      <c r="AT258" s="633"/>
      <c r="AU258" s="633"/>
    </row>
    <row r="259" spans="2:47" s="596" customFormat="1" ht="16.5" customHeight="1">
      <c r="B259" s="1506"/>
      <c r="C259" s="627"/>
      <c r="D259" s="599" t="s">
        <v>1699</v>
      </c>
      <c r="E259" s="598"/>
      <c r="F259" s="633">
        <v>1</v>
      </c>
      <c r="G259" s="633"/>
      <c r="H259" s="633" t="s">
        <v>1702</v>
      </c>
      <c r="I259" s="633"/>
      <c r="J259" s="633" t="s">
        <v>1702</v>
      </c>
      <c r="K259" s="633"/>
      <c r="L259" s="633" t="s">
        <v>1702</v>
      </c>
      <c r="M259" s="633"/>
      <c r="N259" s="633" t="s">
        <v>1702</v>
      </c>
      <c r="O259" s="633"/>
      <c r="P259" s="633">
        <v>0</v>
      </c>
      <c r="Q259" s="633"/>
      <c r="R259" s="633" t="s">
        <v>1702</v>
      </c>
      <c r="S259" s="633"/>
      <c r="T259" s="633" t="s">
        <v>1702</v>
      </c>
      <c r="U259" s="633"/>
      <c r="V259" s="633" t="s">
        <v>1702</v>
      </c>
      <c r="W259" s="633"/>
      <c r="X259" s="633" t="s">
        <v>1702</v>
      </c>
      <c r="Y259" s="633"/>
      <c r="Z259" s="633" t="s">
        <v>1702</v>
      </c>
      <c r="AA259" s="633"/>
      <c r="AB259" s="633" t="s">
        <v>1702</v>
      </c>
      <c r="AC259" s="633"/>
      <c r="AD259" s="633" t="s">
        <v>1702</v>
      </c>
      <c r="AE259" s="633" t="s">
        <v>1702</v>
      </c>
      <c r="AF259" s="633" t="s">
        <v>1702</v>
      </c>
      <c r="AG259" s="633">
        <v>0</v>
      </c>
      <c r="AH259" s="633" t="s">
        <v>1702</v>
      </c>
      <c r="AI259" s="633">
        <v>0</v>
      </c>
      <c r="AJ259" s="636">
        <v>0</v>
      </c>
      <c r="AK259" s="633"/>
      <c r="AL259" s="633"/>
      <c r="AM259" s="633"/>
      <c r="AN259" s="633"/>
      <c r="AO259" s="633"/>
      <c r="AP259" s="633"/>
      <c r="AQ259" s="633"/>
      <c r="AR259" s="633"/>
      <c r="AS259" s="633"/>
      <c r="AT259" s="633"/>
      <c r="AU259" s="633"/>
    </row>
    <row r="260" spans="2:47" ht="12">
      <c r="B260" s="626"/>
      <c r="C260" s="627"/>
      <c r="D260" s="599" t="s">
        <v>1700</v>
      </c>
      <c r="F260" s="633">
        <v>1</v>
      </c>
      <c r="G260" s="633"/>
      <c r="H260" s="633" t="s">
        <v>501</v>
      </c>
      <c r="I260" s="633"/>
      <c r="J260" s="633" t="s">
        <v>501</v>
      </c>
      <c r="K260" s="633"/>
      <c r="L260" s="633" t="s">
        <v>501</v>
      </c>
      <c r="M260" s="633"/>
      <c r="N260" s="633" t="s">
        <v>501</v>
      </c>
      <c r="O260" s="633"/>
      <c r="P260" s="633">
        <v>0</v>
      </c>
      <c r="Q260" s="633"/>
      <c r="R260" s="633" t="s">
        <v>501</v>
      </c>
      <c r="S260" s="633"/>
      <c r="T260" s="633" t="s">
        <v>501</v>
      </c>
      <c r="U260" s="633"/>
      <c r="V260" s="633" t="s">
        <v>501</v>
      </c>
      <c r="W260" s="633"/>
      <c r="X260" s="633" t="s">
        <v>501</v>
      </c>
      <c r="Y260" s="633"/>
      <c r="Z260" s="633" t="s">
        <v>501</v>
      </c>
      <c r="AA260" s="633"/>
      <c r="AB260" s="633" t="s">
        <v>501</v>
      </c>
      <c r="AC260" s="633"/>
      <c r="AD260" s="633" t="s">
        <v>501</v>
      </c>
      <c r="AE260" s="633" t="s">
        <v>501</v>
      </c>
      <c r="AF260" s="633" t="s">
        <v>501</v>
      </c>
      <c r="AG260" s="633" t="s">
        <v>501</v>
      </c>
      <c r="AH260" s="633" t="s">
        <v>501</v>
      </c>
      <c r="AI260" s="633" t="s">
        <v>501</v>
      </c>
      <c r="AJ260" s="636" t="s">
        <v>501</v>
      </c>
      <c r="AK260" s="633"/>
      <c r="AL260" s="633"/>
      <c r="AM260" s="633"/>
      <c r="AN260" s="633"/>
      <c r="AO260" s="633"/>
      <c r="AP260" s="633"/>
      <c r="AQ260" s="633"/>
      <c r="AR260" s="633"/>
      <c r="AS260" s="633"/>
      <c r="AT260" s="633"/>
      <c r="AU260" s="633"/>
    </row>
    <row r="261" spans="2:36" s="596" customFormat="1" ht="11.25" customHeight="1">
      <c r="B261" s="616"/>
      <c r="C261" s="617"/>
      <c r="D261" s="602"/>
      <c r="E261" s="601"/>
      <c r="F261" s="618"/>
      <c r="G261" s="619"/>
      <c r="H261" s="619"/>
      <c r="I261" s="620"/>
      <c r="J261" s="620"/>
      <c r="K261" s="601"/>
      <c r="L261" s="601"/>
      <c r="M261" s="601"/>
      <c r="N261" s="601"/>
      <c r="O261" s="601"/>
      <c r="P261" s="601"/>
      <c r="Q261" s="601"/>
      <c r="R261" s="621"/>
      <c r="S261" s="601"/>
      <c r="T261" s="621"/>
      <c r="U261" s="601"/>
      <c r="V261" s="622"/>
      <c r="W261" s="601"/>
      <c r="X261" s="621"/>
      <c r="Y261" s="601"/>
      <c r="Z261" s="621"/>
      <c r="AA261" s="601"/>
      <c r="AB261" s="621"/>
      <c r="AC261" s="601"/>
      <c r="AD261" s="622"/>
      <c r="AE261" s="621"/>
      <c r="AF261" s="622"/>
      <c r="AG261" s="621"/>
      <c r="AH261" s="621"/>
      <c r="AI261" s="623"/>
      <c r="AJ261" s="624"/>
    </row>
    <row r="262" spans="2:36" s="625" customFormat="1" ht="12.75">
      <c r="B262" s="626"/>
      <c r="C262" s="627"/>
      <c r="D262" s="628" t="s">
        <v>402</v>
      </c>
      <c r="E262" s="629"/>
      <c r="F262" s="630">
        <f>SUM(F264:F274)</f>
        <v>53</v>
      </c>
      <c r="G262" s="630"/>
      <c r="H262" s="630">
        <v>1019</v>
      </c>
      <c r="I262" s="630"/>
      <c r="J262" s="630">
        <v>18049</v>
      </c>
      <c r="K262" s="630"/>
      <c r="L262" s="630">
        <v>79386</v>
      </c>
      <c r="M262" s="631"/>
      <c r="N262" s="630">
        <v>107750</v>
      </c>
      <c r="O262" s="631"/>
      <c r="P262" s="630">
        <f>SUM(P264:P274)</f>
        <v>0</v>
      </c>
      <c r="Q262" s="630"/>
      <c r="R262" s="630">
        <v>1600</v>
      </c>
      <c r="S262" s="630"/>
      <c r="T262" s="630">
        <v>1970</v>
      </c>
      <c r="U262" s="630"/>
      <c r="V262" s="630">
        <v>4186</v>
      </c>
      <c r="W262" s="630"/>
      <c r="X262" s="630">
        <v>5590</v>
      </c>
      <c r="Y262" s="630"/>
      <c r="Z262" s="630">
        <v>6975</v>
      </c>
      <c r="AA262" s="630"/>
      <c r="AB262" s="630">
        <v>16328</v>
      </c>
      <c r="AC262" s="630"/>
      <c r="AD262" s="630">
        <v>28254</v>
      </c>
      <c r="AE262" s="630">
        <v>17663</v>
      </c>
      <c r="AF262" s="630">
        <f>SUM(AF264:AF274)</f>
        <v>302</v>
      </c>
      <c r="AG262" s="630">
        <v>194</v>
      </c>
      <c r="AH262" s="630">
        <v>4804</v>
      </c>
      <c r="AI262" s="630">
        <v>6504</v>
      </c>
      <c r="AJ262" s="632">
        <v>6278</v>
      </c>
    </row>
    <row r="263" spans="2:36" s="625" customFormat="1" ht="19.5" customHeight="1">
      <c r="B263" s="626"/>
      <c r="C263" s="627"/>
      <c r="D263" s="628"/>
      <c r="E263" s="629"/>
      <c r="F263" s="630"/>
      <c r="G263" s="630"/>
      <c r="H263" s="630"/>
      <c r="I263" s="630"/>
      <c r="J263" s="630"/>
      <c r="K263" s="630"/>
      <c r="L263" s="630"/>
      <c r="M263" s="631"/>
      <c r="N263" s="630"/>
      <c r="O263" s="631"/>
      <c r="P263" s="630"/>
      <c r="Q263" s="630"/>
      <c r="R263" s="630"/>
      <c r="S263" s="630"/>
      <c r="T263" s="630"/>
      <c r="U263" s="630"/>
      <c r="V263" s="630"/>
      <c r="W263" s="630"/>
      <c r="X263" s="630"/>
      <c r="Y263" s="630"/>
      <c r="Z263" s="630"/>
      <c r="AA263" s="630"/>
      <c r="AB263" s="630"/>
      <c r="AC263" s="630"/>
      <c r="AD263" s="630"/>
      <c r="AE263" s="630"/>
      <c r="AF263" s="630"/>
      <c r="AG263" s="630"/>
      <c r="AH263" s="630"/>
      <c r="AI263" s="630"/>
      <c r="AJ263" s="632"/>
    </row>
    <row r="264" spans="2:47" s="596" customFormat="1" ht="16.5" customHeight="1">
      <c r="B264" s="626">
        <v>36</v>
      </c>
      <c r="C264" s="627"/>
      <c r="D264" s="599" t="s">
        <v>1689</v>
      </c>
      <c r="E264" s="598"/>
      <c r="F264" s="633">
        <v>20</v>
      </c>
      <c r="G264" s="633"/>
      <c r="H264" s="633">
        <v>41</v>
      </c>
      <c r="I264" s="633"/>
      <c r="J264" s="633">
        <v>0</v>
      </c>
      <c r="K264" s="633"/>
      <c r="L264" s="633">
        <v>681</v>
      </c>
      <c r="M264" s="633"/>
      <c r="N264" s="633">
        <v>1608</v>
      </c>
      <c r="O264" s="633"/>
      <c r="P264" s="633">
        <v>0</v>
      </c>
      <c r="Q264" s="633"/>
      <c r="R264" s="633">
        <v>0</v>
      </c>
      <c r="S264" s="633"/>
      <c r="T264" s="633">
        <v>0</v>
      </c>
      <c r="U264" s="633"/>
      <c r="V264" s="633">
        <v>0</v>
      </c>
      <c r="W264" s="633"/>
      <c r="X264" s="633">
        <v>0</v>
      </c>
      <c r="Y264" s="633"/>
      <c r="Z264" s="633">
        <v>0</v>
      </c>
      <c r="AA264" s="633"/>
      <c r="AB264" s="633">
        <v>0</v>
      </c>
      <c r="AC264" s="633"/>
      <c r="AD264" s="633">
        <v>0</v>
      </c>
      <c r="AE264" s="633">
        <v>0</v>
      </c>
      <c r="AF264" s="633">
        <v>0</v>
      </c>
      <c r="AG264" s="633">
        <v>0</v>
      </c>
      <c r="AH264" s="633">
        <v>0</v>
      </c>
      <c r="AI264" s="633">
        <v>0</v>
      </c>
      <c r="AJ264" s="636">
        <v>0</v>
      </c>
      <c r="AK264" s="633"/>
      <c r="AL264" s="633"/>
      <c r="AM264" s="633"/>
      <c r="AN264" s="633"/>
      <c r="AO264" s="633"/>
      <c r="AP264" s="633"/>
      <c r="AQ264" s="633"/>
      <c r="AR264" s="633"/>
      <c r="AS264" s="633"/>
      <c r="AT264" s="633"/>
      <c r="AU264" s="633"/>
    </row>
    <row r="265" spans="2:47" s="596" customFormat="1" ht="16.5" customHeight="1">
      <c r="B265" s="1506" t="s">
        <v>1720</v>
      </c>
      <c r="C265" s="627"/>
      <c r="D265" s="599" t="s">
        <v>1721</v>
      </c>
      <c r="E265" s="598"/>
      <c r="F265" s="633">
        <v>12</v>
      </c>
      <c r="G265" s="633"/>
      <c r="H265" s="633">
        <v>80</v>
      </c>
      <c r="I265" s="633"/>
      <c r="J265" s="633">
        <v>1042</v>
      </c>
      <c r="K265" s="633"/>
      <c r="L265" s="633">
        <v>2674</v>
      </c>
      <c r="M265" s="633"/>
      <c r="N265" s="633">
        <v>5117</v>
      </c>
      <c r="O265" s="633"/>
      <c r="P265" s="633">
        <v>0</v>
      </c>
      <c r="Q265" s="633"/>
      <c r="R265" s="633">
        <v>7</v>
      </c>
      <c r="S265" s="633"/>
      <c r="T265" s="633">
        <v>14</v>
      </c>
      <c r="U265" s="633"/>
      <c r="V265" s="633">
        <v>137</v>
      </c>
      <c r="W265" s="633"/>
      <c r="X265" s="633">
        <v>190</v>
      </c>
      <c r="Y265" s="633"/>
      <c r="Z265" s="633">
        <v>0</v>
      </c>
      <c r="AA265" s="633"/>
      <c r="AB265" s="633">
        <v>35</v>
      </c>
      <c r="AC265" s="633"/>
      <c r="AD265" s="633">
        <v>2872</v>
      </c>
      <c r="AE265" s="633">
        <v>439</v>
      </c>
      <c r="AF265" s="633">
        <v>12</v>
      </c>
      <c r="AG265" s="633">
        <v>0</v>
      </c>
      <c r="AH265" s="633">
        <v>75</v>
      </c>
      <c r="AI265" s="633">
        <v>0</v>
      </c>
      <c r="AJ265" s="636">
        <v>0</v>
      </c>
      <c r="AK265" s="633"/>
      <c r="AL265" s="633"/>
      <c r="AM265" s="633"/>
      <c r="AN265" s="633"/>
      <c r="AO265" s="633"/>
      <c r="AP265" s="633"/>
      <c r="AQ265" s="633"/>
      <c r="AR265" s="633"/>
      <c r="AS265" s="633"/>
      <c r="AT265" s="633"/>
      <c r="AU265" s="633"/>
    </row>
    <row r="266" spans="2:47" s="637" customFormat="1" ht="16.5" customHeight="1">
      <c r="B266" s="1506"/>
      <c r="C266" s="639"/>
      <c r="D266" s="599" t="s">
        <v>1692</v>
      </c>
      <c r="E266" s="640"/>
      <c r="F266" s="633">
        <v>10</v>
      </c>
      <c r="G266" s="634"/>
      <c r="H266" s="633">
        <v>140</v>
      </c>
      <c r="I266" s="634"/>
      <c r="J266" s="633">
        <v>2119</v>
      </c>
      <c r="K266" s="633"/>
      <c r="L266" s="633">
        <v>2626</v>
      </c>
      <c r="M266" s="633"/>
      <c r="N266" s="633">
        <v>7107</v>
      </c>
      <c r="O266" s="633"/>
      <c r="P266" s="633">
        <v>0</v>
      </c>
      <c r="Q266" s="633"/>
      <c r="R266" s="633">
        <v>0</v>
      </c>
      <c r="S266" s="633"/>
      <c r="T266" s="633">
        <v>8</v>
      </c>
      <c r="U266" s="633"/>
      <c r="V266" s="633">
        <v>552</v>
      </c>
      <c r="W266" s="633"/>
      <c r="X266" s="633">
        <v>394</v>
      </c>
      <c r="Y266" s="633"/>
      <c r="Z266" s="633">
        <v>412</v>
      </c>
      <c r="AA266" s="633"/>
      <c r="AB266" s="633">
        <v>279</v>
      </c>
      <c r="AC266" s="633"/>
      <c r="AD266" s="633">
        <v>2993</v>
      </c>
      <c r="AE266" s="633">
        <v>310</v>
      </c>
      <c r="AF266" s="633">
        <v>194</v>
      </c>
      <c r="AG266" s="633">
        <v>96</v>
      </c>
      <c r="AH266" s="633">
        <v>120</v>
      </c>
      <c r="AI266" s="633">
        <v>0</v>
      </c>
      <c r="AJ266" s="636">
        <v>0</v>
      </c>
      <c r="AK266" s="633"/>
      <c r="AL266" s="633"/>
      <c r="AM266" s="633"/>
      <c r="AN266" s="633"/>
      <c r="AO266" s="633"/>
      <c r="AP266" s="633"/>
      <c r="AQ266" s="633"/>
      <c r="AR266" s="633"/>
      <c r="AS266" s="633"/>
      <c r="AT266" s="633"/>
      <c r="AU266" s="633"/>
    </row>
    <row r="267" spans="2:47" s="596" customFormat="1" ht="16.5" customHeight="1">
      <c r="B267" s="1506"/>
      <c r="C267" s="639"/>
      <c r="D267" s="599" t="s">
        <v>1693</v>
      </c>
      <c r="E267" s="598"/>
      <c r="F267" s="633">
        <v>3</v>
      </c>
      <c r="G267" s="633"/>
      <c r="H267" s="633">
        <v>70</v>
      </c>
      <c r="I267" s="633"/>
      <c r="J267" s="633">
        <v>1036</v>
      </c>
      <c r="K267" s="633"/>
      <c r="L267" s="633">
        <v>2700</v>
      </c>
      <c r="M267" s="633"/>
      <c r="N267" s="633">
        <v>5192</v>
      </c>
      <c r="O267" s="633"/>
      <c r="P267" s="633">
        <v>0</v>
      </c>
      <c r="Q267" s="633"/>
      <c r="R267" s="633">
        <v>123</v>
      </c>
      <c r="S267" s="633"/>
      <c r="T267" s="633">
        <v>199</v>
      </c>
      <c r="U267" s="633"/>
      <c r="V267" s="633">
        <v>220</v>
      </c>
      <c r="W267" s="633"/>
      <c r="X267" s="633">
        <v>330</v>
      </c>
      <c r="Y267" s="633"/>
      <c r="Z267" s="633">
        <v>4</v>
      </c>
      <c r="AA267" s="633"/>
      <c r="AB267" s="633">
        <v>120</v>
      </c>
      <c r="AC267" s="633"/>
      <c r="AD267" s="633">
        <v>1516</v>
      </c>
      <c r="AE267" s="633">
        <v>500</v>
      </c>
      <c r="AF267" s="633">
        <v>0</v>
      </c>
      <c r="AG267" s="633">
        <v>26</v>
      </c>
      <c r="AH267" s="633">
        <v>145</v>
      </c>
      <c r="AI267" s="633">
        <v>0</v>
      </c>
      <c r="AJ267" s="636">
        <v>0</v>
      </c>
      <c r="AK267" s="633"/>
      <c r="AL267" s="633"/>
      <c r="AM267" s="633"/>
      <c r="AN267" s="633"/>
      <c r="AO267" s="633"/>
      <c r="AP267" s="633"/>
      <c r="AQ267" s="633"/>
      <c r="AR267" s="633"/>
      <c r="AS267" s="633"/>
      <c r="AT267" s="633"/>
      <c r="AU267" s="633"/>
    </row>
    <row r="268" spans="2:47" s="596" customFormat="1" ht="16.5" customHeight="1">
      <c r="B268" s="1506"/>
      <c r="C268" s="639"/>
      <c r="D268" s="599" t="s">
        <v>1694</v>
      </c>
      <c r="E268" s="598"/>
      <c r="F268" s="633">
        <v>5</v>
      </c>
      <c r="G268" s="633"/>
      <c r="H268" s="633">
        <v>152</v>
      </c>
      <c r="I268" s="633"/>
      <c r="J268" s="633">
        <v>2796</v>
      </c>
      <c r="K268" s="633"/>
      <c r="L268" s="633">
        <v>3071</v>
      </c>
      <c r="M268" s="633"/>
      <c r="N268" s="633">
        <v>7120</v>
      </c>
      <c r="O268" s="633"/>
      <c r="P268" s="633">
        <v>0</v>
      </c>
      <c r="Q268" s="633"/>
      <c r="R268" s="633">
        <v>68</v>
      </c>
      <c r="S268" s="633"/>
      <c r="T268" s="633">
        <v>79</v>
      </c>
      <c r="U268" s="633"/>
      <c r="V268" s="633">
        <v>513</v>
      </c>
      <c r="W268" s="633"/>
      <c r="X268" s="633">
        <v>459</v>
      </c>
      <c r="Y268" s="633"/>
      <c r="Z268" s="633">
        <v>202</v>
      </c>
      <c r="AA268" s="633"/>
      <c r="AB268" s="633">
        <v>404</v>
      </c>
      <c r="AC268" s="633"/>
      <c r="AD268" s="633">
        <v>2108</v>
      </c>
      <c r="AE268" s="633">
        <v>1357</v>
      </c>
      <c r="AF268" s="633">
        <v>96</v>
      </c>
      <c r="AG268" s="633">
        <v>46</v>
      </c>
      <c r="AH268" s="633">
        <v>48</v>
      </c>
      <c r="AI268" s="633">
        <v>0</v>
      </c>
      <c r="AJ268" s="636">
        <v>0</v>
      </c>
      <c r="AK268" s="633"/>
      <c r="AL268" s="633"/>
      <c r="AM268" s="633"/>
      <c r="AN268" s="633"/>
      <c r="AO268" s="633"/>
      <c r="AP268" s="633"/>
      <c r="AQ268" s="633"/>
      <c r="AR268" s="633"/>
      <c r="AS268" s="633"/>
      <c r="AT268" s="633"/>
      <c r="AU268" s="633"/>
    </row>
    <row r="269" spans="2:47" s="596" customFormat="1" ht="16.5" customHeight="1">
      <c r="B269" s="1506"/>
      <c r="C269" s="639"/>
      <c r="D269" s="599" t="s">
        <v>1695</v>
      </c>
      <c r="E269" s="598"/>
      <c r="F269" s="633">
        <v>0</v>
      </c>
      <c r="G269" s="633"/>
      <c r="H269" s="633">
        <v>0</v>
      </c>
      <c r="I269" s="633"/>
      <c r="J269" s="633">
        <v>0</v>
      </c>
      <c r="K269" s="633"/>
      <c r="L269" s="633">
        <v>0</v>
      </c>
      <c r="M269" s="633"/>
      <c r="N269" s="633">
        <v>0</v>
      </c>
      <c r="O269" s="633"/>
      <c r="P269" s="633">
        <v>0</v>
      </c>
      <c r="Q269" s="633"/>
      <c r="R269" s="633">
        <v>0</v>
      </c>
      <c r="S269" s="633"/>
      <c r="T269" s="633">
        <v>0</v>
      </c>
      <c r="U269" s="633"/>
      <c r="V269" s="633">
        <v>0</v>
      </c>
      <c r="W269" s="633"/>
      <c r="X269" s="633">
        <v>0</v>
      </c>
      <c r="Y269" s="633"/>
      <c r="Z269" s="633">
        <v>0</v>
      </c>
      <c r="AA269" s="633"/>
      <c r="AB269" s="633">
        <v>0</v>
      </c>
      <c r="AC269" s="633"/>
      <c r="AD269" s="633">
        <v>0</v>
      </c>
      <c r="AE269" s="633">
        <v>0</v>
      </c>
      <c r="AF269" s="633">
        <v>0</v>
      </c>
      <c r="AG269" s="633">
        <v>0</v>
      </c>
      <c r="AH269" s="633">
        <v>0</v>
      </c>
      <c r="AI269" s="633">
        <v>0</v>
      </c>
      <c r="AJ269" s="636">
        <v>0</v>
      </c>
      <c r="AK269" s="633"/>
      <c r="AL269" s="633"/>
      <c r="AM269" s="633"/>
      <c r="AN269" s="633"/>
      <c r="AO269" s="633"/>
      <c r="AP269" s="633"/>
      <c r="AQ269" s="633"/>
      <c r="AR269" s="633"/>
      <c r="AS269" s="633"/>
      <c r="AT269" s="633"/>
      <c r="AU269" s="633"/>
    </row>
    <row r="270" spans="2:47" s="596" customFormat="1" ht="16.5" customHeight="1">
      <c r="B270" s="1506"/>
      <c r="C270" s="639"/>
      <c r="D270" s="599" t="s">
        <v>1696</v>
      </c>
      <c r="E270" s="598"/>
      <c r="F270" s="633">
        <v>1</v>
      </c>
      <c r="G270" s="633"/>
      <c r="H270" s="633" t="s">
        <v>1702</v>
      </c>
      <c r="I270" s="633"/>
      <c r="J270" s="633" t="s">
        <v>1702</v>
      </c>
      <c r="K270" s="633"/>
      <c r="L270" s="633" t="s">
        <v>1702</v>
      </c>
      <c r="M270" s="633"/>
      <c r="N270" s="633" t="s">
        <v>1702</v>
      </c>
      <c r="O270" s="633"/>
      <c r="P270" s="633">
        <v>0</v>
      </c>
      <c r="Q270" s="633"/>
      <c r="R270" s="633" t="s">
        <v>1702</v>
      </c>
      <c r="S270" s="633"/>
      <c r="T270" s="633" t="s">
        <v>1702</v>
      </c>
      <c r="U270" s="633"/>
      <c r="V270" s="633" t="s">
        <v>1702</v>
      </c>
      <c r="W270" s="633"/>
      <c r="X270" s="633" t="s">
        <v>1702</v>
      </c>
      <c r="Y270" s="633"/>
      <c r="Z270" s="633" t="s">
        <v>1702</v>
      </c>
      <c r="AA270" s="633"/>
      <c r="AB270" s="633" t="s">
        <v>1702</v>
      </c>
      <c r="AC270" s="633"/>
      <c r="AD270" s="633" t="s">
        <v>1702</v>
      </c>
      <c r="AE270" s="633" t="s">
        <v>1702</v>
      </c>
      <c r="AF270" s="633">
        <v>0</v>
      </c>
      <c r="AG270" s="633" t="s">
        <v>1702</v>
      </c>
      <c r="AH270" s="633" t="s">
        <v>1702</v>
      </c>
      <c r="AI270" s="633" t="s">
        <v>1702</v>
      </c>
      <c r="AJ270" s="636" t="s">
        <v>1702</v>
      </c>
      <c r="AK270" s="633"/>
      <c r="AL270" s="633"/>
      <c r="AM270" s="633"/>
      <c r="AN270" s="633"/>
      <c r="AO270" s="633"/>
      <c r="AP270" s="633"/>
      <c r="AQ270" s="633"/>
      <c r="AR270" s="633"/>
      <c r="AS270" s="633"/>
      <c r="AT270" s="633"/>
      <c r="AU270" s="633"/>
    </row>
    <row r="271" spans="2:47" s="596" customFormat="1" ht="16.5" customHeight="1">
      <c r="B271" s="1506"/>
      <c r="C271" s="639"/>
      <c r="D271" s="599" t="s">
        <v>1697</v>
      </c>
      <c r="E271" s="598"/>
      <c r="F271" s="633">
        <v>2</v>
      </c>
      <c r="G271" s="633"/>
      <c r="H271" s="633" t="s">
        <v>1702</v>
      </c>
      <c r="I271" s="633"/>
      <c r="J271" s="633" t="s">
        <v>1702</v>
      </c>
      <c r="K271" s="633"/>
      <c r="L271" s="633" t="s">
        <v>1702</v>
      </c>
      <c r="M271" s="633"/>
      <c r="N271" s="633" t="s">
        <v>1702</v>
      </c>
      <c r="O271" s="633"/>
      <c r="P271" s="633">
        <v>0</v>
      </c>
      <c r="Q271" s="633"/>
      <c r="R271" s="633" t="s">
        <v>1702</v>
      </c>
      <c r="S271" s="633"/>
      <c r="T271" s="633" t="s">
        <v>1702</v>
      </c>
      <c r="U271" s="633"/>
      <c r="V271" s="633" t="s">
        <v>1702</v>
      </c>
      <c r="W271" s="633"/>
      <c r="X271" s="633" t="s">
        <v>1702</v>
      </c>
      <c r="Y271" s="633"/>
      <c r="Z271" s="633" t="s">
        <v>1702</v>
      </c>
      <c r="AA271" s="633"/>
      <c r="AB271" s="633" t="s">
        <v>1702</v>
      </c>
      <c r="AC271" s="633"/>
      <c r="AD271" s="633" t="s">
        <v>1702</v>
      </c>
      <c r="AE271" s="633" t="s">
        <v>1702</v>
      </c>
      <c r="AF271" s="633">
        <v>0</v>
      </c>
      <c r="AG271" s="633" t="s">
        <v>1702</v>
      </c>
      <c r="AH271" s="633" t="s">
        <v>1702</v>
      </c>
      <c r="AI271" s="633" t="s">
        <v>1702</v>
      </c>
      <c r="AJ271" s="636" t="s">
        <v>1702</v>
      </c>
      <c r="AK271" s="633"/>
      <c r="AL271" s="633"/>
      <c r="AM271" s="633"/>
      <c r="AN271" s="633"/>
      <c r="AO271" s="633"/>
      <c r="AP271" s="633"/>
      <c r="AQ271" s="633"/>
      <c r="AR271" s="633"/>
      <c r="AS271" s="633"/>
      <c r="AT271" s="633"/>
      <c r="AU271" s="633"/>
    </row>
    <row r="272" spans="2:47" s="596" customFormat="1" ht="16.5" customHeight="1">
      <c r="B272" s="1506"/>
      <c r="C272" s="627"/>
      <c r="D272" s="599" t="s">
        <v>1698</v>
      </c>
      <c r="E272" s="598"/>
      <c r="F272" s="633">
        <v>0</v>
      </c>
      <c r="G272" s="633"/>
      <c r="H272" s="633">
        <v>0</v>
      </c>
      <c r="I272" s="641"/>
      <c r="J272" s="633">
        <v>0</v>
      </c>
      <c r="K272" s="633"/>
      <c r="L272" s="633">
        <v>0</v>
      </c>
      <c r="M272" s="633"/>
      <c r="N272" s="633">
        <v>0</v>
      </c>
      <c r="O272" s="633"/>
      <c r="P272" s="633">
        <v>0</v>
      </c>
      <c r="Q272" s="633"/>
      <c r="R272" s="633">
        <v>0</v>
      </c>
      <c r="S272" s="633"/>
      <c r="T272" s="633">
        <v>0</v>
      </c>
      <c r="U272" s="633"/>
      <c r="V272" s="633">
        <v>0</v>
      </c>
      <c r="W272" s="633"/>
      <c r="X272" s="633">
        <v>0</v>
      </c>
      <c r="Y272" s="633"/>
      <c r="Z272" s="633">
        <v>0</v>
      </c>
      <c r="AA272" s="633"/>
      <c r="AB272" s="633">
        <v>0</v>
      </c>
      <c r="AC272" s="633"/>
      <c r="AD272" s="633">
        <v>0</v>
      </c>
      <c r="AE272" s="633">
        <v>0</v>
      </c>
      <c r="AF272" s="633">
        <v>0</v>
      </c>
      <c r="AG272" s="633">
        <v>0</v>
      </c>
      <c r="AH272" s="633">
        <v>0</v>
      </c>
      <c r="AI272" s="633">
        <v>0</v>
      </c>
      <c r="AJ272" s="636">
        <v>0</v>
      </c>
      <c r="AK272" s="633"/>
      <c r="AL272" s="633"/>
      <c r="AM272" s="633"/>
      <c r="AN272" s="633"/>
      <c r="AO272" s="633"/>
      <c r="AP272" s="633"/>
      <c r="AQ272" s="633"/>
      <c r="AR272" s="633"/>
      <c r="AS272" s="633"/>
      <c r="AT272" s="633"/>
      <c r="AU272" s="633"/>
    </row>
    <row r="273" spans="2:47" s="596" customFormat="1" ht="16.5" customHeight="1">
      <c r="B273" s="1506"/>
      <c r="C273" s="627"/>
      <c r="D273" s="599" t="s">
        <v>1699</v>
      </c>
      <c r="E273" s="598"/>
      <c r="F273" s="633">
        <v>0</v>
      </c>
      <c r="G273" s="633"/>
      <c r="H273" s="633">
        <v>0</v>
      </c>
      <c r="I273" s="633"/>
      <c r="J273" s="633">
        <v>0</v>
      </c>
      <c r="K273" s="633"/>
      <c r="L273" s="633">
        <v>0</v>
      </c>
      <c r="M273" s="633"/>
      <c r="N273" s="633">
        <v>0</v>
      </c>
      <c r="O273" s="633"/>
      <c r="P273" s="633">
        <v>0</v>
      </c>
      <c r="Q273" s="633"/>
      <c r="R273" s="633">
        <v>0</v>
      </c>
      <c r="S273" s="633"/>
      <c r="T273" s="633">
        <v>0</v>
      </c>
      <c r="U273" s="633"/>
      <c r="V273" s="633">
        <v>0</v>
      </c>
      <c r="W273" s="633"/>
      <c r="X273" s="633">
        <v>0</v>
      </c>
      <c r="Y273" s="633"/>
      <c r="Z273" s="633">
        <v>0</v>
      </c>
      <c r="AA273" s="633"/>
      <c r="AB273" s="633">
        <v>0</v>
      </c>
      <c r="AC273" s="633"/>
      <c r="AD273" s="633">
        <v>0</v>
      </c>
      <c r="AE273" s="633">
        <v>0</v>
      </c>
      <c r="AF273" s="633">
        <v>0</v>
      </c>
      <c r="AG273" s="633">
        <v>0</v>
      </c>
      <c r="AH273" s="633">
        <v>0</v>
      </c>
      <c r="AI273" s="633">
        <v>0</v>
      </c>
      <c r="AJ273" s="636">
        <v>0</v>
      </c>
      <c r="AK273" s="633"/>
      <c r="AL273" s="633"/>
      <c r="AM273" s="633"/>
      <c r="AN273" s="633"/>
      <c r="AO273" s="633"/>
      <c r="AP273" s="633"/>
      <c r="AQ273" s="633"/>
      <c r="AR273" s="633"/>
      <c r="AS273" s="633"/>
      <c r="AT273" s="633"/>
      <c r="AU273" s="633"/>
    </row>
    <row r="274" spans="2:47" ht="12">
      <c r="B274" s="626"/>
      <c r="C274" s="627"/>
      <c r="D274" s="599" t="s">
        <v>1700</v>
      </c>
      <c r="F274" s="633">
        <v>0</v>
      </c>
      <c r="G274" s="633"/>
      <c r="H274" s="633">
        <v>0</v>
      </c>
      <c r="I274" s="633"/>
      <c r="J274" s="633">
        <v>0</v>
      </c>
      <c r="K274" s="633"/>
      <c r="L274" s="633">
        <v>0</v>
      </c>
      <c r="M274" s="633"/>
      <c r="N274" s="633">
        <v>0</v>
      </c>
      <c r="O274" s="633"/>
      <c r="P274" s="633">
        <v>0</v>
      </c>
      <c r="Q274" s="633"/>
      <c r="R274" s="633">
        <v>0</v>
      </c>
      <c r="S274" s="633"/>
      <c r="T274" s="633">
        <v>0</v>
      </c>
      <c r="U274" s="633"/>
      <c r="V274" s="633">
        <v>0</v>
      </c>
      <c r="W274" s="633"/>
      <c r="X274" s="633">
        <v>0</v>
      </c>
      <c r="Y274" s="633"/>
      <c r="Z274" s="633">
        <v>0</v>
      </c>
      <c r="AA274" s="633"/>
      <c r="AB274" s="633">
        <v>0</v>
      </c>
      <c r="AC274" s="633"/>
      <c r="AD274" s="633">
        <v>0</v>
      </c>
      <c r="AE274" s="633">
        <v>0</v>
      </c>
      <c r="AF274" s="633">
        <v>0</v>
      </c>
      <c r="AG274" s="633">
        <v>0</v>
      </c>
      <c r="AH274" s="633">
        <v>0</v>
      </c>
      <c r="AI274" s="633">
        <v>0</v>
      </c>
      <c r="AJ274" s="636">
        <v>0</v>
      </c>
      <c r="AK274" s="633"/>
      <c r="AL274" s="633"/>
      <c r="AM274" s="633"/>
      <c r="AN274" s="633"/>
      <c r="AO274" s="633"/>
      <c r="AP274" s="633"/>
      <c r="AQ274" s="633"/>
      <c r="AR274" s="633"/>
      <c r="AS274" s="633"/>
      <c r="AT274" s="633"/>
      <c r="AU274" s="633"/>
    </row>
    <row r="275" spans="2:36" s="596" customFormat="1" ht="11.25" customHeight="1">
      <c r="B275" s="616"/>
      <c r="C275" s="617"/>
      <c r="D275" s="602"/>
      <c r="E275" s="601"/>
      <c r="F275" s="618"/>
      <c r="G275" s="619"/>
      <c r="H275" s="619"/>
      <c r="I275" s="620"/>
      <c r="J275" s="620"/>
      <c r="K275" s="601"/>
      <c r="L275" s="601"/>
      <c r="M275" s="601"/>
      <c r="N275" s="601"/>
      <c r="O275" s="601"/>
      <c r="P275" s="601"/>
      <c r="Q275" s="601"/>
      <c r="R275" s="621"/>
      <c r="S275" s="601"/>
      <c r="T275" s="621"/>
      <c r="U275" s="601"/>
      <c r="V275" s="622"/>
      <c r="W275" s="601"/>
      <c r="X275" s="621"/>
      <c r="Y275" s="601"/>
      <c r="Z275" s="621"/>
      <c r="AA275" s="601"/>
      <c r="AB275" s="621"/>
      <c r="AC275" s="601"/>
      <c r="AD275" s="622"/>
      <c r="AE275" s="621"/>
      <c r="AF275" s="622"/>
      <c r="AG275" s="621"/>
      <c r="AH275" s="621"/>
      <c r="AI275" s="623"/>
      <c r="AJ275" s="624"/>
    </row>
    <row r="276" spans="2:36" s="625" customFormat="1" ht="12.75">
      <c r="B276" s="626"/>
      <c r="C276" s="627"/>
      <c r="D276" s="628" t="s">
        <v>402</v>
      </c>
      <c r="E276" s="629"/>
      <c r="F276" s="630">
        <f>SUM(F278:F288)</f>
        <v>12</v>
      </c>
      <c r="G276" s="630"/>
      <c r="H276" s="630">
        <f>SUM(H278:H288)</f>
        <v>161</v>
      </c>
      <c r="I276" s="630"/>
      <c r="J276" s="630">
        <f>SUM(J278:J288)</f>
        <v>2483</v>
      </c>
      <c r="K276" s="630"/>
      <c r="L276" s="630">
        <f>SUM(L278:L288)</f>
        <v>6254</v>
      </c>
      <c r="M276" s="631"/>
      <c r="N276" s="630">
        <f>SUM(N278:N288)</f>
        <v>10425</v>
      </c>
      <c r="O276" s="631"/>
      <c r="P276" s="630">
        <f>SUM(P278:P288)</f>
        <v>0</v>
      </c>
      <c r="Q276" s="630"/>
      <c r="R276" s="630">
        <f>SUM(R278:R288)</f>
        <v>31</v>
      </c>
      <c r="S276" s="630"/>
      <c r="T276" s="630">
        <f>SUM(T278:T288)</f>
        <v>86</v>
      </c>
      <c r="U276" s="630"/>
      <c r="V276" s="630">
        <f>SUM(V278:V288)</f>
        <v>114</v>
      </c>
      <c r="W276" s="630"/>
      <c r="X276" s="630">
        <f>SUM(X278:X288)</f>
        <v>173</v>
      </c>
      <c r="Y276" s="630"/>
      <c r="Z276" s="630">
        <f>SUM(Z278:Z288)</f>
        <v>232</v>
      </c>
      <c r="AA276" s="630"/>
      <c r="AB276" s="630">
        <f>SUM(AB278:AB288)</f>
        <v>183</v>
      </c>
      <c r="AC276" s="630"/>
      <c r="AD276" s="630">
        <f aca="true" t="shared" si="6" ref="AD276:AJ276">SUM(AD278:AD288)</f>
        <v>1023</v>
      </c>
      <c r="AE276" s="630">
        <f t="shared" si="6"/>
        <v>1038</v>
      </c>
      <c r="AF276" s="630">
        <f t="shared" si="6"/>
        <v>463</v>
      </c>
      <c r="AG276" s="630">
        <f t="shared" si="6"/>
        <v>239</v>
      </c>
      <c r="AH276" s="630">
        <f t="shared" si="6"/>
        <v>117</v>
      </c>
      <c r="AI276" s="630">
        <f t="shared" si="6"/>
        <v>0</v>
      </c>
      <c r="AJ276" s="632">
        <f t="shared" si="6"/>
        <v>0</v>
      </c>
    </row>
    <row r="277" spans="2:36" s="625" customFormat="1" ht="19.5" customHeight="1">
      <c r="B277" s="626"/>
      <c r="C277" s="627"/>
      <c r="D277" s="628"/>
      <c r="E277" s="629"/>
      <c r="F277" s="630"/>
      <c r="G277" s="630"/>
      <c r="H277" s="630"/>
      <c r="I277" s="630"/>
      <c r="J277" s="630"/>
      <c r="K277" s="630"/>
      <c r="L277" s="630"/>
      <c r="M277" s="631"/>
      <c r="N277" s="630"/>
      <c r="O277" s="631"/>
      <c r="P277" s="630"/>
      <c r="Q277" s="630"/>
      <c r="R277" s="630"/>
      <c r="S277" s="630"/>
      <c r="T277" s="630"/>
      <c r="U277" s="630"/>
      <c r="V277" s="630"/>
      <c r="W277" s="630"/>
      <c r="X277" s="630"/>
      <c r="Y277" s="630"/>
      <c r="Z277" s="630"/>
      <c r="AA277" s="630"/>
      <c r="AB277" s="630"/>
      <c r="AC277" s="630"/>
      <c r="AD277" s="630"/>
      <c r="AE277" s="630"/>
      <c r="AF277" s="630"/>
      <c r="AG277" s="630"/>
      <c r="AH277" s="630"/>
      <c r="AI277" s="630"/>
      <c r="AJ277" s="632"/>
    </row>
    <row r="278" spans="2:47" s="596" customFormat="1" ht="16.5" customHeight="1">
      <c r="B278" s="626">
        <v>37</v>
      </c>
      <c r="C278" s="627"/>
      <c r="D278" s="599" t="s">
        <v>1689</v>
      </c>
      <c r="E278" s="598"/>
      <c r="F278" s="633">
        <v>3</v>
      </c>
      <c r="G278" s="633"/>
      <c r="H278" s="633">
        <v>6</v>
      </c>
      <c r="I278" s="633"/>
      <c r="J278" s="633">
        <v>0</v>
      </c>
      <c r="K278" s="633"/>
      <c r="L278" s="633">
        <v>70</v>
      </c>
      <c r="M278" s="633"/>
      <c r="N278" s="633">
        <v>197</v>
      </c>
      <c r="O278" s="633"/>
      <c r="P278" s="633">
        <v>0</v>
      </c>
      <c r="Q278" s="633"/>
      <c r="R278" s="633">
        <v>0</v>
      </c>
      <c r="S278" s="633"/>
      <c r="T278" s="633">
        <v>0</v>
      </c>
      <c r="U278" s="633"/>
      <c r="V278" s="633">
        <v>0</v>
      </c>
      <c r="W278" s="633"/>
      <c r="X278" s="633">
        <v>0</v>
      </c>
      <c r="Y278" s="633"/>
      <c r="Z278" s="633">
        <v>0</v>
      </c>
      <c r="AA278" s="633"/>
      <c r="AB278" s="633">
        <v>0</v>
      </c>
      <c r="AC278" s="633"/>
      <c r="AD278" s="633">
        <v>0</v>
      </c>
      <c r="AE278" s="633">
        <v>0</v>
      </c>
      <c r="AF278" s="633">
        <v>0</v>
      </c>
      <c r="AG278" s="633">
        <v>0</v>
      </c>
      <c r="AH278" s="633">
        <v>0</v>
      </c>
      <c r="AI278" s="633">
        <v>0</v>
      </c>
      <c r="AJ278" s="636">
        <v>0</v>
      </c>
      <c r="AK278" s="633"/>
      <c r="AL278" s="633"/>
      <c r="AM278" s="633"/>
      <c r="AN278" s="633"/>
      <c r="AO278" s="633"/>
      <c r="AP278" s="633"/>
      <c r="AQ278" s="633"/>
      <c r="AR278" s="633"/>
      <c r="AS278" s="633"/>
      <c r="AT278" s="633"/>
      <c r="AU278" s="633"/>
    </row>
    <row r="279" spans="2:47" s="596" customFormat="1" ht="16.5" customHeight="1">
      <c r="B279" s="1506" t="s">
        <v>1722</v>
      </c>
      <c r="C279" s="627"/>
      <c r="D279" s="599" t="s">
        <v>1721</v>
      </c>
      <c r="E279" s="598"/>
      <c r="F279" s="633">
        <v>3</v>
      </c>
      <c r="G279" s="633"/>
      <c r="H279" s="633">
        <v>13</v>
      </c>
      <c r="I279" s="633"/>
      <c r="J279" s="633">
        <v>99</v>
      </c>
      <c r="K279" s="633"/>
      <c r="L279" s="633">
        <v>63</v>
      </c>
      <c r="M279" s="633"/>
      <c r="N279" s="633">
        <v>280</v>
      </c>
      <c r="O279" s="633"/>
      <c r="P279" s="633">
        <v>0</v>
      </c>
      <c r="Q279" s="633"/>
      <c r="R279" s="633">
        <v>0</v>
      </c>
      <c r="S279" s="633"/>
      <c r="T279" s="633">
        <v>0</v>
      </c>
      <c r="U279" s="633"/>
      <c r="V279" s="633">
        <v>2</v>
      </c>
      <c r="W279" s="633"/>
      <c r="X279" s="633">
        <v>2</v>
      </c>
      <c r="Y279" s="633"/>
      <c r="Z279" s="633">
        <v>0</v>
      </c>
      <c r="AA279" s="633"/>
      <c r="AB279" s="633">
        <v>0</v>
      </c>
      <c r="AC279" s="633"/>
      <c r="AD279" s="633">
        <v>136</v>
      </c>
      <c r="AE279" s="633">
        <v>61</v>
      </c>
      <c r="AF279" s="633">
        <v>0</v>
      </c>
      <c r="AG279" s="633">
        <v>0</v>
      </c>
      <c r="AH279" s="633">
        <v>0</v>
      </c>
      <c r="AI279" s="633">
        <v>0</v>
      </c>
      <c r="AJ279" s="636">
        <v>0</v>
      </c>
      <c r="AK279" s="633"/>
      <c r="AL279" s="633"/>
      <c r="AM279" s="633"/>
      <c r="AN279" s="633"/>
      <c r="AO279" s="633"/>
      <c r="AP279" s="633"/>
      <c r="AQ279" s="633"/>
      <c r="AR279" s="633"/>
      <c r="AS279" s="633"/>
      <c r="AT279" s="633"/>
      <c r="AU279" s="633"/>
    </row>
    <row r="280" spans="2:47" s="637" customFormat="1" ht="16.5" customHeight="1">
      <c r="B280" s="1506"/>
      <c r="C280" s="639"/>
      <c r="D280" s="599" t="s">
        <v>1692</v>
      </c>
      <c r="E280" s="640" t="s">
        <v>1701</v>
      </c>
      <c r="F280" s="633">
        <v>5</v>
      </c>
      <c r="G280" s="634"/>
      <c r="H280" s="633">
        <v>142</v>
      </c>
      <c r="I280" s="634"/>
      <c r="J280" s="633">
        <v>2384</v>
      </c>
      <c r="K280" s="633"/>
      <c r="L280" s="633">
        <v>6121</v>
      </c>
      <c r="M280" s="633"/>
      <c r="N280" s="633">
        <v>9948</v>
      </c>
      <c r="O280" s="633"/>
      <c r="P280" s="633">
        <v>0</v>
      </c>
      <c r="Q280" s="633"/>
      <c r="R280" s="633">
        <v>31</v>
      </c>
      <c r="S280" s="633"/>
      <c r="T280" s="633">
        <v>86</v>
      </c>
      <c r="U280" s="633"/>
      <c r="V280" s="633">
        <v>112</v>
      </c>
      <c r="W280" s="633"/>
      <c r="X280" s="633">
        <v>171</v>
      </c>
      <c r="Y280" s="633"/>
      <c r="Z280" s="633">
        <v>232</v>
      </c>
      <c r="AA280" s="633"/>
      <c r="AB280" s="633">
        <v>183</v>
      </c>
      <c r="AC280" s="633"/>
      <c r="AD280" s="633">
        <v>887</v>
      </c>
      <c r="AE280" s="633">
        <v>977</v>
      </c>
      <c r="AF280" s="633">
        <v>463</v>
      </c>
      <c r="AG280" s="633">
        <v>239</v>
      </c>
      <c r="AH280" s="633">
        <v>117</v>
      </c>
      <c r="AI280" s="633">
        <v>0</v>
      </c>
      <c r="AJ280" s="636">
        <v>0</v>
      </c>
      <c r="AK280" s="633"/>
      <c r="AL280" s="633"/>
      <c r="AM280" s="633"/>
      <c r="AN280" s="633"/>
      <c r="AO280" s="633"/>
      <c r="AP280" s="633"/>
      <c r="AQ280" s="633"/>
      <c r="AR280" s="633"/>
      <c r="AS280" s="633"/>
      <c r="AT280" s="633"/>
      <c r="AU280" s="633"/>
    </row>
    <row r="281" spans="2:47" s="596" customFormat="1" ht="16.5" customHeight="1">
      <c r="B281" s="1506"/>
      <c r="C281" s="639"/>
      <c r="D281" s="599" t="s">
        <v>1693</v>
      </c>
      <c r="E281" s="598"/>
      <c r="F281" s="633">
        <v>0</v>
      </c>
      <c r="G281" s="633"/>
      <c r="H281" s="633">
        <v>0</v>
      </c>
      <c r="I281" s="633"/>
      <c r="J281" s="633">
        <v>0</v>
      </c>
      <c r="K281" s="633"/>
      <c r="L281" s="633">
        <v>0</v>
      </c>
      <c r="M281" s="633"/>
      <c r="N281" s="633">
        <v>0</v>
      </c>
      <c r="O281" s="633"/>
      <c r="P281" s="633">
        <v>0</v>
      </c>
      <c r="Q281" s="633"/>
      <c r="R281" s="633">
        <v>0</v>
      </c>
      <c r="S281" s="633"/>
      <c r="T281" s="633">
        <v>0</v>
      </c>
      <c r="U281" s="633"/>
      <c r="V281" s="633">
        <v>0</v>
      </c>
      <c r="W281" s="633"/>
      <c r="X281" s="633">
        <v>0</v>
      </c>
      <c r="Y281" s="633"/>
      <c r="Z281" s="633">
        <v>0</v>
      </c>
      <c r="AA281" s="633"/>
      <c r="AB281" s="633">
        <v>0</v>
      </c>
      <c r="AC281" s="633"/>
      <c r="AD281" s="633">
        <v>0</v>
      </c>
      <c r="AE281" s="633">
        <v>0</v>
      </c>
      <c r="AF281" s="633">
        <v>0</v>
      </c>
      <c r="AG281" s="633">
        <v>0</v>
      </c>
      <c r="AH281" s="633">
        <v>0</v>
      </c>
      <c r="AI281" s="633">
        <v>0</v>
      </c>
      <c r="AJ281" s="636">
        <v>0</v>
      </c>
      <c r="AK281" s="633"/>
      <c r="AL281" s="633"/>
      <c r="AM281" s="633"/>
      <c r="AN281" s="633"/>
      <c r="AO281" s="633"/>
      <c r="AP281" s="633"/>
      <c r="AQ281" s="633"/>
      <c r="AR281" s="633"/>
      <c r="AS281" s="633"/>
      <c r="AT281" s="633"/>
      <c r="AU281" s="633"/>
    </row>
    <row r="282" spans="2:47" s="596" customFormat="1" ht="16.5" customHeight="1">
      <c r="B282" s="1506"/>
      <c r="C282" s="639"/>
      <c r="D282" s="599" t="s">
        <v>1694</v>
      </c>
      <c r="E282" s="598"/>
      <c r="F282" s="633">
        <v>0</v>
      </c>
      <c r="G282" s="633"/>
      <c r="H282" s="633">
        <v>0</v>
      </c>
      <c r="I282" s="633"/>
      <c r="J282" s="633">
        <v>0</v>
      </c>
      <c r="K282" s="633"/>
      <c r="L282" s="633">
        <v>0</v>
      </c>
      <c r="M282" s="633"/>
      <c r="N282" s="633">
        <v>0</v>
      </c>
      <c r="O282" s="633"/>
      <c r="P282" s="633">
        <v>0</v>
      </c>
      <c r="Q282" s="633"/>
      <c r="R282" s="633">
        <v>0</v>
      </c>
      <c r="S282" s="633"/>
      <c r="T282" s="633">
        <v>0</v>
      </c>
      <c r="U282" s="633"/>
      <c r="V282" s="633">
        <v>0</v>
      </c>
      <c r="W282" s="633"/>
      <c r="X282" s="633">
        <v>0</v>
      </c>
      <c r="Y282" s="633"/>
      <c r="Z282" s="633">
        <v>0</v>
      </c>
      <c r="AA282" s="633"/>
      <c r="AB282" s="633">
        <v>0</v>
      </c>
      <c r="AC282" s="633"/>
      <c r="AD282" s="633">
        <v>0</v>
      </c>
      <c r="AE282" s="633">
        <v>0</v>
      </c>
      <c r="AF282" s="633">
        <v>0</v>
      </c>
      <c r="AG282" s="633">
        <v>0</v>
      </c>
      <c r="AH282" s="633">
        <v>0</v>
      </c>
      <c r="AI282" s="633">
        <v>0</v>
      </c>
      <c r="AJ282" s="636">
        <v>0</v>
      </c>
      <c r="AK282" s="633"/>
      <c r="AL282" s="633"/>
      <c r="AM282" s="633"/>
      <c r="AN282" s="633"/>
      <c r="AO282" s="633"/>
      <c r="AP282" s="633"/>
      <c r="AQ282" s="633"/>
      <c r="AR282" s="633"/>
      <c r="AS282" s="633"/>
      <c r="AT282" s="633"/>
      <c r="AU282" s="633"/>
    </row>
    <row r="283" spans="2:47" s="596" customFormat="1" ht="16.5" customHeight="1">
      <c r="B283" s="1506"/>
      <c r="C283" s="639"/>
      <c r="D283" s="599" t="s">
        <v>1695</v>
      </c>
      <c r="E283" s="598"/>
      <c r="F283" s="633">
        <v>1</v>
      </c>
      <c r="G283" s="633"/>
      <c r="H283" s="633" t="s">
        <v>1702</v>
      </c>
      <c r="I283" s="633"/>
      <c r="J283" s="633" t="s">
        <v>1702</v>
      </c>
      <c r="K283" s="633"/>
      <c r="L283" s="633" t="s">
        <v>1702</v>
      </c>
      <c r="M283" s="633"/>
      <c r="N283" s="633" t="s">
        <v>1702</v>
      </c>
      <c r="O283" s="633"/>
      <c r="P283" s="633">
        <v>0</v>
      </c>
      <c r="Q283" s="633"/>
      <c r="R283" s="633" t="s">
        <v>1702</v>
      </c>
      <c r="S283" s="633"/>
      <c r="T283" s="633" t="s">
        <v>1702</v>
      </c>
      <c r="U283" s="633"/>
      <c r="V283" s="633" t="s">
        <v>1702</v>
      </c>
      <c r="W283" s="633"/>
      <c r="X283" s="633" t="s">
        <v>1702</v>
      </c>
      <c r="Y283" s="633"/>
      <c r="Z283" s="633" t="s">
        <v>1702</v>
      </c>
      <c r="AA283" s="633"/>
      <c r="AB283" s="633" t="s">
        <v>1702</v>
      </c>
      <c r="AC283" s="633"/>
      <c r="AD283" s="633" t="s">
        <v>1702</v>
      </c>
      <c r="AE283" s="633" t="s">
        <v>1702</v>
      </c>
      <c r="AF283" s="633" t="s">
        <v>1702</v>
      </c>
      <c r="AG283" s="633" t="s">
        <v>1702</v>
      </c>
      <c r="AH283" s="633" t="s">
        <v>1702</v>
      </c>
      <c r="AI283" s="633">
        <v>0</v>
      </c>
      <c r="AJ283" s="636">
        <v>0</v>
      </c>
      <c r="AK283" s="633"/>
      <c r="AL283" s="633"/>
      <c r="AM283" s="633"/>
      <c r="AN283" s="633"/>
      <c r="AO283" s="633"/>
      <c r="AP283" s="633"/>
      <c r="AQ283" s="633"/>
      <c r="AR283" s="633"/>
      <c r="AS283" s="633"/>
      <c r="AT283" s="633"/>
      <c r="AU283" s="633"/>
    </row>
    <row r="284" spans="2:47" s="596" customFormat="1" ht="16.5" customHeight="1">
      <c r="B284" s="1506"/>
      <c r="C284" s="639"/>
      <c r="D284" s="599" t="s">
        <v>1696</v>
      </c>
      <c r="E284" s="598"/>
      <c r="F284" s="633">
        <v>0</v>
      </c>
      <c r="G284" s="633"/>
      <c r="H284" s="633">
        <v>0</v>
      </c>
      <c r="I284" s="633"/>
      <c r="J284" s="633">
        <v>0</v>
      </c>
      <c r="K284" s="633"/>
      <c r="L284" s="633">
        <v>0</v>
      </c>
      <c r="M284" s="633"/>
      <c r="N284" s="633">
        <v>0</v>
      </c>
      <c r="O284" s="633"/>
      <c r="P284" s="633">
        <v>0</v>
      </c>
      <c r="Q284" s="633"/>
      <c r="R284" s="633">
        <v>0</v>
      </c>
      <c r="S284" s="633"/>
      <c r="T284" s="633">
        <v>0</v>
      </c>
      <c r="U284" s="633"/>
      <c r="V284" s="633">
        <v>0</v>
      </c>
      <c r="W284" s="633"/>
      <c r="X284" s="633">
        <v>0</v>
      </c>
      <c r="Y284" s="633"/>
      <c r="Z284" s="633">
        <v>0</v>
      </c>
      <c r="AA284" s="633"/>
      <c r="AB284" s="633">
        <v>0</v>
      </c>
      <c r="AC284" s="633"/>
      <c r="AD284" s="633">
        <v>0</v>
      </c>
      <c r="AE284" s="633">
        <v>0</v>
      </c>
      <c r="AF284" s="633">
        <v>0</v>
      </c>
      <c r="AG284" s="633">
        <v>0</v>
      </c>
      <c r="AH284" s="633">
        <v>0</v>
      </c>
      <c r="AI284" s="633">
        <v>0</v>
      </c>
      <c r="AJ284" s="636">
        <v>0</v>
      </c>
      <c r="AK284" s="633"/>
      <c r="AL284" s="633"/>
      <c r="AM284" s="633"/>
      <c r="AN284" s="633"/>
      <c r="AO284" s="633"/>
      <c r="AP284" s="633"/>
      <c r="AQ284" s="633"/>
      <c r="AR284" s="633"/>
      <c r="AS284" s="633"/>
      <c r="AT284" s="633"/>
      <c r="AU284" s="633"/>
    </row>
    <row r="285" spans="2:47" s="596" customFormat="1" ht="16.5" customHeight="1">
      <c r="B285" s="1506"/>
      <c r="C285" s="639"/>
      <c r="D285" s="599" t="s">
        <v>1697</v>
      </c>
      <c r="E285" s="598"/>
      <c r="F285" s="633">
        <v>0</v>
      </c>
      <c r="G285" s="633"/>
      <c r="H285" s="633">
        <v>0</v>
      </c>
      <c r="I285" s="633"/>
      <c r="J285" s="633">
        <v>0</v>
      </c>
      <c r="K285" s="633"/>
      <c r="L285" s="633">
        <v>0</v>
      </c>
      <c r="M285" s="633"/>
      <c r="N285" s="633">
        <v>0</v>
      </c>
      <c r="O285" s="633"/>
      <c r="P285" s="633">
        <v>0</v>
      </c>
      <c r="Q285" s="633"/>
      <c r="R285" s="633">
        <v>0</v>
      </c>
      <c r="S285" s="633"/>
      <c r="T285" s="633">
        <v>0</v>
      </c>
      <c r="U285" s="633"/>
      <c r="V285" s="633">
        <v>0</v>
      </c>
      <c r="W285" s="633"/>
      <c r="X285" s="633">
        <v>0</v>
      </c>
      <c r="Y285" s="633"/>
      <c r="Z285" s="633">
        <v>0</v>
      </c>
      <c r="AA285" s="633"/>
      <c r="AB285" s="633">
        <v>0</v>
      </c>
      <c r="AC285" s="633"/>
      <c r="AD285" s="633">
        <v>0</v>
      </c>
      <c r="AE285" s="633">
        <v>0</v>
      </c>
      <c r="AF285" s="633">
        <v>0</v>
      </c>
      <c r="AG285" s="633">
        <v>0</v>
      </c>
      <c r="AH285" s="633">
        <v>0</v>
      </c>
      <c r="AI285" s="633">
        <v>0</v>
      </c>
      <c r="AJ285" s="636">
        <v>0</v>
      </c>
      <c r="AK285" s="633"/>
      <c r="AL285" s="633"/>
      <c r="AM285" s="633"/>
      <c r="AN285" s="633"/>
      <c r="AO285" s="633"/>
      <c r="AP285" s="633"/>
      <c r="AQ285" s="633"/>
      <c r="AR285" s="633"/>
      <c r="AS285" s="633"/>
      <c r="AT285" s="633"/>
      <c r="AU285" s="633"/>
    </row>
    <row r="286" spans="2:47" s="596" customFormat="1" ht="16.5" customHeight="1">
      <c r="B286" s="1506"/>
      <c r="C286" s="627"/>
      <c r="D286" s="599" t="s">
        <v>1698</v>
      </c>
      <c r="E286" s="598"/>
      <c r="F286" s="633">
        <v>0</v>
      </c>
      <c r="G286" s="633"/>
      <c r="H286" s="633">
        <v>0</v>
      </c>
      <c r="I286" s="641"/>
      <c r="J286" s="633">
        <v>0</v>
      </c>
      <c r="K286" s="633"/>
      <c r="L286" s="633">
        <v>0</v>
      </c>
      <c r="M286" s="633"/>
      <c r="N286" s="633">
        <v>0</v>
      </c>
      <c r="O286" s="633"/>
      <c r="P286" s="633">
        <v>0</v>
      </c>
      <c r="Q286" s="633"/>
      <c r="R286" s="633">
        <v>0</v>
      </c>
      <c r="S286" s="633"/>
      <c r="T286" s="633">
        <v>0</v>
      </c>
      <c r="U286" s="633"/>
      <c r="V286" s="633">
        <v>0</v>
      </c>
      <c r="W286" s="633"/>
      <c r="X286" s="633">
        <v>0</v>
      </c>
      <c r="Y286" s="633"/>
      <c r="Z286" s="633">
        <v>0</v>
      </c>
      <c r="AA286" s="633"/>
      <c r="AB286" s="633">
        <v>0</v>
      </c>
      <c r="AC286" s="633"/>
      <c r="AD286" s="633">
        <v>0</v>
      </c>
      <c r="AE286" s="633">
        <v>0</v>
      </c>
      <c r="AF286" s="633">
        <v>0</v>
      </c>
      <c r="AG286" s="633">
        <v>0</v>
      </c>
      <c r="AH286" s="633">
        <v>0</v>
      </c>
      <c r="AI286" s="633">
        <v>0</v>
      </c>
      <c r="AJ286" s="636">
        <v>0</v>
      </c>
      <c r="AK286" s="633"/>
      <c r="AL286" s="633"/>
      <c r="AM286" s="633"/>
      <c r="AN286" s="633"/>
      <c r="AO286" s="633"/>
      <c r="AP286" s="633"/>
      <c r="AQ286" s="633"/>
      <c r="AR286" s="633"/>
      <c r="AS286" s="633"/>
      <c r="AT286" s="633"/>
      <c r="AU286" s="633"/>
    </row>
    <row r="287" spans="2:47" s="596" customFormat="1" ht="16.5" customHeight="1">
      <c r="B287" s="1506"/>
      <c r="C287" s="627"/>
      <c r="D287" s="599" t="s">
        <v>1699</v>
      </c>
      <c r="E287" s="598"/>
      <c r="F287" s="633">
        <v>0</v>
      </c>
      <c r="G287" s="633"/>
      <c r="H287" s="633">
        <v>0</v>
      </c>
      <c r="I287" s="633"/>
      <c r="J287" s="633">
        <v>0</v>
      </c>
      <c r="K287" s="633"/>
      <c r="L287" s="633">
        <v>0</v>
      </c>
      <c r="M287" s="633"/>
      <c r="N287" s="633">
        <v>0</v>
      </c>
      <c r="O287" s="633"/>
      <c r="P287" s="633">
        <v>0</v>
      </c>
      <c r="Q287" s="633"/>
      <c r="R287" s="633">
        <v>0</v>
      </c>
      <c r="S287" s="633"/>
      <c r="T287" s="633">
        <v>0</v>
      </c>
      <c r="U287" s="633"/>
      <c r="V287" s="633">
        <v>0</v>
      </c>
      <c r="W287" s="633"/>
      <c r="X287" s="633">
        <v>0</v>
      </c>
      <c r="Y287" s="633"/>
      <c r="Z287" s="633">
        <v>0</v>
      </c>
      <c r="AA287" s="633"/>
      <c r="AB287" s="633">
        <v>0</v>
      </c>
      <c r="AC287" s="633"/>
      <c r="AD287" s="633">
        <v>0</v>
      </c>
      <c r="AE287" s="633">
        <v>0</v>
      </c>
      <c r="AF287" s="633">
        <v>0</v>
      </c>
      <c r="AG287" s="633">
        <v>0</v>
      </c>
      <c r="AH287" s="633">
        <v>0</v>
      </c>
      <c r="AI287" s="633">
        <v>0</v>
      </c>
      <c r="AJ287" s="636">
        <v>0</v>
      </c>
      <c r="AK287" s="633"/>
      <c r="AL287" s="633"/>
      <c r="AM287" s="633"/>
      <c r="AN287" s="633"/>
      <c r="AO287" s="633"/>
      <c r="AP287" s="633"/>
      <c r="AQ287" s="633"/>
      <c r="AR287" s="633"/>
      <c r="AS287" s="633"/>
      <c r="AT287" s="633"/>
      <c r="AU287" s="633"/>
    </row>
    <row r="288" spans="2:47" ht="12">
      <c r="B288" s="626"/>
      <c r="C288" s="627"/>
      <c r="D288" s="599" t="s">
        <v>1700</v>
      </c>
      <c r="F288" s="633">
        <v>0</v>
      </c>
      <c r="G288" s="633"/>
      <c r="H288" s="633">
        <v>0</v>
      </c>
      <c r="I288" s="633"/>
      <c r="J288" s="633">
        <v>0</v>
      </c>
      <c r="K288" s="633"/>
      <c r="L288" s="633">
        <v>0</v>
      </c>
      <c r="M288" s="633"/>
      <c r="N288" s="633">
        <v>0</v>
      </c>
      <c r="O288" s="633"/>
      <c r="P288" s="633">
        <v>0</v>
      </c>
      <c r="Q288" s="633"/>
      <c r="R288" s="633">
        <v>0</v>
      </c>
      <c r="S288" s="633"/>
      <c r="T288" s="633">
        <v>0</v>
      </c>
      <c r="U288" s="633"/>
      <c r="V288" s="633">
        <v>0</v>
      </c>
      <c r="W288" s="633"/>
      <c r="X288" s="633">
        <v>0</v>
      </c>
      <c r="Y288" s="633"/>
      <c r="Z288" s="633">
        <v>0</v>
      </c>
      <c r="AA288" s="633"/>
      <c r="AB288" s="633">
        <v>0</v>
      </c>
      <c r="AC288" s="633"/>
      <c r="AD288" s="633">
        <v>0</v>
      </c>
      <c r="AE288" s="633">
        <v>0</v>
      </c>
      <c r="AF288" s="633">
        <v>0</v>
      </c>
      <c r="AG288" s="633">
        <v>0</v>
      </c>
      <c r="AH288" s="633">
        <v>0</v>
      </c>
      <c r="AI288" s="633">
        <v>0</v>
      </c>
      <c r="AJ288" s="636">
        <v>0</v>
      </c>
      <c r="AK288" s="633"/>
      <c r="AL288" s="633"/>
      <c r="AM288" s="633"/>
      <c r="AN288" s="633"/>
      <c r="AO288" s="633"/>
      <c r="AP288" s="633"/>
      <c r="AQ288" s="633"/>
      <c r="AR288" s="633"/>
      <c r="AS288" s="633"/>
      <c r="AT288" s="633"/>
      <c r="AU288" s="633"/>
    </row>
    <row r="289" spans="2:36" s="596" customFormat="1" ht="11.25" customHeight="1">
      <c r="B289" s="616"/>
      <c r="C289" s="617"/>
      <c r="D289" s="602"/>
      <c r="E289" s="601"/>
      <c r="F289" s="618"/>
      <c r="G289" s="619"/>
      <c r="H289" s="619"/>
      <c r="I289" s="620"/>
      <c r="J289" s="620"/>
      <c r="K289" s="601"/>
      <c r="L289" s="601"/>
      <c r="M289" s="601"/>
      <c r="N289" s="601"/>
      <c r="O289" s="601"/>
      <c r="P289" s="601"/>
      <c r="Q289" s="601"/>
      <c r="R289" s="621"/>
      <c r="S289" s="601"/>
      <c r="T289" s="621"/>
      <c r="U289" s="601"/>
      <c r="V289" s="622"/>
      <c r="W289" s="601"/>
      <c r="X289" s="621"/>
      <c r="Y289" s="601"/>
      <c r="Z289" s="621"/>
      <c r="AA289" s="601"/>
      <c r="AB289" s="621"/>
      <c r="AC289" s="601"/>
      <c r="AD289" s="622"/>
      <c r="AE289" s="621"/>
      <c r="AF289" s="622"/>
      <c r="AG289" s="621"/>
      <c r="AH289" s="621"/>
      <c r="AI289" s="623"/>
      <c r="AJ289" s="624"/>
    </row>
    <row r="290" spans="2:36" s="625" customFormat="1" ht="12.75">
      <c r="B290" s="626"/>
      <c r="C290" s="627"/>
      <c r="D290" s="628" t="s">
        <v>402</v>
      </c>
      <c r="E290" s="629"/>
      <c r="F290" s="630">
        <f>SUM(F292:F302)</f>
        <v>351</v>
      </c>
      <c r="G290" s="630"/>
      <c r="H290" s="630">
        <v>1786</v>
      </c>
      <c r="I290" s="630"/>
      <c r="J290" s="630">
        <v>14753</v>
      </c>
      <c r="K290" s="630"/>
      <c r="L290" s="630">
        <v>76306</v>
      </c>
      <c r="M290" s="631"/>
      <c r="N290" s="630">
        <v>133375</v>
      </c>
      <c r="O290" s="631"/>
      <c r="P290" s="630">
        <f>SUM(P292:P302)</f>
        <v>0</v>
      </c>
      <c r="Q290" s="630"/>
      <c r="R290" s="630">
        <v>4390</v>
      </c>
      <c r="S290" s="630"/>
      <c r="T290" s="630">
        <v>3895</v>
      </c>
      <c r="U290" s="630"/>
      <c r="V290" s="630">
        <v>6513</v>
      </c>
      <c r="W290" s="630"/>
      <c r="X290" s="630">
        <v>6480</v>
      </c>
      <c r="Y290" s="630"/>
      <c r="Z290" s="630">
        <v>1264</v>
      </c>
      <c r="AA290" s="630"/>
      <c r="AB290" s="630">
        <v>2277</v>
      </c>
      <c r="AC290" s="630"/>
      <c r="AD290" s="630">
        <v>16109</v>
      </c>
      <c r="AE290" s="630">
        <v>2814</v>
      </c>
      <c r="AF290" s="630">
        <v>493</v>
      </c>
      <c r="AG290" s="630">
        <v>220</v>
      </c>
      <c r="AH290" s="630">
        <v>961</v>
      </c>
      <c r="AI290" s="630">
        <f>SUM(AI292:AI302)</f>
        <v>228</v>
      </c>
      <c r="AJ290" s="632">
        <f>SUM(AJ292:AJ302)</f>
        <v>0</v>
      </c>
    </row>
    <row r="291" spans="2:36" s="625" customFormat="1" ht="19.5" customHeight="1">
      <c r="B291" s="626"/>
      <c r="C291" s="627"/>
      <c r="D291" s="628"/>
      <c r="E291" s="629"/>
      <c r="F291" s="630"/>
      <c r="G291" s="630"/>
      <c r="H291" s="630"/>
      <c r="I291" s="630"/>
      <c r="J291" s="630"/>
      <c r="K291" s="630"/>
      <c r="L291" s="630"/>
      <c r="M291" s="631"/>
      <c r="N291" s="630"/>
      <c r="O291" s="631"/>
      <c r="P291" s="630"/>
      <c r="Q291" s="630"/>
      <c r="R291" s="630"/>
      <c r="S291" s="630"/>
      <c r="T291" s="630"/>
      <c r="U291" s="630"/>
      <c r="V291" s="630"/>
      <c r="W291" s="630"/>
      <c r="X291" s="630"/>
      <c r="Y291" s="630"/>
      <c r="Z291" s="630"/>
      <c r="AA291" s="630"/>
      <c r="AB291" s="630"/>
      <c r="AC291" s="630"/>
      <c r="AD291" s="630"/>
      <c r="AE291" s="630"/>
      <c r="AF291" s="630"/>
      <c r="AG291" s="630"/>
      <c r="AH291" s="630"/>
      <c r="AI291" s="630"/>
      <c r="AJ291" s="632"/>
    </row>
    <row r="292" spans="2:47" s="596" customFormat="1" ht="16.5" customHeight="1">
      <c r="B292" s="626">
        <v>39</v>
      </c>
      <c r="C292" s="627"/>
      <c r="D292" s="599" t="s">
        <v>1689</v>
      </c>
      <c r="E292" s="598"/>
      <c r="F292" s="633">
        <v>231</v>
      </c>
      <c r="G292" s="633"/>
      <c r="H292" s="633">
        <v>499</v>
      </c>
      <c r="I292" s="633"/>
      <c r="J292" s="633">
        <v>0</v>
      </c>
      <c r="K292" s="633"/>
      <c r="L292" s="633">
        <v>9628</v>
      </c>
      <c r="M292" s="633"/>
      <c r="N292" s="633">
        <v>16452</v>
      </c>
      <c r="O292" s="633"/>
      <c r="P292" s="633">
        <v>0</v>
      </c>
      <c r="Q292" s="633"/>
      <c r="R292" s="633">
        <v>0</v>
      </c>
      <c r="S292" s="633"/>
      <c r="T292" s="633">
        <v>0</v>
      </c>
      <c r="U292" s="633"/>
      <c r="V292" s="633">
        <v>0</v>
      </c>
      <c r="W292" s="633"/>
      <c r="X292" s="633">
        <v>0</v>
      </c>
      <c r="Y292" s="633"/>
      <c r="Z292" s="633">
        <v>0</v>
      </c>
      <c r="AA292" s="633"/>
      <c r="AB292" s="633">
        <v>0</v>
      </c>
      <c r="AC292" s="633"/>
      <c r="AD292" s="633">
        <v>0</v>
      </c>
      <c r="AE292" s="633">
        <v>0</v>
      </c>
      <c r="AF292" s="633">
        <v>0</v>
      </c>
      <c r="AG292" s="633">
        <v>0</v>
      </c>
      <c r="AH292" s="633">
        <v>0</v>
      </c>
      <c r="AI292" s="633">
        <v>0</v>
      </c>
      <c r="AJ292" s="636">
        <v>0</v>
      </c>
      <c r="AK292" s="633"/>
      <c r="AL292" s="633"/>
      <c r="AM292" s="633"/>
      <c r="AN292" s="633"/>
      <c r="AO292" s="633"/>
      <c r="AP292" s="633"/>
      <c r="AQ292" s="633"/>
      <c r="AR292" s="633"/>
      <c r="AS292" s="633"/>
      <c r="AT292" s="633"/>
      <c r="AU292" s="633"/>
    </row>
    <row r="293" spans="2:47" s="596" customFormat="1" ht="16.5" customHeight="1">
      <c r="B293" s="1506" t="s">
        <v>1723</v>
      </c>
      <c r="C293" s="627"/>
      <c r="D293" s="599" t="s">
        <v>1721</v>
      </c>
      <c r="E293" s="598"/>
      <c r="F293" s="633">
        <v>84</v>
      </c>
      <c r="G293" s="633"/>
      <c r="H293" s="633">
        <v>498</v>
      </c>
      <c r="I293" s="633"/>
      <c r="J293" s="633">
        <v>3148</v>
      </c>
      <c r="K293" s="633"/>
      <c r="L293" s="633">
        <v>12103</v>
      </c>
      <c r="M293" s="633"/>
      <c r="N293" s="633">
        <v>19589</v>
      </c>
      <c r="O293" s="633"/>
      <c r="P293" s="633">
        <v>0</v>
      </c>
      <c r="Q293" s="633"/>
      <c r="R293" s="633">
        <v>477</v>
      </c>
      <c r="S293" s="633"/>
      <c r="T293" s="633">
        <v>667</v>
      </c>
      <c r="U293" s="633"/>
      <c r="V293" s="633">
        <v>820</v>
      </c>
      <c r="W293" s="633"/>
      <c r="X293" s="633">
        <v>878</v>
      </c>
      <c r="Y293" s="633"/>
      <c r="Z293" s="633">
        <v>283</v>
      </c>
      <c r="AA293" s="633"/>
      <c r="AB293" s="633">
        <v>309</v>
      </c>
      <c r="AC293" s="633"/>
      <c r="AD293" s="633">
        <v>7791</v>
      </c>
      <c r="AE293" s="633">
        <v>561</v>
      </c>
      <c r="AF293" s="633">
        <v>228</v>
      </c>
      <c r="AG293" s="633">
        <v>80</v>
      </c>
      <c r="AH293" s="633">
        <v>172</v>
      </c>
      <c r="AI293" s="633">
        <v>0</v>
      </c>
      <c r="AJ293" s="636">
        <v>0</v>
      </c>
      <c r="AK293" s="633"/>
      <c r="AL293" s="633"/>
      <c r="AM293" s="633"/>
      <c r="AN293" s="633"/>
      <c r="AO293" s="633"/>
      <c r="AP293" s="633"/>
      <c r="AQ293" s="633"/>
      <c r="AR293" s="633"/>
      <c r="AS293" s="633"/>
      <c r="AT293" s="633"/>
      <c r="AU293" s="633"/>
    </row>
    <row r="294" spans="2:47" s="637" customFormat="1" ht="16.5" customHeight="1">
      <c r="B294" s="1506"/>
      <c r="C294" s="639"/>
      <c r="D294" s="599" t="s">
        <v>1692</v>
      </c>
      <c r="E294" s="640"/>
      <c r="F294" s="633">
        <v>24</v>
      </c>
      <c r="G294" s="634"/>
      <c r="H294" s="633">
        <v>307</v>
      </c>
      <c r="I294" s="634"/>
      <c r="J294" s="633">
        <v>3244</v>
      </c>
      <c r="K294" s="633"/>
      <c r="L294" s="633">
        <v>10605</v>
      </c>
      <c r="M294" s="633"/>
      <c r="N294" s="633">
        <v>17485</v>
      </c>
      <c r="O294" s="633"/>
      <c r="P294" s="633">
        <v>0</v>
      </c>
      <c r="Q294" s="633"/>
      <c r="R294" s="633">
        <v>786</v>
      </c>
      <c r="S294" s="633"/>
      <c r="T294" s="633">
        <v>823</v>
      </c>
      <c r="U294" s="633"/>
      <c r="V294" s="633">
        <v>631</v>
      </c>
      <c r="W294" s="633"/>
      <c r="X294" s="633">
        <v>773</v>
      </c>
      <c r="Y294" s="633"/>
      <c r="Z294" s="633">
        <v>211</v>
      </c>
      <c r="AA294" s="633"/>
      <c r="AB294" s="633">
        <v>272</v>
      </c>
      <c r="AC294" s="633"/>
      <c r="AD294" s="633">
        <v>3131</v>
      </c>
      <c r="AE294" s="633">
        <v>381</v>
      </c>
      <c r="AF294" s="633">
        <v>55</v>
      </c>
      <c r="AG294" s="633">
        <v>53</v>
      </c>
      <c r="AH294" s="633">
        <v>185</v>
      </c>
      <c r="AI294" s="633">
        <v>91</v>
      </c>
      <c r="AJ294" s="636">
        <v>0</v>
      </c>
      <c r="AK294" s="633"/>
      <c r="AL294" s="633"/>
      <c r="AM294" s="633"/>
      <c r="AN294" s="633"/>
      <c r="AO294" s="633"/>
      <c r="AP294" s="633"/>
      <c r="AQ294" s="633"/>
      <c r="AR294" s="633"/>
      <c r="AS294" s="633"/>
      <c r="AT294" s="633"/>
      <c r="AU294" s="633"/>
    </row>
    <row r="295" spans="2:47" s="596" customFormat="1" ht="16.5" customHeight="1">
      <c r="B295" s="1506"/>
      <c r="C295" s="639"/>
      <c r="D295" s="599" t="s">
        <v>1693</v>
      </c>
      <c r="E295" s="598"/>
      <c r="F295" s="633">
        <v>6</v>
      </c>
      <c r="G295" s="633"/>
      <c r="H295" s="633">
        <v>139</v>
      </c>
      <c r="I295" s="633"/>
      <c r="J295" s="633">
        <v>1758</v>
      </c>
      <c r="K295" s="633"/>
      <c r="L295" s="633">
        <v>6930</v>
      </c>
      <c r="M295" s="633"/>
      <c r="N295" s="633">
        <v>10193</v>
      </c>
      <c r="O295" s="633"/>
      <c r="P295" s="633">
        <v>0</v>
      </c>
      <c r="Q295" s="633"/>
      <c r="R295" s="633">
        <v>317</v>
      </c>
      <c r="S295" s="633"/>
      <c r="T295" s="633">
        <v>247</v>
      </c>
      <c r="U295" s="633"/>
      <c r="V295" s="633">
        <v>139</v>
      </c>
      <c r="W295" s="633"/>
      <c r="X295" s="633">
        <v>279</v>
      </c>
      <c r="Y295" s="633"/>
      <c r="Z295" s="633">
        <v>82</v>
      </c>
      <c r="AA295" s="633"/>
      <c r="AB295" s="633">
        <v>108</v>
      </c>
      <c r="AC295" s="633"/>
      <c r="AD295" s="633">
        <v>1506</v>
      </c>
      <c r="AE295" s="633">
        <v>377</v>
      </c>
      <c r="AF295" s="633">
        <v>0</v>
      </c>
      <c r="AG295" s="633">
        <v>46</v>
      </c>
      <c r="AH295" s="633">
        <v>99</v>
      </c>
      <c r="AI295" s="633">
        <v>137</v>
      </c>
      <c r="AJ295" s="636">
        <v>0</v>
      </c>
      <c r="AK295" s="633"/>
      <c r="AL295" s="633"/>
      <c r="AM295" s="633"/>
      <c r="AN295" s="633"/>
      <c r="AO295" s="633"/>
      <c r="AP295" s="633"/>
      <c r="AQ295" s="633"/>
      <c r="AR295" s="633"/>
      <c r="AS295" s="633"/>
      <c r="AT295" s="633"/>
      <c r="AU295" s="633"/>
    </row>
    <row r="296" spans="2:47" s="596" customFormat="1" ht="16.5" customHeight="1">
      <c r="B296" s="1506"/>
      <c r="C296" s="639"/>
      <c r="D296" s="599" t="s">
        <v>1694</v>
      </c>
      <c r="E296" s="598"/>
      <c r="F296" s="633">
        <v>2</v>
      </c>
      <c r="G296" s="633"/>
      <c r="H296" s="633" t="s">
        <v>1702</v>
      </c>
      <c r="I296" s="633"/>
      <c r="J296" s="633" t="s">
        <v>1702</v>
      </c>
      <c r="K296" s="633"/>
      <c r="L296" s="633" t="s">
        <v>1702</v>
      </c>
      <c r="M296" s="633"/>
      <c r="N296" s="633" t="s">
        <v>1702</v>
      </c>
      <c r="O296" s="633"/>
      <c r="P296" s="633">
        <v>0</v>
      </c>
      <c r="Q296" s="633"/>
      <c r="R296" s="633" t="s">
        <v>1702</v>
      </c>
      <c r="S296" s="633"/>
      <c r="T296" s="633" t="s">
        <v>1702</v>
      </c>
      <c r="U296" s="633"/>
      <c r="V296" s="633" t="s">
        <v>1702</v>
      </c>
      <c r="W296" s="633"/>
      <c r="X296" s="633" t="s">
        <v>1702</v>
      </c>
      <c r="Y296" s="633"/>
      <c r="Z296" s="633" t="s">
        <v>1702</v>
      </c>
      <c r="AA296" s="633"/>
      <c r="AB296" s="633" t="s">
        <v>1702</v>
      </c>
      <c r="AC296" s="633"/>
      <c r="AD296" s="633" t="s">
        <v>1702</v>
      </c>
      <c r="AE296" s="633" t="s">
        <v>1702</v>
      </c>
      <c r="AF296" s="633" t="s">
        <v>1702</v>
      </c>
      <c r="AG296" s="633" t="s">
        <v>1702</v>
      </c>
      <c r="AH296" s="633">
        <v>0</v>
      </c>
      <c r="AI296" s="633">
        <v>0</v>
      </c>
      <c r="AJ296" s="636">
        <v>0</v>
      </c>
      <c r="AK296" s="633"/>
      <c r="AL296" s="633"/>
      <c r="AM296" s="633"/>
      <c r="AN296" s="633"/>
      <c r="AO296" s="633"/>
      <c r="AP296" s="633"/>
      <c r="AQ296" s="633"/>
      <c r="AR296" s="633"/>
      <c r="AS296" s="633"/>
      <c r="AT296" s="633"/>
      <c r="AU296" s="633"/>
    </row>
    <row r="297" spans="2:47" s="596" customFormat="1" ht="16.5" customHeight="1">
      <c r="B297" s="1506"/>
      <c r="C297" s="639"/>
      <c r="D297" s="599" t="s">
        <v>1695</v>
      </c>
      <c r="E297" s="598"/>
      <c r="F297" s="633">
        <v>3</v>
      </c>
      <c r="G297" s="633"/>
      <c r="H297" s="633">
        <v>172</v>
      </c>
      <c r="I297" s="633"/>
      <c r="J297" s="633">
        <v>2725</v>
      </c>
      <c r="K297" s="633"/>
      <c r="L297" s="633">
        <v>4636</v>
      </c>
      <c r="M297" s="633"/>
      <c r="N297" s="633">
        <v>8720</v>
      </c>
      <c r="O297" s="633"/>
      <c r="P297" s="633">
        <v>0</v>
      </c>
      <c r="Q297" s="633"/>
      <c r="R297" s="633">
        <v>157</v>
      </c>
      <c r="S297" s="633"/>
      <c r="T297" s="633">
        <v>149</v>
      </c>
      <c r="U297" s="633"/>
      <c r="V297" s="633">
        <v>438</v>
      </c>
      <c r="W297" s="633"/>
      <c r="X297" s="633">
        <v>684</v>
      </c>
      <c r="Y297" s="633"/>
      <c r="Z297" s="633">
        <v>125</v>
      </c>
      <c r="AA297" s="633"/>
      <c r="AB297" s="633">
        <v>152</v>
      </c>
      <c r="AC297" s="633"/>
      <c r="AD297" s="633">
        <v>2011</v>
      </c>
      <c r="AE297" s="633">
        <v>939</v>
      </c>
      <c r="AF297" s="633">
        <v>35</v>
      </c>
      <c r="AG297" s="633">
        <v>22</v>
      </c>
      <c r="AH297" s="633">
        <v>315</v>
      </c>
      <c r="AI297" s="633">
        <v>0</v>
      </c>
      <c r="AJ297" s="636">
        <v>0</v>
      </c>
      <c r="AK297" s="633"/>
      <c r="AL297" s="633"/>
      <c r="AM297" s="633"/>
      <c r="AN297" s="633"/>
      <c r="AO297" s="633"/>
      <c r="AP297" s="633"/>
      <c r="AQ297" s="633"/>
      <c r="AR297" s="633"/>
      <c r="AS297" s="633"/>
      <c r="AT297" s="633"/>
      <c r="AU297" s="633"/>
    </row>
    <row r="298" spans="2:47" s="596" customFormat="1" ht="16.5" customHeight="1">
      <c r="B298" s="1506"/>
      <c r="C298" s="639"/>
      <c r="D298" s="599" t="s">
        <v>1696</v>
      </c>
      <c r="E298" s="598"/>
      <c r="F298" s="633">
        <v>1</v>
      </c>
      <c r="G298" s="633"/>
      <c r="H298" s="633" t="s">
        <v>1702</v>
      </c>
      <c r="I298" s="633"/>
      <c r="J298" s="633" t="s">
        <v>1702</v>
      </c>
      <c r="K298" s="633"/>
      <c r="L298" s="633" t="s">
        <v>1702</v>
      </c>
      <c r="M298" s="633"/>
      <c r="N298" s="633" t="s">
        <v>1702</v>
      </c>
      <c r="O298" s="633"/>
      <c r="P298" s="633">
        <v>0</v>
      </c>
      <c r="Q298" s="633"/>
      <c r="R298" s="633" t="s">
        <v>1702</v>
      </c>
      <c r="S298" s="633"/>
      <c r="T298" s="633" t="s">
        <v>1702</v>
      </c>
      <c r="U298" s="633"/>
      <c r="V298" s="633" t="s">
        <v>1702</v>
      </c>
      <c r="W298" s="633"/>
      <c r="X298" s="633" t="s">
        <v>1702</v>
      </c>
      <c r="Y298" s="633"/>
      <c r="Z298" s="633" t="s">
        <v>1702</v>
      </c>
      <c r="AA298" s="633"/>
      <c r="AB298" s="633" t="s">
        <v>1702</v>
      </c>
      <c r="AC298" s="633"/>
      <c r="AD298" s="633" t="s">
        <v>1702</v>
      </c>
      <c r="AE298" s="633" t="s">
        <v>1702</v>
      </c>
      <c r="AF298" s="633" t="s">
        <v>1702</v>
      </c>
      <c r="AG298" s="633" t="s">
        <v>1702</v>
      </c>
      <c r="AH298" s="633">
        <v>0</v>
      </c>
      <c r="AI298" s="633">
        <v>0</v>
      </c>
      <c r="AJ298" s="636">
        <v>0</v>
      </c>
      <c r="AK298" s="633"/>
      <c r="AL298" s="633"/>
      <c r="AM298" s="633"/>
      <c r="AN298" s="633"/>
      <c r="AO298" s="633"/>
      <c r="AP298" s="633"/>
      <c r="AQ298" s="633"/>
      <c r="AR298" s="633"/>
      <c r="AS298" s="633"/>
      <c r="AT298" s="633"/>
      <c r="AU298" s="633"/>
    </row>
    <row r="299" spans="2:47" s="596" customFormat="1" ht="16.5" customHeight="1">
      <c r="B299" s="1506"/>
      <c r="C299" s="639"/>
      <c r="D299" s="599" t="s">
        <v>1697</v>
      </c>
      <c r="E299" s="598"/>
      <c r="F299" s="633">
        <v>0</v>
      </c>
      <c r="G299" s="633"/>
      <c r="H299" s="633">
        <v>0</v>
      </c>
      <c r="I299" s="633"/>
      <c r="J299" s="633">
        <v>0</v>
      </c>
      <c r="K299" s="633"/>
      <c r="L299" s="633">
        <v>0</v>
      </c>
      <c r="M299" s="633"/>
      <c r="N299" s="633">
        <v>0</v>
      </c>
      <c r="O299" s="633"/>
      <c r="P299" s="633">
        <v>0</v>
      </c>
      <c r="Q299" s="633"/>
      <c r="R299" s="633">
        <v>0</v>
      </c>
      <c r="S299" s="633"/>
      <c r="T299" s="633">
        <v>0</v>
      </c>
      <c r="U299" s="633"/>
      <c r="V299" s="633">
        <v>0</v>
      </c>
      <c r="W299" s="633"/>
      <c r="X299" s="633">
        <v>0</v>
      </c>
      <c r="Y299" s="633"/>
      <c r="Z299" s="633">
        <v>0</v>
      </c>
      <c r="AA299" s="633"/>
      <c r="AB299" s="633">
        <v>0</v>
      </c>
      <c r="AC299" s="633"/>
      <c r="AD299" s="633">
        <v>0</v>
      </c>
      <c r="AE299" s="633">
        <v>0</v>
      </c>
      <c r="AF299" s="633">
        <v>0</v>
      </c>
      <c r="AG299" s="633">
        <v>0</v>
      </c>
      <c r="AH299" s="633">
        <v>0</v>
      </c>
      <c r="AI299" s="633">
        <v>0</v>
      </c>
      <c r="AJ299" s="636">
        <v>0</v>
      </c>
      <c r="AK299" s="633"/>
      <c r="AL299" s="633"/>
      <c r="AM299" s="633"/>
      <c r="AN299" s="633"/>
      <c r="AO299" s="633"/>
      <c r="AP299" s="633"/>
      <c r="AQ299" s="633"/>
      <c r="AR299" s="633"/>
      <c r="AS299" s="633"/>
      <c r="AT299" s="633"/>
      <c r="AU299" s="633"/>
    </row>
    <row r="300" spans="2:47" s="596" customFormat="1" ht="16.5" customHeight="1">
      <c r="B300" s="1506"/>
      <c r="C300" s="627"/>
      <c r="D300" s="599" t="s">
        <v>1698</v>
      </c>
      <c r="E300" s="598"/>
      <c r="F300" s="633">
        <v>0</v>
      </c>
      <c r="G300" s="633"/>
      <c r="H300" s="633">
        <v>0</v>
      </c>
      <c r="I300" s="641"/>
      <c r="J300" s="633">
        <v>0</v>
      </c>
      <c r="K300" s="633"/>
      <c r="L300" s="633">
        <v>0</v>
      </c>
      <c r="M300" s="633"/>
      <c r="N300" s="633">
        <v>0</v>
      </c>
      <c r="O300" s="633"/>
      <c r="P300" s="633">
        <v>0</v>
      </c>
      <c r="Q300" s="633"/>
      <c r="R300" s="633">
        <v>0</v>
      </c>
      <c r="S300" s="633"/>
      <c r="T300" s="633">
        <v>0</v>
      </c>
      <c r="U300" s="633"/>
      <c r="V300" s="633">
        <v>0</v>
      </c>
      <c r="W300" s="633"/>
      <c r="X300" s="633">
        <v>0</v>
      </c>
      <c r="Y300" s="633"/>
      <c r="Z300" s="633">
        <v>0</v>
      </c>
      <c r="AA300" s="633"/>
      <c r="AB300" s="633">
        <v>0</v>
      </c>
      <c r="AC300" s="633"/>
      <c r="AD300" s="633">
        <v>0</v>
      </c>
      <c r="AE300" s="633">
        <v>0</v>
      </c>
      <c r="AF300" s="633">
        <v>0</v>
      </c>
      <c r="AG300" s="633">
        <v>0</v>
      </c>
      <c r="AH300" s="633">
        <v>0</v>
      </c>
      <c r="AI300" s="633">
        <v>0</v>
      </c>
      <c r="AJ300" s="636">
        <v>0</v>
      </c>
      <c r="AK300" s="633"/>
      <c r="AL300" s="633"/>
      <c r="AM300" s="633"/>
      <c r="AN300" s="633"/>
      <c r="AO300" s="633"/>
      <c r="AP300" s="633"/>
      <c r="AQ300" s="633"/>
      <c r="AR300" s="633"/>
      <c r="AS300" s="633"/>
      <c r="AT300" s="633"/>
      <c r="AU300" s="633"/>
    </row>
    <row r="301" spans="2:47" s="596" customFormat="1" ht="16.5" customHeight="1">
      <c r="B301" s="1506"/>
      <c r="C301" s="627"/>
      <c r="D301" s="599" t="s">
        <v>1699</v>
      </c>
      <c r="E301" s="598"/>
      <c r="F301" s="633">
        <v>0</v>
      </c>
      <c r="G301" s="633"/>
      <c r="H301" s="633">
        <v>0</v>
      </c>
      <c r="I301" s="633"/>
      <c r="J301" s="633">
        <v>0</v>
      </c>
      <c r="K301" s="633"/>
      <c r="L301" s="633">
        <v>0</v>
      </c>
      <c r="M301" s="633"/>
      <c r="N301" s="633">
        <v>0</v>
      </c>
      <c r="O301" s="633"/>
      <c r="P301" s="633">
        <v>0</v>
      </c>
      <c r="Q301" s="633"/>
      <c r="R301" s="633">
        <v>0</v>
      </c>
      <c r="S301" s="633"/>
      <c r="T301" s="633">
        <v>0</v>
      </c>
      <c r="U301" s="633"/>
      <c r="V301" s="633">
        <v>0</v>
      </c>
      <c r="W301" s="633"/>
      <c r="X301" s="633">
        <v>0</v>
      </c>
      <c r="Y301" s="633"/>
      <c r="Z301" s="633">
        <v>0</v>
      </c>
      <c r="AA301" s="633"/>
      <c r="AB301" s="633">
        <v>0</v>
      </c>
      <c r="AC301" s="633"/>
      <c r="AD301" s="633">
        <v>0</v>
      </c>
      <c r="AE301" s="633">
        <v>0</v>
      </c>
      <c r="AF301" s="633">
        <v>0</v>
      </c>
      <c r="AG301" s="633">
        <v>0</v>
      </c>
      <c r="AH301" s="633">
        <v>0</v>
      </c>
      <c r="AI301" s="633">
        <v>0</v>
      </c>
      <c r="AJ301" s="636">
        <v>0</v>
      </c>
      <c r="AK301" s="633"/>
      <c r="AL301" s="633"/>
      <c r="AM301" s="633"/>
      <c r="AN301" s="633"/>
      <c r="AO301" s="633"/>
      <c r="AP301" s="633"/>
      <c r="AQ301" s="633"/>
      <c r="AR301" s="633"/>
      <c r="AS301" s="633"/>
      <c r="AT301" s="633"/>
      <c r="AU301" s="633"/>
    </row>
    <row r="302" spans="2:47" ht="12">
      <c r="B302" s="626"/>
      <c r="C302" s="627"/>
      <c r="D302" s="599" t="s">
        <v>1700</v>
      </c>
      <c r="F302" s="633">
        <v>0</v>
      </c>
      <c r="G302" s="633"/>
      <c r="H302" s="633">
        <v>0</v>
      </c>
      <c r="I302" s="633"/>
      <c r="J302" s="633">
        <v>0</v>
      </c>
      <c r="K302" s="633"/>
      <c r="L302" s="633">
        <v>0</v>
      </c>
      <c r="M302" s="633"/>
      <c r="N302" s="633">
        <v>0</v>
      </c>
      <c r="O302" s="633"/>
      <c r="P302" s="633">
        <v>0</v>
      </c>
      <c r="Q302" s="633"/>
      <c r="R302" s="633">
        <v>0</v>
      </c>
      <c r="S302" s="633"/>
      <c r="T302" s="633">
        <v>0</v>
      </c>
      <c r="U302" s="633"/>
      <c r="V302" s="633">
        <v>0</v>
      </c>
      <c r="W302" s="633"/>
      <c r="X302" s="633">
        <v>0</v>
      </c>
      <c r="Y302" s="633"/>
      <c r="Z302" s="633">
        <v>0</v>
      </c>
      <c r="AA302" s="633"/>
      <c r="AB302" s="633">
        <v>0</v>
      </c>
      <c r="AC302" s="633"/>
      <c r="AD302" s="633">
        <v>0</v>
      </c>
      <c r="AE302" s="633">
        <v>0</v>
      </c>
      <c r="AF302" s="633">
        <v>0</v>
      </c>
      <c r="AG302" s="633">
        <v>0</v>
      </c>
      <c r="AH302" s="633">
        <v>0</v>
      </c>
      <c r="AI302" s="633">
        <v>0</v>
      </c>
      <c r="AJ302" s="636">
        <v>0</v>
      </c>
      <c r="AK302" s="633"/>
      <c r="AL302" s="633"/>
      <c r="AM302" s="633"/>
      <c r="AN302" s="633"/>
      <c r="AO302" s="633"/>
      <c r="AP302" s="633"/>
      <c r="AQ302" s="633"/>
      <c r="AR302" s="633"/>
      <c r="AS302" s="633"/>
      <c r="AT302" s="633"/>
      <c r="AU302" s="633"/>
    </row>
    <row r="303" spans="2:47" s="596" customFormat="1" ht="16.5" customHeight="1">
      <c r="B303" s="642"/>
      <c r="C303" s="643"/>
      <c r="D303" s="604"/>
      <c r="E303" s="603"/>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4"/>
      <c r="AG303" s="644"/>
      <c r="AH303" s="644"/>
      <c r="AI303" s="644"/>
      <c r="AJ303" s="645"/>
      <c r="AK303" s="633"/>
      <c r="AL303" s="633"/>
      <c r="AM303" s="633"/>
      <c r="AN303" s="633"/>
      <c r="AO303" s="633"/>
      <c r="AP303" s="633"/>
      <c r="AQ303" s="633"/>
      <c r="AR303" s="633"/>
      <c r="AS303" s="633"/>
      <c r="AT303" s="633"/>
      <c r="AU303" s="633"/>
    </row>
    <row r="304" spans="3:47" ht="12.75" customHeight="1">
      <c r="C304" s="587" t="s">
        <v>1724</v>
      </c>
      <c r="J304" s="633"/>
      <c r="K304" s="633"/>
      <c r="L304" s="633"/>
      <c r="M304" s="633"/>
      <c r="N304" s="633"/>
      <c r="O304" s="633"/>
      <c r="P304" s="633"/>
      <c r="Q304" s="633"/>
      <c r="R304" s="633"/>
      <c r="S304" s="633"/>
      <c r="T304" s="633"/>
      <c r="U304" s="633"/>
      <c r="V304" s="633"/>
      <c r="W304" s="633"/>
      <c r="X304" s="633"/>
      <c r="Y304" s="633"/>
      <c r="Z304" s="633"/>
      <c r="AA304" s="633"/>
      <c r="AB304" s="633"/>
      <c r="AC304" s="633"/>
      <c r="AD304" s="633"/>
      <c r="AE304" s="633"/>
      <c r="AF304" s="633"/>
      <c r="AG304" s="633"/>
      <c r="AH304" s="633"/>
      <c r="AI304" s="633"/>
      <c r="AJ304" s="633"/>
      <c r="AK304" s="633"/>
      <c r="AL304" s="633"/>
      <c r="AM304" s="633"/>
      <c r="AN304" s="633"/>
      <c r="AO304" s="633"/>
      <c r="AP304" s="633"/>
      <c r="AQ304" s="633"/>
      <c r="AR304" s="633"/>
      <c r="AS304" s="633"/>
      <c r="AT304" s="633"/>
      <c r="AU304" s="633"/>
    </row>
    <row r="305" spans="3:47" ht="12.75" customHeight="1">
      <c r="C305" s="587" t="s">
        <v>1725</v>
      </c>
      <c r="J305" s="633"/>
      <c r="K305" s="633"/>
      <c r="L305" s="633"/>
      <c r="M305" s="633"/>
      <c r="N305" s="633"/>
      <c r="O305" s="633"/>
      <c r="P305" s="633"/>
      <c r="Q305" s="633"/>
      <c r="R305" s="633"/>
      <c r="S305" s="633"/>
      <c r="T305" s="633"/>
      <c r="U305" s="633"/>
      <c r="V305" s="633"/>
      <c r="W305" s="633"/>
      <c r="X305" s="633"/>
      <c r="Y305" s="633"/>
      <c r="Z305" s="633"/>
      <c r="AA305" s="633"/>
      <c r="AB305" s="633"/>
      <c r="AC305" s="633"/>
      <c r="AD305" s="633"/>
      <c r="AE305" s="633"/>
      <c r="AF305" s="633"/>
      <c r="AG305" s="633"/>
      <c r="AH305" s="633"/>
      <c r="AI305" s="633"/>
      <c r="AJ305" s="633"/>
      <c r="AK305" s="633"/>
      <c r="AL305" s="633"/>
      <c r="AM305" s="633"/>
      <c r="AN305" s="633"/>
      <c r="AO305" s="633"/>
      <c r="AP305" s="633"/>
      <c r="AQ305" s="633"/>
      <c r="AR305" s="633"/>
      <c r="AS305" s="633"/>
      <c r="AT305" s="633"/>
      <c r="AU305" s="633"/>
    </row>
    <row r="306" spans="3:47" ht="12.75" customHeight="1">
      <c r="C306" s="587" t="s">
        <v>1726</v>
      </c>
      <c r="J306" s="633"/>
      <c r="K306" s="633"/>
      <c r="L306" s="633"/>
      <c r="M306" s="633"/>
      <c r="N306" s="633"/>
      <c r="O306" s="633"/>
      <c r="P306" s="633"/>
      <c r="Q306" s="633"/>
      <c r="R306" s="633"/>
      <c r="S306" s="633"/>
      <c r="T306" s="633"/>
      <c r="U306" s="633"/>
      <c r="V306" s="633"/>
      <c r="W306" s="633"/>
      <c r="X306" s="633"/>
      <c r="Y306" s="633"/>
      <c r="Z306" s="633"/>
      <c r="AA306" s="633"/>
      <c r="AB306" s="633"/>
      <c r="AC306" s="633"/>
      <c r="AD306" s="633"/>
      <c r="AE306" s="633"/>
      <c r="AF306" s="633"/>
      <c r="AG306" s="633"/>
      <c r="AH306" s="633"/>
      <c r="AI306" s="633"/>
      <c r="AJ306" s="633"/>
      <c r="AK306" s="633"/>
      <c r="AL306" s="633"/>
      <c r="AM306" s="633"/>
      <c r="AN306" s="633"/>
      <c r="AO306" s="633"/>
      <c r="AP306" s="633"/>
      <c r="AQ306" s="633"/>
      <c r="AR306" s="633"/>
      <c r="AS306" s="633"/>
      <c r="AT306" s="633"/>
      <c r="AU306" s="633"/>
    </row>
    <row r="307" spans="3:47" ht="12.75" customHeight="1">
      <c r="C307" s="587" t="s">
        <v>1727</v>
      </c>
      <c r="J307" s="633"/>
      <c r="K307" s="633"/>
      <c r="L307" s="633"/>
      <c r="M307" s="633"/>
      <c r="N307" s="633"/>
      <c r="O307" s="633"/>
      <c r="P307" s="633"/>
      <c r="Q307" s="633"/>
      <c r="R307" s="633"/>
      <c r="S307" s="633"/>
      <c r="T307" s="633"/>
      <c r="U307" s="633"/>
      <c r="V307" s="633"/>
      <c r="W307" s="633"/>
      <c r="X307" s="633"/>
      <c r="Y307" s="633"/>
      <c r="Z307" s="633"/>
      <c r="AA307" s="633"/>
      <c r="AB307" s="633"/>
      <c r="AC307" s="633"/>
      <c r="AD307" s="633"/>
      <c r="AE307" s="633"/>
      <c r="AF307" s="633"/>
      <c r="AG307" s="633"/>
      <c r="AH307" s="633"/>
      <c r="AI307" s="633"/>
      <c r="AJ307" s="633"/>
      <c r="AK307" s="633"/>
      <c r="AL307" s="633"/>
      <c r="AM307" s="633"/>
      <c r="AN307" s="633"/>
      <c r="AO307" s="633"/>
      <c r="AP307" s="633"/>
      <c r="AQ307" s="633"/>
      <c r="AR307" s="633"/>
      <c r="AS307" s="633"/>
      <c r="AT307" s="633"/>
      <c r="AU307" s="633"/>
    </row>
    <row r="308" spans="3:47" ht="12.75" customHeight="1">
      <c r="C308" s="587" t="s">
        <v>1728</v>
      </c>
      <c r="J308" s="633"/>
      <c r="K308" s="633"/>
      <c r="L308" s="633"/>
      <c r="M308" s="633"/>
      <c r="N308" s="633"/>
      <c r="O308" s="633"/>
      <c r="P308" s="633"/>
      <c r="Q308" s="633"/>
      <c r="R308" s="633"/>
      <c r="S308" s="633"/>
      <c r="T308" s="633"/>
      <c r="U308" s="633"/>
      <c r="V308" s="633"/>
      <c r="W308" s="633"/>
      <c r="X308" s="633"/>
      <c r="Y308" s="633"/>
      <c r="Z308" s="633"/>
      <c r="AA308" s="633"/>
      <c r="AB308" s="633"/>
      <c r="AC308" s="633"/>
      <c r="AD308" s="633"/>
      <c r="AE308" s="633"/>
      <c r="AF308" s="633"/>
      <c r="AG308" s="633"/>
      <c r="AH308" s="633"/>
      <c r="AI308" s="633"/>
      <c r="AJ308" s="633"/>
      <c r="AK308" s="633"/>
      <c r="AL308" s="633"/>
      <c r="AM308" s="633"/>
      <c r="AN308" s="633"/>
      <c r="AO308" s="633"/>
      <c r="AP308" s="633"/>
      <c r="AQ308" s="633"/>
      <c r="AR308" s="633"/>
      <c r="AS308" s="633"/>
      <c r="AT308" s="633"/>
      <c r="AU308" s="633"/>
    </row>
    <row r="309" spans="3:47" ht="12.75" customHeight="1">
      <c r="C309" s="587" t="s">
        <v>1729</v>
      </c>
      <c r="J309" s="633"/>
      <c r="K309" s="633"/>
      <c r="L309" s="633"/>
      <c r="M309" s="633"/>
      <c r="N309" s="633"/>
      <c r="O309" s="633"/>
      <c r="P309" s="633"/>
      <c r="Q309" s="633"/>
      <c r="R309" s="633"/>
      <c r="S309" s="633"/>
      <c r="T309" s="633"/>
      <c r="U309" s="633"/>
      <c r="V309" s="633"/>
      <c r="W309" s="633"/>
      <c r="X309" s="633"/>
      <c r="Y309" s="633"/>
      <c r="Z309" s="633"/>
      <c r="AA309" s="633"/>
      <c r="AB309" s="633"/>
      <c r="AC309" s="633"/>
      <c r="AD309" s="633"/>
      <c r="AE309" s="633"/>
      <c r="AF309" s="633"/>
      <c r="AG309" s="633"/>
      <c r="AH309" s="633"/>
      <c r="AI309" s="633"/>
      <c r="AJ309" s="633"/>
      <c r="AK309" s="633"/>
      <c r="AL309" s="633"/>
      <c r="AM309" s="633"/>
      <c r="AN309" s="633"/>
      <c r="AO309" s="633"/>
      <c r="AP309" s="633"/>
      <c r="AQ309" s="633"/>
      <c r="AR309" s="633"/>
      <c r="AS309" s="633"/>
      <c r="AT309" s="633"/>
      <c r="AU309" s="633"/>
    </row>
    <row r="310" spans="10:47" ht="12.75" customHeight="1">
      <c r="J310" s="633"/>
      <c r="K310" s="633"/>
      <c r="L310" s="633"/>
      <c r="M310" s="633"/>
      <c r="N310" s="633"/>
      <c r="O310" s="633"/>
      <c r="P310" s="633"/>
      <c r="Q310" s="633"/>
      <c r="R310" s="633"/>
      <c r="S310" s="633"/>
      <c r="T310" s="633"/>
      <c r="U310" s="633"/>
      <c r="V310" s="633"/>
      <c r="W310" s="633"/>
      <c r="X310" s="633"/>
      <c r="Y310" s="633"/>
      <c r="Z310" s="633"/>
      <c r="AA310" s="633"/>
      <c r="AB310" s="633"/>
      <c r="AC310" s="633"/>
      <c r="AD310" s="633"/>
      <c r="AE310" s="633"/>
      <c r="AF310" s="633"/>
      <c r="AG310" s="633"/>
      <c r="AH310" s="633"/>
      <c r="AI310" s="633"/>
      <c r="AJ310" s="633"/>
      <c r="AK310" s="633"/>
      <c r="AL310" s="633"/>
      <c r="AM310" s="633"/>
      <c r="AN310" s="633"/>
      <c r="AO310" s="633"/>
      <c r="AP310" s="633"/>
      <c r="AQ310" s="633"/>
      <c r="AR310" s="633"/>
      <c r="AS310" s="633"/>
      <c r="AT310" s="633"/>
      <c r="AU310" s="633"/>
    </row>
    <row r="311" spans="10:47" ht="12">
      <c r="J311" s="633"/>
      <c r="K311" s="633"/>
      <c r="L311" s="633"/>
      <c r="M311" s="633"/>
      <c r="N311" s="633"/>
      <c r="O311" s="633"/>
      <c r="P311" s="633"/>
      <c r="Q311" s="633"/>
      <c r="R311" s="633"/>
      <c r="S311" s="633"/>
      <c r="T311" s="633"/>
      <c r="U311" s="633"/>
      <c r="V311" s="633"/>
      <c r="W311" s="633"/>
      <c r="X311" s="633"/>
      <c r="Y311" s="633"/>
      <c r="Z311" s="633"/>
      <c r="AA311" s="633"/>
      <c r="AB311" s="633"/>
      <c r="AC311" s="633"/>
      <c r="AD311" s="633"/>
      <c r="AE311" s="633"/>
      <c r="AF311" s="633"/>
      <c r="AG311" s="633"/>
      <c r="AH311" s="633"/>
      <c r="AI311" s="633"/>
      <c r="AJ311" s="633"/>
      <c r="AK311" s="633"/>
      <c r="AL311" s="633"/>
      <c r="AM311" s="633"/>
      <c r="AN311" s="633"/>
      <c r="AO311" s="633"/>
      <c r="AP311" s="633"/>
      <c r="AQ311" s="633"/>
      <c r="AR311" s="633"/>
      <c r="AS311" s="633"/>
      <c r="AT311" s="633"/>
      <c r="AU311" s="633"/>
    </row>
    <row r="312" spans="10:47" ht="12">
      <c r="J312" s="633"/>
      <c r="K312" s="633"/>
      <c r="L312" s="633"/>
      <c r="M312" s="633"/>
      <c r="N312" s="633"/>
      <c r="O312" s="633"/>
      <c r="P312" s="633"/>
      <c r="Q312" s="633"/>
      <c r="R312" s="633"/>
      <c r="S312" s="633"/>
      <c r="T312" s="633"/>
      <c r="U312" s="633"/>
      <c r="V312" s="633"/>
      <c r="W312" s="633"/>
      <c r="X312" s="633"/>
      <c r="Y312" s="633"/>
      <c r="Z312" s="633"/>
      <c r="AA312" s="633"/>
      <c r="AB312" s="633"/>
      <c r="AC312" s="633"/>
      <c r="AD312" s="633"/>
      <c r="AE312" s="633"/>
      <c r="AF312" s="633"/>
      <c r="AG312" s="633"/>
      <c r="AH312" s="633"/>
      <c r="AI312" s="633"/>
      <c r="AJ312" s="633"/>
      <c r="AK312" s="633"/>
      <c r="AL312" s="633"/>
      <c r="AM312" s="633"/>
      <c r="AN312" s="633"/>
      <c r="AO312" s="633"/>
      <c r="AP312" s="633"/>
      <c r="AQ312" s="633"/>
      <c r="AR312" s="633"/>
      <c r="AS312" s="633"/>
      <c r="AT312" s="633"/>
      <c r="AU312" s="633"/>
    </row>
    <row r="313" spans="10:47" ht="12">
      <c r="J313" s="633"/>
      <c r="K313" s="633"/>
      <c r="L313" s="633"/>
      <c r="M313" s="633"/>
      <c r="N313" s="633"/>
      <c r="O313" s="633"/>
      <c r="P313" s="633"/>
      <c r="Q313" s="633"/>
      <c r="R313" s="633"/>
      <c r="S313" s="633"/>
      <c r="T313" s="633"/>
      <c r="U313" s="633"/>
      <c r="V313" s="633"/>
      <c r="W313" s="633"/>
      <c r="X313" s="633"/>
      <c r="Y313" s="633"/>
      <c r="Z313" s="633"/>
      <c r="AA313" s="633"/>
      <c r="AB313" s="633"/>
      <c r="AC313" s="633"/>
      <c r="AD313" s="633"/>
      <c r="AE313" s="633"/>
      <c r="AF313" s="633"/>
      <c r="AG313" s="633"/>
      <c r="AH313" s="633"/>
      <c r="AI313" s="633"/>
      <c r="AJ313" s="633"/>
      <c r="AK313" s="633"/>
      <c r="AL313" s="633"/>
      <c r="AM313" s="633"/>
      <c r="AN313" s="633"/>
      <c r="AO313" s="633"/>
      <c r="AP313" s="633"/>
      <c r="AQ313" s="633"/>
      <c r="AR313" s="633"/>
      <c r="AS313" s="633"/>
      <c r="AT313" s="633"/>
      <c r="AU313" s="633"/>
    </row>
    <row r="314" spans="10:47" ht="12">
      <c r="J314" s="633"/>
      <c r="K314" s="633"/>
      <c r="L314" s="633"/>
      <c r="M314" s="633"/>
      <c r="N314" s="633"/>
      <c r="O314" s="633"/>
      <c r="P314" s="633"/>
      <c r="Q314" s="633"/>
      <c r="R314" s="633"/>
      <c r="S314" s="633"/>
      <c r="T314" s="633"/>
      <c r="U314" s="633"/>
      <c r="V314" s="633"/>
      <c r="W314" s="633"/>
      <c r="X314" s="633"/>
      <c r="Y314" s="633"/>
      <c r="Z314" s="633"/>
      <c r="AA314" s="633"/>
      <c r="AB314" s="633"/>
      <c r="AC314" s="633"/>
      <c r="AD314" s="633"/>
      <c r="AE314" s="633"/>
      <c r="AF314" s="633"/>
      <c r="AG314" s="633"/>
      <c r="AH314" s="633"/>
      <c r="AI314" s="633"/>
      <c r="AJ314" s="633"/>
      <c r="AK314" s="633"/>
      <c r="AL314" s="633"/>
      <c r="AM314" s="633"/>
      <c r="AN314" s="633"/>
      <c r="AO314" s="633"/>
      <c r="AP314" s="633"/>
      <c r="AQ314" s="633"/>
      <c r="AR314" s="633"/>
      <c r="AS314" s="633"/>
      <c r="AT314" s="633"/>
      <c r="AU314" s="633"/>
    </row>
    <row r="315" spans="10:47" ht="12">
      <c r="J315" s="633"/>
      <c r="K315" s="633"/>
      <c r="L315" s="633"/>
      <c r="M315" s="633"/>
      <c r="N315" s="633"/>
      <c r="O315" s="633"/>
      <c r="P315" s="633"/>
      <c r="Q315" s="633"/>
      <c r="R315" s="633"/>
      <c r="S315" s="633"/>
      <c r="T315" s="633"/>
      <c r="U315" s="633"/>
      <c r="V315" s="633"/>
      <c r="W315" s="633"/>
      <c r="X315" s="633"/>
      <c r="Y315" s="633"/>
      <c r="Z315" s="633"/>
      <c r="AA315" s="633"/>
      <c r="AB315" s="633"/>
      <c r="AC315" s="633"/>
      <c r="AD315" s="633"/>
      <c r="AE315" s="633"/>
      <c r="AF315" s="633"/>
      <c r="AG315" s="633"/>
      <c r="AH315" s="633"/>
      <c r="AI315" s="633"/>
      <c r="AJ315" s="633"/>
      <c r="AK315" s="633"/>
      <c r="AL315" s="633"/>
      <c r="AM315" s="633"/>
      <c r="AN315" s="633"/>
      <c r="AO315" s="633"/>
      <c r="AP315" s="633"/>
      <c r="AQ315" s="633"/>
      <c r="AR315" s="633"/>
      <c r="AS315" s="633"/>
      <c r="AT315" s="633"/>
      <c r="AU315" s="633"/>
    </row>
    <row r="316" spans="10:47" ht="12">
      <c r="J316" s="633"/>
      <c r="K316" s="633"/>
      <c r="L316" s="633"/>
      <c r="M316" s="633"/>
      <c r="N316" s="633"/>
      <c r="O316" s="633"/>
      <c r="P316" s="633"/>
      <c r="Q316" s="633"/>
      <c r="R316" s="633"/>
      <c r="S316" s="633"/>
      <c r="T316" s="633"/>
      <c r="U316" s="633"/>
      <c r="V316" s="633"/>
      <c r="W316" s="633"/>
      <c r="X316" s="633"/>
      <c r="Y316" s="633"/>
      <c r="Z316" s="633"/>
      <c r="AA316" s="633"/>
      <c r="AB316" s="633"/>
      <c r="AC316" s="633"/>
      <c r="AD316" s="633"/>
      <c r="AE316" s="633"/>
      <c r="AF316" s="633"/>
      <c r="AG316" s="633"/>
      <c r="AH316" s="633"/>
      <c r="AI316" s="633"/>
      <c r="AJ316" s="633"/>
      <c r="AK316" s="633"/>
      <c r="AL316" s="633"/>
      <c r="AM316" s="633"/>
      <c r="AN316" s="633"/>
      <c r="AO316" s="633"/>
      <c r="AP316" s="633"/>
      <c r="AQ316" s="633"/>
      <c r="AR316" s="633"/>
      <c r="AS316" s="633"/>
      <c r="AT316" s="633"/>
      <c r="AU316" s="633"/>
    </row>
    <row r="317" spans="10:47" ht="12">
      <c r="J317" s="633"/>
      <c r="K317" s="633"/>
      <c r="L317" s="633"/>
      <c r="M317" s="633"/>
      <c r="N317" s="633"/>
      <c r="O317" s="633"/>
      <c r="P317" s="633"/>
      <c r="Q317" s="633"/>
      <c r="R317" s="633"/>
      <c r="S317" s="633"/>
      <c r="T317" s="633"/>
      <c r="U317" s="633"/>
      <c r="V317" s="633"/>
      <c r="W317" s="633"/>
      <c r="X317" s="633"/>
      <c r="Y317" s="633"/>
      <c r="Z317" s="633"/>
      <c r="AA317" s="633"/>
      <c r="AB317" s="633"/>
      <c r="AC317" s="633"/>
      <c r="AD317" s="633"/>
      <c r="AE317" s="633"/>
      <c r="AF317" s="633"/>
      <c r="AG317" s="633"/>
      <c r="AH317" s="633"/>
      <c r="AI317" s="633"/>
      <c r="AJ317" s="633"/>
      <c r="AK317" s="633"/>
      <c r="AL317" s="633"/>
      <c r="AM317" s="633"/>
      <c r="AN317" s="633"/>
      <c r="AO317" s="633"/>
      <c r="AP317" s="633"/>
      <c r="AQ317" s="633"/>
      <c r="AR317" s="633"/>
      <c r="AS317" s="633"/>
      <c r="AT317" s="633"/>
      <c r="AU317" s="633"/>
    </row>
    <row r="318" spans="10:47" ht="12">
      <c r="J318" s="633"/>
      <c r="K318" s="633"/>
      <c r="L318" s="633"/>
      <c r="M318" s="633"/>
      <c r="N318" s="633"/>
      <c r="O318" s="633"/>
      <c r="P318" s="633"/>
      <c r="Q318" s="633"/>
      <c r="R318" s="633"/>
      <c r="S318" s="633"/>
      <c r="T318" s="633"/>
      <c r="U318" s="633"/>
      <c r="V318" s="633"/>
      <c r="W318" s="633"/>
      <c r="X318" s="633"/>
      <c r="Y318" s="633"/>
      <c r="Z318" s="633"/>
      <c r="AA318" s="633"/>
      <c r="AB318" s="633"/>
      <c r="AC318" s="633"/>
      <c r="AD318" s="633"/>
      <c r="AE318" s="633"/>
      <c r="AF318" s="633"/>
      <c r="AG318" s="633"/>
      <c r="AH318" s="633"/>
      <c r="AI318" s="633"/>
      <c r="AJ318" s="633"/>
      <c r="AK318" s="633"/>
      <c r="AL318" s="633"/>
      <c r="AM318" s="633"/>
      <c r="AN318" s="633"/>
      <c r="AO318" s="633"/>
      <c r="AP318" s="633"/>
      <c r="AQ318" s="633"/>
      <c r="AR318" s="633"/>
      <c r="AS318" s="633"/>
      <c r="AT318" s="633"/>
      <c r="AU318" s="633"/>
    </row>
    <row r="319" spans="10:47" ht="12">
      <c r="J319" s="633"/>
      <c r="K319" s="633"/>
      <c r="L319" s="633"/>
      <c r="M319" s="633"/>
      <c r="N319" s="633"/>
      <c r="O319" s="633"/>
      <c r="P319" s="633"/>
      <c r="Q319" s="633"/>
      <c r="R319" s="633"/>
      <c r="S319" s="633"/>
      <c r="T319" s="633"/>
      <c r="U319" s="633"/>
      <c r="V319" s="633"/>
      <c r="W319" s="633"/>
      <c r="X319" s="633"/>
      <c r="Y319" s="633"/>
      <c r="Z319" s="633"/>
      <c r="AA319" s="633"/>
      <c r="AB319" s="633"/>
      <c r="AC319" s="633"/>
      <c r="AD319" s="633"/>
      <c r="AE319" s="633"/>
      <c r="AF319" s="633"/>
      <c r="AG319" s="633"/>
      <c r="AH319" s="633"/>
      <c r="AI319" s="633"/>
      <c r="AJ319" s="633"/>
      <c r="AK319" s="633"/>
      <c r="AL319" s="633"/>
      <c r="AM319" s="633"/>
      <c r="AN319" s="633"/>
      <c r="AO319" s="633"/>
      <c r="AP319" s="633"/>
      <c r="AQ319" s="633"/>
      <c r="AR319" s="633"/>
      <c r="AS319" s="633"/>
      <c r="AT319" s="633"/>
      <c r="AU319" s="633"/>
    </row>
    <row r="320" spans="10:47" ht="12">
      <c r="J320" s="633"/>
      <c r="K320" s="633"/>
      <c r="L320" s="633"/>
      <c r="M320" s="633"/>
      <c r="N320" s="633"/>
      <c r="O320" s="633"/>
      <c r="P320" s="633"/>
      <c r="Q320" s="633"/>
      <c r="R320" s="633"/>
      <c r="S320" s="633"/>
      <c r="T320" s="633"/>
      <c r="U320" s="633"/>
      <c r="V320" s="633"/>
      <c r="W320" s="633"/>
      <c r="X320" s="633"/>
      <c r="Y320" s="633"/>
      <c r="Z320" s="633"/>
      <c r="AA320" s="633"/>
      <c r="AB320" s="633"/>
      <c r="AC320" s="633"/>
      <c r="AD320" s="633"/>
      <c r="AE320" s="633"/>
      <c r="AF320" s="633"/>
      <c r="AG320" s="633"/>
      <c r="AH320" s="633"/>
      <c r="AI320" s="633"/>
      <c r="AJ320" s="633"/>
      <c r="AK320" s="633"/>
      <c r="AL320" s="633"/>
      <c r="AM320" s="633"/>
      <c r="AN320" s="633"/>
      <c r="AO320" s="633"/>
      <c r="AP320" s="633"/>
      <c r="AQ320" s="633"/>
      <c r="AR320" s="633"/>
      <c r="AS320" s="633"/>
      <c r="AT320" s="633"/>
      <c r="AU320" s="633"/>
    </row>
    <row r="321" spans="10:47" ht="12">
      <c r="J321" s="633"/>
      <c r="K321" s="633"/>
      <c r="L321" s="633"/>
      <c r="M321" s="633"/>
      <c r="N321" s="633"/>
      <c r="O321" s="633"/>
      <c r="P321" s="633"/>
      <c r="Q321" s="633"/>
      <c r="R321" s="633"/>
      <c r="S321" s="633"/>
      <c r="T321" s="633"/>
      <c r="U321" s="633"/>
      <c r="V321" s="633"/>
      <c r="W321" s="633"/>
      <c r="X321" s="633"/>
      <c r="Y321" s="633"/>
      <c r="Z321" s="633"/>
      <c r="AA321" s="633"/>
      <c r="AB321" s="633"/>
      <c r="AC321" s="633"/>
      <c r="AD321" s="633"/>
      <c r="AE321" s="633"/>
      <c r="AF321" s="633"/>
      <c r="AG321" s="633"/>
      <c r="AH321" s="633"/>
      <c r="AI321" s="633"/>
      <c r="AJ321" s="633"/>
      <c r="AK321" s="633"/>
      <c r="AL321" s="633"/>
      <c r="AM321" s="633"/>
      <c r="AN321" s="633"/>
      <c r="AO321" s="633"/>
      <c r="AP321" s="633"/>
      <c r="AQ321" s="633"/>
      <c r="AR321" s="633"/>
      <c r="AS321" s="633"/>
      <c r="AT321" s="633"/>
      <c r="AU321" s="633"/>
    </row>
    <row r="322" spans="10:47" ht="12">
      <c r="J322" s="633"/>
      <c r="K322" s="633"/>
      <c r="L322" s="633"/>
      <c r="M322" s="633"/>
      <c r="N322" s="633"/>
      <c r="O322" s="633"/>
      <c r="P322" s="633"/>
      <c r="Q322" s="633"/>
      <c r="R322" s="633"/>
      <c r="S322" s="633"/>
      <c r="T322" s="633"/>
      <c r="U322" s="633"/>
      <c r="V322" s="633"/>
      <c r="W322" s="633"/>
      <c r="X322" s="633"/>
      <c r="Y322" s="633"/>
      <c r="Z322" s="633"/>
      <c r="AA322" s="633"/>
      <c r="AB322" s="633"/>
      <c r="AC322" s="633"/>
      <c r="AD322" s="633"/>
      <c r="AE322" s="633"/>
      <c r="AF322" s="633"/>
      <c r="AG322" s="633"/>
      <c r="AH322" s="633"/>
      <c r="AI322" s="633"/>
      <c r="AJ322" s="633"/>
      <c r="AK322" s="633"/>
      <c r="AL322" s="633"/>
      <c r="AM322" s="633"/>
      <c r="AN322" s="633"/>
      <c r="AO322" s="633"/>
      <c r="AP322" s="633"/>
      <c r="AQ322" s="633"/>
      <c r="AR322" s="633"/>
      <c r="AS322" s="633"/>
      <c r="AT322" s="633"/>
      <c r="AU322" s="633"/>
    </row>
    <row r="323" spans="10:47" ht="12">
      <c r="J323" s="633"/>
      <c r="K323" s="633"/>
      <c r="L323" s="633"/>
      <c r="M323" s="633"/>
      <c r="N323" s="633"/>
      <c r="O323" s="633"/>
      <c r="P323" s="633"/>
      <c r="Q323" s="633"/>
      <c r="R323" s="633"/>
      <c r="S323" s="633"/>
      <c r="T323" s="633"/>
      <c r="U323" s="633"/>
      <c r="V323" s="633"/>
      <c r="W323" s="633"/>
      <c r="X323" s="633"/>
      <c r="Y323" s="633"/>
      <c r="Z323" s="633"/>
      <c r="AA323" s="633"/>
      <c r="AB323" s="633"/>
      <c r="AC323" s="633"/>
      <c r="AD323" s="633"/>
      <c r="AE323" s="633"/>
      <c r="AF323" s="633"/>
      <c r="AG323" s="633"/>
      <c r="AH323" s="633"/>
      <c r="AI323" s="633"/>
      <c r="AJ323" s="633"/>
      <c r="AK323" s="633"/>
      <c r="AL323" s="633"/>
      <c r="AM323" s="633"/>
      <c r="AN323" s="633"/>
      <c r="AO323" s="633"/>
      <c r="AP323" s="633"/>
      <c r="AQ323" s="633"/>
      <c r="AR323" s="633"/>
      <c r="AS323" s="633"/>
      <c r="AT323" s="633"/>
      <c r="AU323" s="633"/>
    </row>
    <row r="324" spans="10:47" ht="12">
      <c r="J324" s="633"/>
      <c r="K324" s="633"/>
      <c r="L324" s="633"/>
      <c r="M324" s="633"/>
      <c r="N324" s="633"/>
      <c r="O324" s="633"/>
      <c r="P324" s="633"/>
      <c r="Q324" s="633"/>
      <c r="R324" s="633"/>
      <c r="S324" s="633"/>
      <c r="T324" s="633"/>
      <c r="U324" s="633"/>
      <c r="V324" s="633"/>
      <c r="W324" s="633"/>
      <c r="X324" s="633"/>
      <c r="Y324" s="633"/>
      <c r="Z324" s="633"/>
      <c r="AA324" s="633"/>
      <c r="AB324" s="633"/>
      <c r="AC324" s="633"/>
      <c r="AD324" s="633"/>
      <c r="AE324" s="633"/>
      <c r="AF324" s="633"/>
      <c r="AG324" s="633"/>
      <c r="AH324" s="633"/>
      <c r="AI324" s="633"/>
      <c r="AJ324" s="633"/>
      <c r="AK324" s="633"/>
      <c r="AL324" s="633"/>
      <c r="AM324" s="633"/>
      <c r="AN324" s="633"/>
      <c r="AO324" s="633"/>
      <c r="AP324" s="633"/>
      <c r="AQ324" s="633"/>
      <c r="AR324" s="633"/>
      <c r="AS324" s="633"/>
      <c r="AT324" s="633"/>
      <c r="AU324" s="633"/>
    </row>
    <row r="325" spans="10:47" ht="12">
      <c r="J325" s="633"/>
      <c r="K325" s="633"/>
      <c r="L325" s="633"/>
      <c r="M325" s="633"/>
      <c r="N325" s="633"/>
      <c r="O325" s="633"/>
      <c r="P325" s="633"/>
      <c r="Q325" s="633"/>
      <c r="R325" s="633"/>
      <c r="S325" s="633"/>
      <c r="T325" s="633"/>
      <c r="U325" s="633"/>
      <c r="V325" s="633"/>
      <c r="W325" s="633"/>
      <c r="X325" s="633"/>
      <c r="Y325" s="633"/>
      <c r="Z325" s="633"/>
      <c r="AA325" s="633"/>
      <c r="AB325" s="633"/>
      <c r="AC325" s="633"/>
      <c r="AD325" s="633"/>
      <c r="AE325" s="633"/>
      <c r="AF325" s="633"/>
      <c r="AG325" s="633"/>
      <c r="AH325" s="633"/>
      <c r="AI325" s="633"/>
      <c r="AJ325" s="633"/>
      <c r="AK325" s="633"/>
      <c r="AL325" s="633"/>
      <c r="AM325" s="633"/>
      <c r="AN325" s="633"/>
      <c r="AO325" s="633"/>
      <c r="AP325" s="633"/>
      <c r="AQ325" s="633"/>
      <c r="AR325" s="633"/>
      <c r="AS325" s="633"/>
      <c r="AT325" s="633"/>
      <c r="AU325" s="633"/>
    </row>
    <row r="326" spans="10:47" ht="12">
      <c r="J326" s="633"/>
      <c r="K326" s="633"/>
      <c r="L326" s="633"/>
      <c r="M326" s="633"/>
      <c r="N326" s="633"/>
      <c r="O326" s="633"/>
      <c r="P326" s="633"/>
      <c r="Q326" s="633"/>
      <c r="R326" s="633"/>
      <c r="S326" s="633"/>
      <c r="T326" s="633"/>
      <c r="U326" s="633"/>
      <c r="V326" s="633"/>
      <c r="W326" s="633"/>
      <c r="X326" s="633"/>
      <c r="Y326" s="633"/>
      <c r="Z326" s="633"/>
      <c r="AA326" s="633"/>
      <c r="AB326" s="633"/>
      <c r="AC326" s="633"/>
      <c r="AD326" s="633"/>
      <c r="AE326" s="633"/>
      <c r="AF326" s="633"/>
      <c r="AG326" s="633"/>
      <c r="AH326" s="633"/>
      <c r="AI326" s="633"/>
      <c r="AJ326" s="633"/>
      <c r="AK326" s="633"/>
      <c r="AL326" s="633"/>
      <c r="AM326" s="633"/>
      <c r="AN326" s="633"/>
      <c r="AO326" s="633"/>
      <c r="AP326" s="633"/>
      <c r="AQ326" s="633"/>
      <c r="AR326" s="633"/>
      <c r="AS326" s="633"/>
      <c r="AT326" s="633"/>
      <c r="AU326" s="633"/>
    </row>
    <row r="327" spans="10:47" ht="12">
      <c r="J327" s="633"/>
      <c r="K327" s="633"/>
      <c r="L327" s="633"/>
      <c r="M327" s="633"/>
      <c r="N327" s="633"/>
      <c r="O327" s="633"/>
      <c r="P327" s="633"/>
      <c r="Q327" s="633"/>
      <c r="R327" s="633"/>
      <c r="S327" s="633"/>
      <c r="T327" s="633"/>
      <c r="U327" s="633"/>
      <c r="V327" s="633"/>
      <c r="W327" s="633"/>
      <c r="X327" s="633"/>
      <c r="Y327" s="633"/>
      <c r="Z327" s="633"/>
      <c r="AA327" s="633"/>
      <c r="AB327" s="633"/>
      <c r="AC327" s="633"/>
      <c r="AD327" s="633"/>
      <c r="AE327" s="633"/>
      <c r="AF327" s="633"/>
      <c r="AG327" s="633"/>
      <c r="AH327" s="633"/>
      <c r="AI327" s="633"/>
      <c r="AJ327" s="633"/>
      <c r="AK327" s="633"/>
      <c r="AL327" s="633"/>
      <c r="AM327" s="633"/>
      <c r="AN327" s="633"/>
      <c r="AO327" s="633"/>
      <c r="AP327" s="633"/>
      <c r="AQ327" s="633"/>
      <c r="AR327" s="633"/>
      <c r="AS327" s="633"/>
      <c r="AT327" s="633"/>
      <c r="AU327" s="633"/>
    </row>
    <row r="328" spans="10:47" ht="12">
      <c r="J328" s="633"/>
      <c r="K328" s="633"/>
      <c r="L328" s="633"/>
      <c r="M328" s="633"/>
      <c r="N328" s="633"/>
      <c r="O328" s="633"/>
      <c r="P328" s="633"/>
      <c r="Q328" s="633"/>
      <c r="R328" s="633"/>
      <c r="S328" s="633"/>
      <c r="T328" s="633"/>
      <c r="U328" s="633"/>
      <c r="V328" s="633"/>
      <c r="W328" s="633"/>
      <c r="X328" s="633"/>
      <c r="Y328" s="633"/>
      <c r="Z328" s="633"/>
      <c r="AA328" s="633"/>
      <c r="AB328" s="633"/>
      <c r="AC328" s="633"/>
      <c r="AD328" s="633"/>
      <c r="AE328" s="633"/>
      <c r="AF328" s="633"/>
      <c r="AG328" s="633"/>
      <c r="AH328" s="633"/>
      <c r="AI328" s="633"/>
      <c r="AJ328" s="633"/>
      <c r="AK328" s="633"/>
      <c r="AL328" s="633"/>
      <c r="AM328" s="633"/>
      <c r="AN328" s="633"/>
      <c r="AO328" s="633"/>
      <c r="AP328" s="633"/>
      <c r="AQ328" s="633"/>
      <c r="AR328" s="633"/>
      <c r="AS328" s="633"/>
      <c r="AT328" s="633"/>
      <c r="AU328" s="633"/>
    </row>
    <row r="329" spans="10:47" ht="12">
      <c r="J329" s="633"/>
      <c r="K329" s="633"/>
      <c r="L329" s="633"/>
      <c r="M329" s="633"/>
      <c r="N329" s="633"/>
      <c r="O329" s="633"/>
      <c r="P329" s="633"/>
      <c r="Q329" s="633"/>
      <c r="R329" s="633"/>
      <c r="S329" s="633"/>
      <c r="T329" s="633"/>
      <c r="U329" s="633"/>
      <c r="V329" s="633"/>
      <c r="W329" s="633"/>
      <c r="X329" s="633"/>
      <c r="Y329" s="633"/>
      <c r="Z329" s="633"/>
      <c r="AA329" s="633"/>
      <c r="AB329" s="633"/>
      <c r="AC329" s="633"/>
      <c r="AD329" s="633"/>
      <c r="AE329" s="633"/>
      <c r="AF329" s="633"/>
      <c r="AG329" s="633"/>
      <c r="AH329" s="633"/>
      <c r="AI329" s="633"/>
      <c r="AJ329" s="633"/>
      <c r="AK329" s="633"/>
      <c r="AL329" s="633"/>
      <c r="AM329" s="633"/>
      <c r="AN329" s="633"/>
      <c r="AO329" s="633"/>
      <c r="AP329" s="633"/>
      <c r="AQ329" s="633"/>
      <c r="AR329" s="633"/>
      <c r="AS329" s="633"/>
      <c r="AT329" s="633"/>
      <c r="AU329" s="633"/>
    </row>
    <row r="330" spans="10:47" ht="12">
      <c r="J330" s="633"/>
      <c r="K330" s="633"/>
      <c r="L330" s="633"/>
      <c r="M330" s="633"/>
      <c r="N330" s="633"/>
      <c r="O330" s="633"/>
      <c r="P330" s="633"/>
      <c r="Q330" s="633"/>
      <c r="R330" s="633"/>
      <c r="S330" s="633"/>
      <c r="T330" s="633"/>
      <c r="U330" s="633"/>
      <c r="V330" s="633"/>
      <c r="W330" s="633"/>
      <c r="X330" s="633"/>
      <c r="Y330" s="633"/>
      <c r="Z330" s="633"/>
      <c r="AA330" s="633"/>
      <c r="AB330" s="633"/>
      <c r="AC330" s="633"/>
      <c r="AD330" s="633"/>
      <c r="AE330" s="633"/>
      <c r="AF330" s="633"/>
      <c r="AG330" s="633"/>
      <c r="AH330" s="633"/>
      <c r="AI330" s="633"/>
      <c r="AJ330" s="633"/>
      <c r="AK330" s="633"/>
      <c r="AL330" s="633"/>
      <c r="AM330" s="633"/>
      <c r="AN330" s="633"/>
      <c r="AO330" s="633"/>
      <c r="AP330" s="633"/>
      <c r="AQ330" s="633"/>
      <c r="AR330" s="633"/>
      <c r="AS330" s="633"/>
      <c r="AT330" s="633"/>
      <c r="AU330" s="633"/>
    </row>
    <row r="331" spans="10:47" ht="12">
      <c r="J331" s="633"/>
      <c r="K331" s="633"/>
      <c r="L331" s="633"/>
      <c r="M331" s="633"/>
      <c r="N331" s="633"/>
      <c r="O331" s="633"/>
      <c r="P331" s="633"/>
      <c r="Q331" s="633"/>
      <c r="R331" s="633"/>
      <c r="S331" s="633"/>
      <c r="T331" s="633"/>
      <c r="U331" s="633"/>
      <c r="V331" s="633"/>
      <c r="W331" s="633"/>
      <c r="X331" s="633"/>
      <c r="Y331" s="633"/>
      <c r="Z331" s="633"/>
      <c r="AA331" s="633"/>
      <c r="AB331" s="633"/>
      <c r="AC331" s="633"/>
      <c r="AD331" s="633"/>
      <c r="AE331" s="633"/>
      <c r="AF331" s="633"/>
      <c r="AG331" s="633"/>
      <c r="AH331" s="633"/>
      <c r="AI331" s="633"/>
      <c r="AJ331" s="633"/>
      <c r="AK331" s="633"/>
      <c r="AL331" s="633"/>
      <c r="AM331" s="633"/>
      <c r="AN331" s="633"/>
      <c r="AO331" s="633"/>
      <c r="AP331" s="633"/>
      <c r="AQ331" s="633"/>
      <c r="AR331" s="633"/>
      <c r="AS331" s="633"/>
      <c r="AT331" s="633"/>
      <c r="AU331" s="633"/>
    </row>
    <row r="332" spans="10:47" ht="12">
      <c r="J332" s="633"/>
      <c r="K332" s="633"/>
      <c r="L332" s="633"/>
      <c r="M332" s="633"/>
      <c r="N332" s="633"/>
      <c r="O332" s="633"/>
      <c r="P332" s="633"/>
      <c r="Q332" s="633"/>
      <c r="R332" s="633"/>
      <c r="S332" s="633"/>
      <c r="T332" s="633"/>
      <c r="U332" s="633"/>
      <c r="V332" s="633"/>
      <c r="W332" s="633"/>
      <c r="X332" s="633"/>
      <c r="Y332" s="633"/>
      <c r="Z332" s="633"/>
      <c r="AA332" s="633"/>
      <c r="AB332" s="633"/>
      <c r="AC332" s="633"/>
      <c r="AD332" s="633"/>
      <c r="AE332" s="633"/>
      <c r="AF332" s="633"/>
      <c r="AG332" s="633"/>
      <c r="AH332" s="633"/>
      <c r="AI332" s="633"/>
      <c r="AJ332" s="633"/>
      <c r="AK332" s="633"/>
      <c r="AL332" s="633"/>
      <c r="AM332" s="633"/>
      <c r="AN332" s="633"/>
      <c r="AO332" s="633"/>
      <c r="AP332" s="633"/>
      <c r="AQ332" s="633"/>
      <c r="AR332" s="633"/>
      <c r="AS332" s="633"/>
      <c r="AT332" s="633"/>
      <c r="AU332" s="633"/>
    </row>
    <row r="333" spans="10:47" ht="12">
      <c r="J333" s="633"/>
      <c r="K333" s="633"/>
      <c r="L333" s="633"/>
      <c r="M333" s="633"/>
      <c r="N333" s="633"/>
      <c r="O333" s="633"/>
      <c r="P333" s="633"/>
      <c r="Q333" s="633"/>
      <c r="R333" s="633"/>
      <c r="S333" s="633"/>
      <c r="T333" s="633"/>
      <c r="U333" s="633"/>
      <c r="V333" s="633"/>
      <c r="W333" s="633"/>
      <c r="X333" s="633"/>
      <c r="Y333" s="633"/>
      <c r="Z333" s="633"/>
      <c r="AA333" s="633"/>
      <c r="AB333" s="633"/>
      <c r="AC333" s="633"/>
      <c r="AD333" s="633"/>
      <c r="AE333" s="633"/>
      <c r="AF333" s="633"/>
      <c r="AG333" s="633"/>
      <c r="AH333" s="633"/>
      <c r="AI333" s="633"/>
      <c r="AJ333" s="633"/>
      <c r="AK333" s="633"/>
      <c r="AL333" s="633"/>
      <c r="AM333" s="633"/>
      <c r="AN333" s="633"/>
      <c r="AO333" s="633"/>
      <c r="AP333" s="633"/>
      <c r="AQ333" s="633"/>
      <c r="AR333" s="633"/>
      <c r="AS333" s="633"/>
      <c r="AT333" s="633"/>
      <c r="AU333" s="633"/>
    </row>
    <row r="334" spans="10:47" ht="12">
      <c r="J334" s="633"/>
      <c r="K334" s="633"/>
      <c r="L334" s="633"/>
      <c r="M334" s="633"/>
      <c r="N334" s="633"/>
      <c r="O334" s="633"/>
      <c r="P334" s="633"/>
      <c r="Q334" s="633"/>
      <c r="R334" s="633"/>
      <c r="S334" s="633"/>
      <c r="T334" s="633"/>
      <c r="U334" s="633"/>
      <c r="V334" s="633"/>
      <c r="W334" s="633"/>
      <c r="X334" s="633"/>
      <c r="Y334" s="633"/>
      <c r="Z334" s="633"/>
      <c r="AA334" s="633"/>
      <c r="AB334" s="633"/>
      <c r="AC334" s="633"/>
      <c r="AD334" s="633"/>
      <c r="AE334" s="633"/>
      <c r="AF334" s="633"/>
      <c r="AG334" s="633"/>
      <c r="AH334" s="633"/>
      <c r="AI334" s="633"/>
      <c r="AJ334" s="633"/>
      <c r="AK334" s="633"/>
      <c r="AL334" s="633"/>
      <c r="AM334" s="633"/>
      <c r="AN334" s="633"/>
      <c r="AO334" s="633"/>
      <c r="AP334" s="633"/>
      <c r="AQ334" s="633"/>
      <c r="AR334" s="633"/>
      <c r="AS334" s="633"/>
      <c r="AT334" s="633"/>
      <c r="AU334" s="633"/>
    </row>
    <row r="335" spans="10:47" ht="12">
      <c r="J335" s="633"/>
      <c r="K335" s="633"/>
      <c r="L335" s="633"/>
      <c r="M335" s="633"/>
      <c r="N335" s="633"/>
      <c r="O335" s="633"/>
      <c r="P335" s="633"/>
      <c r="Q335" s="633"/>
      <c r="R335" s="633"/>
      <c r="S335" s="633"/>
      <c r="T335" s="633"/>
      <c r="U335" s="633"/>
      <c r="V335" s="633"/>
      <c r="W335" s="633"/>
      <c r="X335" s="633"/>
      <c r="Y335" s="633"/>
      <c r="Z335" s="633"/>
      <c r="AA335" s="633"/>
      <c r="AB335" s="633"/>
      <c r="AC335" s="633"/>
      <c r="AD335" s="633"/>
      <c r="AE335" s="633"/>
      <c r="AF335" s="633"/>
      <c r="AG335" s="633"/>
      <c r="AH335" s="633"/>
      <c r="AI335" s="633"/>
      <c r="AJ335" s="633"/>
      <c r="AK335" s="633"/>
      <c r="AL335" s="633"/>
      <c r="AM335" s="633"/>
      <c r="AN335" s="633"/>
      <c r="AO335" s="633"/>
      <c r="AP335" s="633"/>
      <c r="AQ335" s="633"/>
      <c r="AR335" s="633"/>
      <c r="AS335" s="633"/>
      <c r="AT335" s="633"/>
      <c r="AU335" s="633"/>
    </row>
    <row r="336" spans="10:47" ht="12">
      <c r="J336" s="633"/>
      <c r="K336" s="633"/>
      <c r="L336" s="633"/>
      <c r="M336" s="633"/>
      <c r="N336" s="633"/>
      <c r="O336" s="633"/>
      <c r="P336" s="633"/>
      <c r="Q336" s="633"/>
      <c r="R336" s="633"/>
      <c r="S336" s="633"/>
      <c r="T336" s="633"/>
      <c r="U336" s="633"/>
      <c r="V336" s="633"/>
      <c r="W336" s="633"/>
      <c r="X336" s="633"/>
      <c r="Y336" s="633"/>
      <c r="Z336" s="633"/>
      <c r="AA336" s="633"/>
      <c r="AB336" s="633"/>
      <c r="AC336" s="633"/>
      <c r="AD336" s="633"/>
      <c r="AE336" s="633"/>
      <c r="AF336" s="633"/>
      <c r="AG336" s="633"/>
      <c r="AH336" s="633"/>
      <c r="AI336" s="633"/>
      <c r="AJ336" s="633"/>
      <c r="AK336" s="633"/>
      <c r="AL336" s="633"/>
      <c r="AM336" s="633"/>
      <c r="AN336" s="633"/>
      <c r="AO336" s="633"/>
      <c r="AP336" s="633"/>
      <c r="AQ336" s="633"/>
      <c r="AR336" s="633"/>
      <c r="AS336" s="633"/>
      <c r="AT336" s="633"/>
      <c r="AU336" s="633"/>
    </row>
  </sheetData>
  <mergeCells count="46">
    <mergeCell ref="B195:B203"/>
    <mergeCell ref="B265:B273"/>
    <mergeCell ref="B279:B287"/>
    <mergeCell ref="B293:B301"/>
    <mergeCell ref="B209:B217"/>
    <mergeCell ref="B223:B231"/>
    <mergeCell ref="B237:B245"/>
    <mergeCell ref="B251:B259"/>
    <mergeCell ref="B153:B161"/>
    <mergeCell ref="B167:B175"/>
    <mergeCell ref="B181:B189"/>
    <mergeCell ref="Q7:R7"/>
    <mergeCell ref="B41:B48"/>
    <mergeCell ref="I4:J7"/>
    <mergeCell ref="F4:F7"/>
    <mergeCell ref="B27:B34"/>
    <mergeCell ref="B55:B62"/>
    <mergeCell ref="Y7:Z7"/>
    <mergeCell ref="B139:B147"/>
    <mergeCell ref="B97:B105"/>
    <mergeCell ref="B111:B119"/>
    <mergeCell ref="B125:B133"/>
    <mergeCell ref="B4:D7"/>
    <mergeCell ref="B69:B76"/>
    <mergeCell ref="B83:B90"/>
    <mergeCell ref="U5:X6"/>
    <mergeCell ref="G4:H7"/>
    <mergeCell ref="AA7:AB7"/>
    <mergeCell ref="AI4:AJ4"/>
    <mergeCell ref="AI5:AI7"/>
    <mergeCell ref="AJ5:AJ7"/>
    <mergeCell ref="AE5:AF6"/>
    <mergeCell ref="AG5:AG7"/>
    <mergeCell ref="AC4:AH4"/>
    <mergeCell ref="AH5:AH7"/>
    <mergeCell ref="AC5:AD7"/>
    <mergeCell ref="S7:T7"/>
    <mergeCell ref="Y5:AB6"/>
    <mergeCell ref="B14:B18"/>
    <mergeCell ref="W7:X7"/>
    <mergeCell ref="U7:V7"/>
    <mergeCell ref="K4:L7"/>
    <mergeCell ref="O4:P7"/>
    <mergeCell ref="Q4:AB4"/>
    <mergeCell ref="Q5:T6"/>
    <mergeCell ref="M4:N7"/>
  </mergeCells>
  <printOptions/>
  <pageMargins left="0.75" right="0.75" top="1" bottom="1"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L31"/>
  <sheetViews>
    <sheetView workbookViewId="0" topLeftCell="A1">
      <selection activeCell="A1" sqref="A1"/>
    </sheetView>
  </sheetViews>
  <sheetFormatPr defaultColWidth="9.00390625" defaultRowHeight="13.5"/>
  <cols>
    <col min="1" max="1" width="4.125" style="192" customWidth="1"/>
    <col min="2" max="2" width="6.50390625" style="1273" customWidth="1"/>
    <col min="3" max="3" width="15.50390625" style="1273" customWidth="1"/>
    <col min="4" max="5" width="9.625" style="192" customWidth="1"/>
    <col min="6" max="6" width="10.875" style="192" customWidth="1"/>
    <col min="7" max="9" width="9.625" style="192" customWidth="1"/>
    <col min="10" max="10" width="10.625" style="192" customWidth="1"/>
    <col min="11" max="11" width="10.875" style="192" customWidth="1"/>
    <col min="12" max="12" width="11.00390625" style="192" customWidth="1"/>
    <col min="13" max="16384" width="9.00390625" style="192" customWidth="1"/>
  </cols>
  <sheetData>
    <row r="1" ht="14.25">
      <c r="B1" s="1272" t="s">
        <v>828</v>
      </c>
    </row>
    <row r="2" ht="12.75" thickBot="1">
      <c r="L2" s="1274" t="s">
        <v>789</v>
      </c>
    </row>
    <row r="3" spans="2:12" ht="14.25" customHeight="1" thickTop="1">
      <c r="B3" s="1534" t="s">
        <v>1308</v>
      </c>
      <c r="C3" s="1535"/>
      <c r="D3" s="1529" t="s">
        <v>790</v>
      </c>
      <c r="E3" s="1529" t="s">
        <v>791</v>
      </c>
      <c r="F3" s="1529"/>
      <c r="G3" s="1531" t="s">
        <v>792</v>
      </c>
      <c r="H3" s="1532"/>
      <c r="I3" s="1533"/>
      <c r="J3" s="1531" t="s">
        <v>793</v>
      </c>
      <c r="K3" s="1532"/>
      <c r="L3" s="1533"/>
    </row>
    <row r="4" spans="2:12" ht="14.25" customHeight="1">
      <c r="B4" s="1434"/>
      <c r="C4" s="1536"/>
      <c r="D4" s="1530"/>
      <c r="E4" s="1530"/>
      <c r="F4" s="1530"/>
      <c r="G4" s="472" t="s">
        <v>794</v>
      </c>
      <c r="H4" s="474" t="s">
        <v>795</v>
      </c>
      <c r="I4" s="1275" t="s">
        <v>872</v>
      </c>
      <c r="J4" s="472" t="s">
        <v>794</v>
      </c>
      <c r="K4" s="474" t="s">
        <v>795</v>
      </c>
      <c r="L4" s="1276" t="s">
        <v>872</v>
      </c>
    </row>
    <row r="5" spans="2:12" ht="15" customHeight="1">
      <c r="B5" s="1277"/>
      <c r="C5" s="1278" t="s">
        <v>796</v>
      </c>
      <c r="D5" s="157"/>
      <c r="E5" s="157"/>
      <c r="F5" s="157"/>
      <c r="G5" s="184"/>
      <c r="H5" s="184"/>
      <c r="I5" s="184" t="s">
        <v>797</v>
      </c>
      <c r="J5" s="184"/>
      <c r="K5" s="184"/>
      <c r="L5" s="1279" t="s">
        <v>797</v>
      </c>
    </row>
    <row r="6" spans="2:12" ht="15" customHeight="1">
      <c r="B6" s="1303" t="s">
        <v>798</v>
      </c>
      <c r="C6" s="54" t="s">
        <v>799</v>
      </c>
      <c r="D6" s="56">
        <v>37035</v>
      </c>
      <c r="E6" s="184" t="s">
        <v>800</v>
      </c>
      <c r="F6" s="56">
        <v>74856</v>
      </c>
      <c r="G6" s="56">
        <v>5596</v>
      </c>
      <c r="H6" s="56">
        <v>7253</v>
      </c>
      <c r="I6" s="56">
        <f aca="true" t="shared" si="0" ref="I6:I12">SUM(G6:H6)</f>
        <v>12849</v>
      </c>
      <c r="J6" s="56">
        <v>53465</v>
      </c>
      <c r="K6" s="56">
        <v>52769</v>
      </c>
      <c r="L6" s="520">
        <f>SUM(J6:K6)</f>
        <v>106234</v>
      </c>
    </row>
    <row r="7" spans="2:12" ht="15" customHeight="1">
      <c r="B7" s="1303"/>
      <c r="C7" s="54" t="s">
        <v>801</v>
      </c>
      <c r="D7" s="56">
        <v>231005</v>
      </c>
      <c r="E7" s="184" t="s">
        <v>802</v>
      </c>
      <c r="F7" s="56">
        <v>2248024</v>
      </c>
      <c r="G7" s="56">
        <v>57089</v>
      </c>
      <c r="H7" s="56">
        <v>75034</v>
      </c>
      <c r="I7" s="56">
        <f t="shared" si="0"/>
        <v>132123</v>
      </c>
      <c r="J7" s="56">
        <v>731009</v>
      </c>
      <c r="K7" s="56">
        <v>976974</v>
      </c>
      <c r="L7" s="520">
        <v>1708043</v>
      </c>
    </row>
    <row r="8" spans="2:12" ht="15" customHeight="1">
      <c r="B8" s="1303"/>
      <c r="C8" s="54" t="s">
        <v>803</v>
      </c>
      <c r="D8" s="56">
        <v>4272</v>
      </c>
      <c r="E8" s="184" t="s">
        <v>804</v>
      </c>
      <c r="F8" s="56">
        <v>26450</v>
      </c>
      <c r="G8" s="56">
        <v>10525</v>
      </c>
      <c r="H8" s="56">
        <v>13294</v>
      </c>
      <c r="I8" s="56">
        <f t="shared" si="0"/>
        <v>23819</v>
      </c>
      <c r="J8" s="56">
        <v>136573</v>
      </c>
      <c r="K8" s="56">
        <v>177890</v>
      </c>
      <c r="L8" s="520">
        <f>SUM(J8:K8)</f>
        <v>314463</v>
      </c>
    </row>
    <row r="9" spans="2:12" ht="15" customHeight="1">
      <c r="B9" s="1303"/>
      <c r="C9" s="54" t="s">
        <v>805</v>
      </c>
      <c r="D9" s="56">
        <v>530</v>
      </c>
      <c r="E9" s="184" t="s">
        <v>800</v>
      </c>
      <c r="F9" s="56">
        <v>1923</v>
      </c>
      <c r="G9" s="56">
        <v>437</v>
      </c>
      <c r="H9" s="56">
        <v>522</v>
      </c>
      <c r="I9" s="56">
        <f t="shared" si="0"/>
        <v>959</v>
      </c>
      <c r="J9" s="56">
        <v>4603</v>
      </c>
      <c r="K9" s="56">
        <v>5338</v>
      </c>
      <c r="L9" s="520">
        <f>SUM(J9:K9)</f>
        <v>9941</v>
      </c>
    </row>
    <row r="10" spans="2:12" ht="15" customHeight="1">
      <c r="B10" s="1303"/>
      <c r="C10" s="54"/>
      <c r="D10" s="56"/>
      <c r="E10" s="184" t="s">
        <v>806</v>
      </c>
      <c r="F10" s="56">
        <v>147</v>
      </c>
      <c r="G10" s="56">
        <v>0</v>
      </c>
      <c r="H10" s="56">
        <v>0</v>
      </c>
      <c r="I10" s="56">
        <f t="shared" si="0"/>
        <v>0</v>
      </c>
      <c r="J10" s="56">
        <v>0</v>
      </c>
      <c r="K10" s="56">
        <v>0</v>
      </c>
      <c r="L10" s="520">
        <v>0</v>
      </c>
    </row>
    <row r="11" spans="2:12" ht="15" customHeight="1">
      <c r="B11" s="1303"/>
      <c r="C11" s="54" t="s">
        <v>807</v>
      </c>
      <c r="D11" s="666">
        <f>SUM(D6:D9)</f>
        <v>272842</v>
      </c>
      <c r="E11" s="1280" t="s">
        <v>800</v>
      </c>
      <c r="F11" s="666">
        <f>SUM(F6:F7,F9)</f>
        <v>2324803</v>
      </c>
      <c r="G11" s="666">
        <v>0</v>
      </c>
      <c r="H11" s="666">
        <v>0</v>
      </c>
      <c r="I11" s="666">
        <f t="shared" si="0"/>
        <v>0</v>
      </c>
      <c r="J11" s="666">
        <v>0</v>
      </c>
      <c r="K11" s="666">
        <v>0</v>
      </c>
      <c r="L11" s="671">
        <v>0</v>
      </c>
    </row>
    <row r="12" spans="2:12" ht="15" customHeight="1">
      <c r="B12" s="1303"/>
      <c r="C12" s="54"/>
      <c r="D12" s="666"/>
      <c r="E12" s="1280" t="s">
        <v>806</v>
      </c>
      <c r="F12" s="666">
        <f>SUM(F8,F10)</f>
        <v>26597</v>
      </c>
      <c r="G12" s="666">
        <f>SUM(G5:G10)</f>
        <v>73647</v>
      </c>
      <c r="H12" s="666">
        <f>SUM(H5:H10)</f>
        <v>96103</v>
      </c>
      <c r="I12" s="666">
        <f t="shared" si="0"/>
        <v>169750</v>
      </c>
      <c r="J12" s="666">
        <v>925710</v>
      </c>
      <c r="K12" s="666">
        <f>SUM(K5:K10)</f>
        <v>1212971</v>
      </c>
      <c r="L12" s="671">
        <f>SUM(J12:K12)</f>
        <v>2138681</v>
      </c>
    </row>
    <row r="13" spans="2:12" ht="16.5" customHeight="1">
      <c r="B13" s="233" t="s">
        <v>808</v>
      </c>
      <c r="C13" s="1074"/>
      <c r="D13" s="1281"/>
      <c r="E13" s="1281"/>
      <c r="F13" s="1281"/>
      <c r="G13" s="1281"/>
      <c r="H13" s="1281"/>
      <c r="I13" s="1281"/>
      <c r="J13" s="1281"/>
      <c r="K13" s="1281"/>
      <c r="L13" s="1282"/>
    </row>
    <row r="14" spans="2:12" s="151" customFormat="1" ht="15" customHeight="1">
      <c r="B14" s="1304" t="s">
        <v>808</v>
      </c>
      <c r="C14" s="54" t="s">
        <v>809</v>
      </c>
      <c r="D14" s="666">
        <v>184</v>
      </c>
      <c r="E14" s="184" t="s">
        <v>810</v>
      </c>
      <c r="F14" s="666">
        <v>10361</v>
      </c>
      <c r="G14" s="666">
        <v>7716</v>
      </c>
      <c r="H14" s="666">
        <v>8967</v>
      </c>
      <c r="I14" s="56">
        <f aca="true" t="shared" si="1" ref="I14:I24">SUM(G14:H14)</f>
        <v>16683</v>
      </c>
      <c r="J14" s="666">
        <v>62650</v>
      </c>
      <c r="K14" s="666">
        <v>77155</v>
      </c>
      <c r="L14" s="520">
        <f aca="true" t="shared" si="2" ref="L14:L24">SUM(J14:K14)</f>
        <v>139805</v>
      </c>
    </row>
    <row r="15" spans="2:12" s="151" customFormat="1" ht="15" customHeight="1">
      <c r="B15" s="1304"/>
      <c r="C15" s="54" t="s">
        <v>811</v>
      </c>
      <c r="D15" s="666">
        <v>48897</v>
      </c>
      <c r="E15" s="184" t="s">
        <v>802</v>
      </c>
      <c r="F15" s="666">
        <v>111709</v>
      </c>
      <c r="G15" s="666">
        <v>29468</v>
      </c>
      <c r="H15" s="666">
        <v>32898</v>
      </c>
      <c r="I15" s="56">
        <f t="shared" si="1"/>
        <v>62366</v>
      </c>
      <c r="J15" s="666">
        <v>311633</v>
      </c>
      <c r="K15" s="666">
        <v>369028</v>
      </c>
      <c r="L15" s="520">
        <f t="shared" si="2"/>
        <v>680661</v>
      </c>
    </row>
    <row r="16" spans="2:12" s="151" customFormat="1" ht="15" customHeight="1">
      <c r="B16" s="1304"/>
      <c r="C16" s="54" t="s">
        <v>812</v>
      </c>
      <c r="D16" s="666">
        <v>261</v>
      </c>
      <c r="E16" s="184" t="s">
        <v>1734</v>
      </c>
      <c r="F16" s="666">
        <v>29939</v>
      </c>
      <c r="G16" s="666">
        <v>33674</v>
      </c>
      <c r="H16" s="666">
        <v>35230</v>
      </c>
      <c r="I16" s="56">
        <f t="shared" si="1"/>
        <v>68904</v>
      </c>
      <c r="J16" s="666">
        <v>175257</v>
      </c>
      <c r="K16" s="666">
        <v>197823</v>
      </c>
      <c r="L16" s="520">
        <f t="shared" si="2"/>
        <v>373080</v>
      </c>
    </row>
    <row r="17" spans="2:12" s="151" customFormat="1" ht="15" customHeight="1">
      <c r="B17" s="1304"/>
      <c r="C17" s="54" t="s">
        <v>813</v>
      </c>
      <c r="D17" s="666">
        <v>17</v>
      </c>
      <c r="E17" s="184" t="s">
        <v>1734</v>
      </c>
      <c r="F17" s="666">
        <v>12520</v>
      </c>
      <c r="G17" s="666">
        <v>25420</v>
      </c>
      <c r="H17" s="666">
        <v>25323</v>
      </c>
      <c r="I17" s="56">
        <f t="shared" si="1"/>
        <v>50743</v>
      </c>
      <c r="J17" s="666">
        <v>100476</v>
      </c>
      <c r="K17" s="666">
        <v>107864</v>
      </c>
      <c r="L17" s="520">
        <f t="shared" si="2"/>
        <v>208340</v>
      </c>
    </row>
    <row r="18" spans="2:12" s="151" customFormat="1" ht="15" customHeight="1">
      <c r="B18" s="1304"/>
      <c r="C18" s="54" t="s">
        <v>814</v>
      </c>
      <c r="D18" s="666">
        <v>0</v>
      </c>
      <c r="E18" s="184" t="s">
        <v>1734</v>
      </c>
      <c r="F18" s="666">
        <v>0</v>
      </c>
      <c r="G18" s="666">
        <v>11376</v>
      </c>
      <c r="H18" s="666">
        <v>5345</v>
      </c>
      <c r="I18" s="56">
        <f t="shared" si="1"/>
        <v>16721</v>
      </c>
      <c r="J18" s="666">
        <v>39431</v>
      </c>
      <c r="K18" s="666">
        <v>19413</v>
      </c>
      <c r="L18" s="520">
        <f t="shared" si="2"/>
        <v>58844</v>
      </c>
    </row>
    <row r="19" spans="2:12" s="151" customFormat="1" ht="15" customHeight="1">
      <c r="B19" s="1304"/>
      <c r="C19" s="1283" t="s">
        <v>815</v>
      </c>
      <c r="D19" s="666">
        <v>5</v>
      </c>
      <c r="E19" s="184" t="s">
        <v>816</v>
      </c>
      <c r="F19" s="666">
        <v>96000</v>
      </c>
      <c r="G19" s="666">
        <v>301254</v>
      </c>
      <c r="H19" s="666">
        <v>244247</v>
      </c>
      <c r="I19" s="56">
        <f t="shared" si="1"/>
        <v>545501</v>
      </c>
      <c r="J19" s="666">
        <v>766783</v>
      </c>
      <c r="K19" s="666">
        <v>665785</v>
      </c>
      <c r="L19" s="520">
        <f t="shared" si="2"/>
        <v>1432568</v>
      </c>
    </row>
    <row r="20" spans="2:12" s="151" customFormat="1" ht="15" customHeight="1">
      <c r="B20" s="1304"/>
      <c r="C20" s="54" t="s">
        <v>817</v>
      </c>
      <c r="D20" s="666">
        <v>874</v>
      </c>
      <c r="E20" s="184" t="s">
        <v>816</v>
      </c>
      <c r="F20" s="666">
        <v>7332</v>
      </c>
      <c r="G20" s="666">
        <v>11173</v>
      </c>
      <c r="H20" s="666">
        <v>8467</v>
      </c>
      <c r="I20" s="56">
        <f t="shared" si="1"/>
        <v>19640</v>
      </c>
      <c r="J20" s="666">
        <v>57450</v>
      </c>
      <c r="K20" s="666">
        <v>49871</v>
      </c>
      <c r="L20" s="520">
        <f t="shared" si="2"/>
        <v>107321</v>
      </c>
    </row>
    <row r="21" spans="2:12" s="151" customFormat="1" ht="15" customHeight="1">
      <c r="B21" s="1304"/>
      <c r="C21" s="54" t="s">
        <v>818</v>
      </c>
      <c r="D21" s="666">
        <v>349</v>
      </c>
      <c r="E21" s="184" t="s">
        <v>1124</v>
      </c>
      <c r="F21" s="666">
        <v>553</v>
      </c>
      <c r="G21" s="666">
        <v>16228</v>
      </c>
      <c r="H21" s="666">
        <v>4991</v>
      </c>
      <c r="I21" s="56">
        <f t="shared" si="1"/>
        <v>21219</v>
      </c>
      <c r="J21" s="666">
        <v>33180</v>
      </c>
      <c r="K21" s="666">
        <v>46183</v>
      </c>
      <c r="L21" s="520">
        <f t="shared" si="2"/>
        <v>79363</v>
      </c>
    </row>
    <row r="22" spans="2:12" s="151" customFormat="1" ht="15" customHeight="1">
      <c r="B22" s="1304"/>
      <c r="C22" s="54" t="s">
        <v>819</v>
      </c>
      <c r="D22" s="666">
        <v>2</v>
      </c>
      <c r="E22" s="184" t="s">
        <v>820</v>
      </c>
      <c r="F22" s="666">
        <v>96</v>
      </c>
      <c r="G22" s="666">
        <v>107</v>
      </c>
      <c r="H22" s="666">
        <v>117</v>
      </c>
      <c r="I22" s="56">
        <f t="shared" si="1"/>
        <v>224</v>
      </c>
      <c r="J22" s="567" t="s">
        <v>821</v>
      </c>
      <c r="K22" s="666">
        <v>0</v>
      </c>
      <c r="L22" s="520">
        <f t="shared" si="2"/>
        <v>0</v>
      </c>
    </row>
    <row r="23" spans="2:12" s="151" customFormat="1" ht="15" customHeight="1">
      <c r="B23" s="1304"/>
      <c r="C23" s="54" t="s">
        <v>822</v>
      </c>
      <c r="D23" s="666">
        <v>193</v>
      </c>
      <c r="E23" s="184" t="s">
        <v>1733</v>
      </c>
      <c r="F23" s="666">
        <v>438</v>
      </c>
      <c r="G23" s="666">
        <v>645</v>
      </c>
      <c r="H23" s="666">
        <v>833</v>
      </c>
      <c r="I23" s="56">
        <f t="shared" si="1"/>
        <v>1478</v>
      </c>
      <c r="J23" s="567" t="s">
        <v>1213</v>
      </c>
      <c r="K23" s="666">
        <v>0</v>
      </c>
      <c r="L23" s="520">
        <f t="shared" si="2"/>
        <v>0</v>
      </c>
    </row>
    <row r="24" spans="2:12" s="151" customFormat="1" ht="15" customHeight="1">
      <c r="B24" s="1304"/>
      <c r="C24" s="54" t="s">
        <v>872</v>
      </c>
      <c r="D24" s="666">
        <f>SUM(D14:D23)</f>
        <v>50782</v>
      </c>
      <c r="E24" s="1280" t="s">
        <v>823</v>
      </c>
      <c r="F24" s="666">
        <f>SUM(F14:F23)</f>
        <v>268948</v>
      </c>
      <c r="G24" s="666">
        <f>SUM(G14:G23)</f>
        <v>437061</v>
      </c>
      <c r="H24" s="666">
        <f>SUM(H14:H23)</f>
        <v>366418</v>
      </c>
      <c r="I24" s="666">
        <f t="shared" si="1"/>
        <v>803479</v>
      </c>
      <c r="J24" s="666">
        <f>SUM(J14:J23)</f>
        <v>1546860</v>
      </c>
      <c r="K24" s="666">
        <f>SUM(K14:K23)</f>
        <v>1533122</v>
      </c>
      <c r="L24" s="671">
        <f t="shared" si="2"/>
        <v>3079982</v>
      </c>
    </row>
    <row r="25" spans="2:12" s="151" customFormat="1" ht="15" customHeight="1">
      <c r="B25" s="233"/>
      <c r="C25" s="54"/>
      <c r="D25" s="666"/>
      <c r="E25" s="1280" t="s">
        <v>797</v>
      </c>
      <c r="F25" s="666"/>
      <c r="G25" s="666"/>
      <c r="H25" s="666"/>
      <c r="I25" s="666"/>
      <c r="J25" s="666"/>
      <c r="K25" s="666"/>
      <c r="L25" s="671"/>
    </row>
    <row r="26" spans="2:12" s="151" customFormat="1" ht="15" customHeight="1">
      <c r="B26" s="1331" t="s">
        <v>824</v>
      </c>
      <c r="C26" s="1332"/>
      <c r="D26" s="666">
        <f>SUM(D11+D24)</f>
        <v>323624</v>
      </c>
      <c r="E26" s="1280" t="s">
        <v>800</v>
      </c>
      <c r="F26" s="666">
        <f>SUM(F11)</f>
        <v>2324803</v>
      </c>
      <c r="G26" s="666">
        <f>SUM(G12,G24)</f>
        <v>510708</v>
      </c>
      <c r="H26" s="666">
        <f>SUM(H12,H24)</f>
        <v>462521</v>
      </c>
      <c r="I26" s="666">
        <f>SUM(G26:H26)</f>
        <v>973229</v>
      </c>
      <c r="J26" s="666">
        <f>SUM(J12,J24)</f>
        <v>2472570</v>
      </c>
      <c r="K26" s="666">
        <f>SUM(K12,K24)</f>
        <v>2746093</v>
      </c>
      <c r="L26" s="671">
        <f>SUM(J26:K26)</f>
        <v>5218663</v>
      </c>
    </row>
    <row r="27" spans="2:12" s="151" customFormat="1" ht="15" customHeight="1">
      <c r="B27" s="159"/>
      <c r="C27" s="54"/>
      <c r="D27" s="666"/>
      <c r="E27" s="1280" t="s">
        <v>806</v>
      </c>
      <c r="F27" s="666">
        <f>SUM(F12,F24)</f>
        <v>295545</v>
      </c>
      <c r="G27" s="666"/>
      <c r="H27" s="666"/>
      <c r="I27" s="666"/>
      <c r="J27" s="666"/>
      <c r="K27" s="666"/>
      <c r="L27" s="671"/>
    </row>
    <row r="28" spans="2:12" s="151" customFormat="1" ht="15" customHeight="1">
      <c r="B28" s="1284"/>
      <c r="C28" s="185"/>
      <c r="D28" s="704"/>
      <c r="E28" s="704"/>
      <c r="F28" s="704"/>
      <c r="G28" s="704"/>
      <c r="H28" s="704"/>
      <c r="I28" s="704"/>
      <c r="J28" s="704"/>
      <c r="K28" s="704"/>
      <c r="L28" s="1285"/>
    </row>
    <row r="29" ht="15" customHeight="1">
      <c r="B29" s="1273" t="s">
        <v>825</v>
      </c>
    </row>
    <row r="30" ht="15" customHeight="1">
      <c r="B30" s="1273" t="s">
        <v>826</v>
      </c>
    </row>
    <row r="31" ht="15" customHeight="1">
      <c r="B31" s="1273" t="s">
        <v>827</v>
      </c>
    </row>
  </sheetData>
  <mergeCells count="8">
    <mergeCell ref="J3:L3"/>
    <mergeCell ref="B3:C4"/>
    <mergeCell ref="B6:B12"/>
    <mergeCell ref="B14:B24"/>
    <mergeCell ref="B26:C26"/>
    <mergeCell ref="D3:D4"/>
    <mergeCell ref="E3:F4"/>
    <mergeCell ref="G3:I3"/>
  </mergeCells>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B1:U1732"/>
  <sheetViews>
    <sheetView workbookViewId="0" topLeftCell="A1">
      <selection activeCell="A1" sqref="A1"/>
    </sheetView>
  </sheetViews>
  <sheetFormatPr defaultColWidth="9.00390625" defaultRowHeight="13.5"/>
  <cols>
    <col min="1" max="1" width="3.625" style="646" customWidth="1"/>
    <col min="2" max="2" width="3.75390625" style="646" customWidth="1"/>
    <col min="3" max="3" width="13.375" style="646" customWidth="1"/>
    <col min="4" max="5" width="12.625" style="646" customWidth="1"/>
    <col min="6" max="6" width="7.625" style="646" customWidth="1"/>
    <col min="7" max="7" width="12.625" style="646" customWidth="1"/>
    <col min="8" max="8" width="7.625" style="646" customWidth="1"/>
    <col min="9" max="9" width="12.625" style="646" customWidth="1"/>
    <col min="10" max="10" width="7.625" style="646" customWidth="1"/>
    <col min="11" max="11" width="4.125" style="646" customWidth="1"/>
    <col min="12" max="12" width="5.125" style="646" customWidth="1"/>
    <col min="13" max="13" width="10.875" style="646" customWidth="1"/>
    <col min="14" max="14" width="6.375" style="646" customWidth="1"/>
    <col min="15" max="15" width="10.875" style="646" customWidth="1"/>
    <col min="16" max="16" width="6.00390625" style="646" customWidth="1"/>
    <col min="17" max="17" width="10.75390625" style="646" customWidth="1"/>
    <col min="18" max="18" width="3.75390625" style="646" customWidth="1"/>
    <col min="19" max="19" width="6.00390625" style="646" customWidth="1"/>
    <col min="20" max="20" width="10.875" style="646" customWidth="1"/>
    <col min="21" max="16384" width="9.00390625" style="646" customWidth="1"/>
  </cols>
  <sheetData>
    <row r="1" spans="2:10" ht="14.25">
      <c r="B1" s="152" t="s">
        <v>875</v>
      </c>
      <c r="D1" s="151"/>
      <c r="E1" s="151"/>
      <c r="F1" s="151"/>
      <c r="G1" s="151"/>
      <c r="H1" s="151"/>
      <c r="I1" s="151"/>
      <c r="J1" s="151"/>
    </row>
    <row r="2" spans="3:10" s="647" customFormat="1" ht="9" customHeight="1" thickBot="1">
      <c r="C2" s="151"/>
      <c r="D2" s="151"/>
      <c r="E2" s="151"/>
      <c r="F2" s="151"/>
      <c r="H2" s="151"/>
      <c r="J2" s="648" t="s">
        <v>830</v>
      </c>
    </row>
    <row r="3" spans="2:20" s="647" customFormat="1" ht="12.75" customHeight="1" thickTop="1">
      <c r="B3" s="1555" t="s">
        <v>831</v>
      </c>
      <c r="C3" s="1556"/>
      <c r="D3" s="1543" t="s">
        <v>832</v>
      </c>
      <c r="E3" s="1545" t="s">
        <v>833</v>
      </c>
      <c r="F3" s="1545" t="s">
        <v>834</v>
      </c>
      <c r="G3" s="1562" t="s">
        <v>835</v>
      </c>
      <c r="H3" s="1545" t="s">
        <v>836</v>
      </c>
      <c r="I3" s="1564" t="s">
        <v>837</v>
      </c>
      <c r="J3" s="1545" t="s">
        <v>838</v>
      </c>
      <c r="K3" s="1537" t="s">
        <v>839</v>
      </c>
      <c r="L3" s="1538"/>
      <c r="M3" s="1539"/>
      <c r="N3" s="1537" t="s">
        <v>840</v>
      </c>
      <c r="O3" s="1539"/>
      <c r="P3" s="1537" t="s">
        <v>841</v>
      </c>
      <c r="Q3" s="1539"/>
      <c r="R3" s="1549" t="s">
        <v>1535</v>
      </c>
      <c r="S3" s="1550"/>
      <c r="T3" s="1551"/>
    </row>
    <row r="4" spans="2:20" s="647" customFormat="1" ht="20.25" customHeight="1">
      <c r="B4" s="1557"/>
      <c r="C4" s="1558"/>
      <c r="D4" s="1544"/>
      <c r="E4" s="1546"/>
      <c r="F4" s="1561"/>
      <c r="G4" s="1563"/>
      <c r="H4" s="1561"/>
      <c r="I4" s="1565"/>
      <c r="J4" s="1561"/>
      <c r="K4" s="1540"/>
      <c r="L4" s="1541"/>
      <c r="M4" s="1542"/>
      <c r="N4" s="1540"/>
      <c r="O4" s="1542"/>
      <c r="P4" s="1540"/>
      <c r="Q4" s="1542"/>
      <c r="R4" s="1552"/>
      <c r="S4" s="1553"/>
      <c r="T4" s="1554"/>
    </row>
    <row r="5" spans="2:20" s="647" customFormat="1" ht="22.5" customHeight="1">
      <c r="B5" s="1559"/>
      <c r="C5" s="1560"/>
      <c r="D5" s="650" t="s">
        <v>842</v>
      </c>
      <c r="E5" s="651" t="s">
        <v>843</v>
      </c>
      <c r="F5" s="652" t="s">
        <v>844</v>
      </c>
      <c r="G5" s="653" t="s">
        <v>845</v>
      </c>
      <c r="H5" s="652" t="s">
        <v>844</v>
      </c>
      <c r="I5" s="654" t="s">
        <v>846</v>
      </c>
      <c r="J5" s="652" t="s">
        <v>844</v>
      </c>
      <c r="K5" s="1566" t="s">
        <v>847</v>
      </c>
      <c r="L5" s="1567"/>
      <c r="M5" s="655" t="s">
        <v>837</v>
      </c>
      <c r="N5" s="656" t="s">
        <v>847</v>
      </c>
      <c r="O5" s="655" t="s">
        <v>837</v>
      </c>
      <c r="P5" s="656" t="s">
        <v>847</v>
      </c>
      <c r="Q5" s="655" t="s">
        <v>837</v>
      </c>
      <c r="R5" s="1566" t="s">
        <v>847</v>
      </c>
      <c r="S5" s="1567"/>
      <c r="T5" s="655" t="s">
        <v>837</v>
      </c>
    </row>
    <row r="6" spans="2:20" s="657" customFormat="1" ht="15.75" customHeight="1">
      <c r="B6" s="658"/>
      <c r="C6" s="211"/>
      <c r="D6" s="659"/>
      <c r="E6" s="659"/>
      <c r="F6" s="660"/>
      <c r="G6" s="659"/>
      <c r="H6" s="661"/>
      <c r="I6" s="659"/>
      <c r="J6" s="660"/>
      <c r="K6" s="662"/>
      <c r="L6" s="662"/>
      <c r="M6" s="659"/>
      <c r="N6" s="662"/>
      <c r="O6" s="659"/>
      <c r="P6" s="662"/>
      <c r="Q6" s="659"/>
      <c r="R6" s="662"/>
      <c r="S6" s="662"/>
      <c r="T6" s="663"/>
    </row>
    <row r="7" spans="2:20" s="647" customFormat="1" ht="15" customHeight="1">
      <c r="B7" s="1547" t="s">
        <v>848</v>
      </c>
      <c r="C7" s="1548"/>
      <c r="D7" s="666">
        <f>SUM(D8:D12)</f>
        <v>301013</v>
      </c>
      <c r="E7" s="666">
        <f>SUM(E8:E12)</f>
        <v>231332</v>
      </c>
      <c r="F7" s="667">
        <f aca="true" t="shared" si="0" ref="F7:F12">SUM(E7/D7*100)</f>
        <v>76.85116589648952</v>
      </c>
      <c r="G7" s="666">
        <f>SUM(G8:G12)</f>
        <v>233667</v>
      </c>
      <c r="H7" s="668">
        <f aca="true" t="shared" si="1" ref="H7:H12">SUM(G7/D7*100)</f>
        <v>77.6268799021969</v>
      </c>
      <c r="I7" s="666">
        <f>SUM(I8:I12)</f>
        <v>182665</v>
      </c>
      <c r="J7" s="669">
        <f aca="true" t="shared" si="2" ref="J7:J12">SUM(I7/D7*100)</f>
        <v>60.68342563277997</v>
      </c>
      <c r="K7" s="666"/>
      <c r="L7" s="666">
        <f aca="true" t="shared" si="3" ref="L7:Q7">SUM(L8:L12)</f>
        <v>7</v>
      </c>
      <c r="M7" s="666">
        <f t="shared" si="3"/>
        <v>150019</v>
      </c>
      <c r="N7" s="666">
        <f t="shared" si="3"/>
        <v>37</v>
      </c>
      <c r="O7" s="666">
        <f t="shared" si="3"/>
        <v>30488</v>
      </c>
      <c r="P7" s="666">
        <f t="shared" si="3"/>
        <v>5</v>
      </c>
      <c r="Q7" s="666">
        <f t="shared" si="3"/>
        <v>2158</v>
      </c>
      <c r="R7" s="670"/>
      <c r="S7" s="666">
        <f>SUM(S8:S12)</f>
        <v>49</v>
      </c>
      <c r="T7" s="671">
        <f>SUM(T8:T12)</f>
        <v>182665</v>
      </c>
    </row>
    <row r="8" spans="2:20" s="647" customFormat="1" ht="15" customHeight="1">
      <c r="B8" s="672"/>
      <c r="C8" s="54" t="s">
        <v>377</v>
      </c>
      <c r="D8" s="666">
        <v>188986</v>
      </c>
      <c r="E8" s="567">
        <v>157496</v>
      </c>
      <c r="F8" s="667">
        <f t="shared" si="0"/>
        <v>83.3373900712222</v>
      </c>
      <c r="G8" s="567">
        <v>149670</v>
      </c>
      <c r="H8" s="668">
        <f t="shared" si="1"/>
        <v>79.19634258622332</v>
      </c>
      <c r="I8" s="673">
        <v>128443</v>
      </c>
      <c r="J8" s="669">
        <f t="shared" si="2"/>
        <v>67.96429365138158</v>
      </c>
      <c r="K8" s="674" t="s">
        <v>849</v>
      </c>
      <c r="L8" s="567">
        <v>3</v>
      </c>
      <c r="M8" s="567">
        <v>107657</v>
      </c>
      <c r="N8" s="567">
        <v>21</v>
      </c>
      <c r="O8" s="567">
        <v>19821</v>
      </c>
      <c r="P8" s="567">
        <v>1</v>
      </c>
      <c r="Q8" s="567">
        <v>965</v>
      </c>
      <c r="R8" s="670"/>
      <c r="S8" s="567">
        <f aca="true" t="shared" si="4" ref="S8:T12">SUM(L8,N8,P8)</f>
        <v>25</v>
      </c>
      <c r="T8" s="568">
        <f t="shared" si="4"/>
        <v>128443</v>
      </c>
    </row>
    <row r="9" spans="2:20" s="647" customFormat="1" ht="15" customHeight="1">
      <c r="B9" s="672"/>
      <c r="C9" s="54" t="s">
        <v>383</v>
      </c>
      <c r="D9" s="567">
        <v>39515</v>
      </c>
      <c r="E9" s="567">
        <v>20038</v>
      </c>
      <c r="F9" s="667">
        <f t="shared" si="0"/>
        <v>50.709857016322914</v>
      </c>
      <c r="G9" s="567">
        <v>29817</v>
      </c>
      <c r="H9" s="668">
        <f t="shared" si="1"/>
        <v>75.45742123244338</v>
      </c>
      <c r="I9" s="673">
        <v>11995</v>
      </c>
      <c r="J9" s="669">
        <f t="shared" si="2"/>
        <v>30.355561179299002</v>
      </c>
      <c r="K9" s="567" t="s">
        <v>849</v>
      </c>
      <c r="L9" s="567">
        <v>1</v>
      </c>
      <c r="M9" s="567">
        <v>11533</v>
      </c>
      <c r="N9" s="567">
        <v>2</v>
      </c>
      <c r="O9" s="567">
        <v>462</v>
      </c>
      <c r="P9" s="567">
        <v>0</v>
      </c>
      <c r="Q9" s="567">
        <v>0</v>
      </c>
      <c r="R9" s="670"/>
      <c r="S9" s="567">
        <f t="shared" si="4"/>
        <v>3</v>
      </c>
      <c r="T9" s="568">
        <f t="shared" si="4"/>
        <v>11995</v>
      </c>
    </row>
    <row r="10" spans="2:20" s="647" customFormat="1" ht="15" customHeight="1">
      <c r="B10" s="672"/>
      <c r="C10" s="54" t="s">
        <v>386</v>
      </c>
      <c r="D10" s="567">
        <v>44565</v>
      </c>
      <c r="E10" s="567">
        <v>27642</v>
      </c>
      <c r="F10" s="667">
        <f t="shared" si="0"/>
        <v>62.02625378660384</v>
      </c>
      <c r="G10" s="567">
        <v>26900</v>
      </c>
      <c r="H10" s="668">
        <f t="shared" si="1"/>
        <v>60.36127005497588</v>
      </c>
      <c r="I10" s="673">
        <v>18464</v>
      </c>
      <c r="J10" s="669">
        <f t="shared" si="2"/>
        <v>41.43161673959385</v>
      </c>
      <c r="K10" s="670"/>
      <c r="L10" s="567">
        <v>1</v>
      </c>
      <c r="M10" s="567">
        <v>13650</v>
      </c>
      <c r="N10" s="567">
        <v>2</v>
      </c>
      <c r="O10" s="567">
        <v>3621</v>
      </c>
      <c r="P10" s="567">
        <v>4</v>
      </c>
      <c r="Q10" s="567">
        <v>1193</v>
      </c>
      <c r="R10" s="670"/>
      <c r="S10" s="567">
        <f t="shared" si="4"/>
        <v>7</v>
      </c>
      <c r="T10" s="568">
        <f t="shared" si="4"/>
        <v>18464</v>
      </c>
    </row>
    <row r="11" spans="2:20" s="647" customFormat="1" ht="15" customHeight="1">
      <c r="B11" s="672"/>
      <c r="C11" s="54" t="s">
        <v>426</v>
      </c>
      <c r="D11" s="567">
        <v>12512</v>
      </c>
      <c r="E11" s="567">
        <v>12512</v>
      </c>
      <c r="F11" s="667">
        <f t="shared" si="0"/>
        <v>100</v>
      </c>
      <c r="G11" s="567">
        <v>13560</v>
      </c>
      <c r="H11" s="668">
        <f t="shared" si="1"/>
        <v>108.37595907928387</v>
      </c>
      <c r="I11" s="673">
        <v>11744</v>
      </c>
      <c r="J11" s="669">
        <f t="shared" si="2"/>
        <v>93.86189258312021</v>
      </c>
      <c r="K11" s="675"/>
      <c r="L11" s="567">
        <v>1</v>
      </c>
      <c r="M11" s="567">
        <v>6651</v>
      </c>
      <c r="N11" s="567">
        <v>7</v>
      </c>
      <c r="O11" s="567">
        <v>5093</v>
      </c>
      <c r="P11" s="567">
        <v>0</v>
      </c>
      <c r="Q11" s="567">
        <v>0</v>
      </c>
      <c r="R11" s="670"/>
      <c r="S11" s="567">
        <f t="shared" si="4"/>
        <v>8</v>
      </c>
      <c r="T11" s="568">
        <f t="shared" si="4"/>
        <v>11744</v>
      </c>
    </row>
    <row r="12" spans="2:20" s="647" customFormat="1" ht="15" customHeight="1">
      <c r="B12" s="672"/>
      <c r="C12" s="54" t="s">
        <v>1550</v>
      </c>
      <c r="D12" s="567">
        <v>15435</v>
      </c>
      <c r="E12" s="567">
        <v>13644</v>
      </c>
      <c r="F12" s="667">
        <f t="shared" si="0"/>
        <v>88.39650145772595</v>
      </c>
      <c r="G12" s="567">
        <v>13720</v>
      </c>
      <c r="H12" s="668">
        <f t="shared" si="1"/>
        <v>88.88888888888889</v>
      </c>
      <c r="I12" s="673">
        <v>12019</v>
      </c>
      <c r="J12" s="669">
        <f t="shared" si="2"/>
        <v>77.86848072562358</v>
      </c>
      <c r="K12" s="670"/>
      <c r="L12" s="567">
        <v>1</v>
      </c>
      <c r="M12" s="567">
        <v>10528</v>
      </c>
      <c r="N12" s="567">
        <v>5</v>
      </c>
      <c r="O12" s="567">
        <v>1491</v>
      </c>
      <c r="P12" s="567">
        <v>0</v>
      </c>
      <c r="Q12" s="567">
        <v>0</v>
      </c>
      <c r="R12" s="670"/>
      <c r="S12" s="567">
        <f t="shared" si="4"/>
        <v>6</v>
      </c>
      <c r="T12" s="568">
        <f t="shared" si="4"/>
        <v>12019</v>
      </c>
    </row>
    <row r="13" spans="2:20" s="647" customFormat="1" ht="12">
      <c r="B13" s="672"/>
      <c r="C13" s="676"/>
      <c r="D13" s="673"/>
      <c r="E13" s="673"/>
      <c r="F13" s="667"/>
      <c r="G13" s="673"/>
      <c r="H13" s="668"/>
      <c r="I13" s="673"/>
      <c r="J13" s="677"/>
      <c r="K13" s="675"/>
      <c r="L13" s="567"/>
      <c r="M13" s="567"/>
      <c r="N13" s="567"/>
      <c r="O13" s="567"/>
      <c r="P13" s="567"/>
      <c r="Q13" s="567"/>
      <c r="R13" s="674"/>
      <c r="S13" s="567"/>
      <c r="T13" s="568"/>
    </row>
    <row r="14" spans="2:20" s="647" customFormat="1" ht="15" customHeight="1">
      <c r="B14" s="1570" t="s">
        <v>850</v>
      </c>
      <c r="C14" s="1571"/>
      <c r="D14" s="666">
        <f>SUM(D15:D19)</f>
        <v>107319</v>
      </c>
      <c r="E14" s="666">
        <f>SUM(E15:E19)</f>
        <v>57595</v>
      </c>
      <c r="F14" s="667">
        <f aca="true" t="shared" si="5" ref="F14:F19">SUM(E14/D14*100)</f>
        <v>53.66710461334899</v>
      </c>
      <c r="G14" s="666">
        <f>SUM(G15:G19)</f>
        <v>62314</v>
      </c>
      <c r="H14" s="668">
        <f aca="true" t="shared" si="6" ref="H14:H19">SUM(G14/D14*100)</f>
        <v>58.06427566414148</v>
      </c>
      <c r="I14" s="666">
        <f>SUM(I15:I19)</f>
        <v>42197</v>
      </c>
      <c r="J14" s="669">
        <f>SUM(I14/D14*100)</f>
        <v>39.31922585935389</v>
      </c>
      <c r="K14" s="666"/>
      <c r="L14" s="666">
        <f aca="true" t="shared" si="7" ref="L14:Q14">SUM(L15:L19)</f>
        <v>3</v>
      </c>
      <c r="M14" s="666">
        <f t="shared" si="7"/>
        <v>38132</v>
      </c>
      <c r="N14" s="666">
        <f t="shared" si="7"/>
        <v>12</v>
      </c>
      <c r="O14" s="666">
        <f t="shared" si="7"/>
        <v>3610</v>
      </c>
      <c r="P14" s="666">
        <f t="shared" si="7"/>
        <v>2</v>
      </c>
      <c r="Q14" s="666">
        <f t="shared" si="7"/>
        <v>455</v>
      </c>
      <c r="R14" s="670"/>
      <c r="S14" s="666">
        <f>SUM(S15:S19)</f>
        <v>17</v>
      </c>
      <c r="T14" s="671">
        <f>SUM(T15:T19)</f>
        <v>42197</v>
      </c>
    </row>
    <row r="15" spans="2:20" s="647" customFormat="1" ht="15" customHeight="1">
      <c r="B15" s="672"/>
      <c r="C15" s="678" t="s">
        <v>851</v>
      </c>
      <c r="D15" s="666">
        <v>39020</v>
      </c>
      <c r="E15" s="666">
        <v>20451</v>
      </c>
      <c r="F15" s="667">
        <f t="shared" si="5"/>
        <v>52.411583803177855</v>
      </c>
      <c r="G15" s="666">
        <v>23420</v>
      </c>
      <c r="H15" s="668">
        <f t="shared" si="6"/>
        <v>60.020502306509485</v>
      </c>
      <c r="I15" s="673">
        <v>15945</v>
      </c>
      <c r="J15" s="669">
        <f>SUM(I15/D15*100)</f>
        <v>40.86365966171194</v>
      </c>
      <c r="K15" s="675"/>
      <c r="L15" s="567">
        <v>1</v>
      </c>
      <c r="M15" s="567">
        <v>15582</v>
      </c>
      <c r="N15" s="567">
        <v>3</v>
      </c>
      <c r="O15" s="567">
        <v>363</v>
      </c>
      <c r="P15" s="567">
        <v>0</v>
      </c>
      <c r="Q15" s="567">
        <v>0</v>
      </c>
      <c r="R15" s="670"/>
      <c r="S15" s="567">
        <f aca="true" t="shared" si="8" ref="S15:T19">SUM(L15,N15,P15)</f>
        <v>4</v>
      </c>
      <c r="T15" s="568">
        <f t="shared" si="8"/>
        <v>15945</v>
      </c>
    </row>
    <row r="16" spans="2:20" s="647" customFormat="1" ht="15" customHeight="1">
      <c r="B16" s="672"/>
      <c r="C16" s="678" t="s">
        <v>852</v>
      </c>
      <c r="D16" s="666">
        <v>15013</v>
      </c>
      <c r="E16" s="666">
        <v>9269</v>
      </c>
      <c r="F16" s="667">
        <f t="shared" si="5"/>
        <v>61.73982548458004</v>
      </c>
      <c r="G16" s="666">
        <v>8600</v>
      </c>
      <c r="H16" s="668">
        <f t="shared" si="6"/>
        <v>57.28368747085859</v>
      </c>
      <c r="I16" s="673">
        <v>488</v>
      </c>
      <c r="J16" s="669">
        <f>SUM(I16/D16*100)</f>
        <v>3.2505162192766273</v>
      </c>
      <c r="K16" s="675"/>
      <c r="L16" s="567">
        <v>1</v>
      </c>
      <c r="M16" s="679">
        <v>0</v>
      </c>
      <c r="N16" s="567">
        <v>1</v>
      </c>
      <c r="O16" s="567">
        <v>138</v>
      </c>
      <c r="P16" s="567">
        <v>1</v>
      </c>
      <c r="Q16" s="567">
        <v>350</v>
      </c>
      <c r="R16" s="670"/>
      <c r="S16" s="567">
        <f t="shared" si="8"/>
        <v>3</v>
      </c>
      <c r="T16" s="568">
        <f t="shared" si="8"/>
        <v>488</v>
      </c>
    </row>
    <row r="17" spans="2:20" s="647" customFormat="1" ht="15" customHeight="1">
      <c r="B17" s="672"/>
      <c r="C17" s="678" t="s">
        <v>1659</v>
      </c>
      <c r="D17" s="666">
        <v>14948</v>
      </c>
      <c r="E17" s="666">
        <v>3013</v>
      </c>
      <c r="F17" s="667">
        <f t="shared" si="5"/>
        <v>20.156542681295157</v>
      </c>
      <c r="G17" s="666">
        <v>3284</v>
      </c>
      <c r="H17" s="668">
        <f t="shared" si="6"/>
        <v>21.96949424672197</v>
      </c>
      <c r="I17" s="673">
        <v>2449</v>
      </c>
      <c r="J17" s="669">
        <v>1.6</v>
      </c>
      <c r="K17" s="675"/>
      <c r="L17" s="567">
        <v>0</v>
      </c>
      <c r="M17" s="567">
        <v>0</v>
      </c>
      <c r="N17" s="567">
        <v>5</v>
      </c>
      <c r="O17" s="567">
        <v>2449</v>
      </c>
      <c r="P17" s="567">
        <v>0</v>
      </c>
      <c r="Q17" s="567">
        <v>0</v>
      </c>
      <c r="R17" s="670"/>
      <c r="S17" s="567">
        <f t="shared" si="8"/>
        <v>5</v>
      </c>
      <c r="T17" s="568">
        <f t="shared" si="8"/>
        <v>2449</v>
      </c>
    </row>
    <row r="18" spans="2:20" s="647" customFormat="1" ht="15" customHeight="1">
      <c r="B18" s="672"/>
      <c r="C18" s="678" t="s">
        <v>526</v>
      </c>
      <c r="D18" s="666">
        <v>13510</v>
      </c>
      <c r="E18" s="666">
        <v>430</v>
      </c>
      <c r="F18" s="667">
        <f t="shared" si="5"/>
        <v>3.182827535159141</v>
      </c>
      <c r="G18" s="666">
        <v>520</v>
      </c>
      <c r="H18" s="668">
        <f t="shared" si="6"/>
        <v>3.84900074019245</v>
      </c>
      <c r="I18" s="673">
        <v>364</v>
      </c>
      <c r="J18" s="669">
        <f>SUM(I18/D18*100)</f>
        <v>2.6943005181347153</v>
      </c>
      <c r="K18" s="675"/>
      <c r="L18" s="567">
        <v>0</v>
      </c>
      <c r="M18" s="567">
        <v>0</v>
      </c>
      <c r="N18" s="567">
        <v>1</v>
      </c>
      <c r="O18" s="567">
        <v>259</v>
      </c>
      <c r="P18" s="567">
        <v>1</v>
      </c>
      <c r="Q18" s="567">
        <v>105</v>
      </c>
      <c r="R18" s="670"/>
      <c r="S18" s="567">
        <f t="shared" si="8"/>
        <v>2</v>
      </c>
      <c r="T18" s="568">
        <f t="shared" si="8"/>
        <v>364</v>
      </c>
    </row>
    <row r="19" spans="2:20" s="647" customFormat="1" ht="15" customHeight="1">
      <c r="B19" s="672"/>
      <c r="C19" s="678" t="s">
        <v>432</v>
      </c>
      <c r="D19" s="666">
        <v>24828</v>
      </c>
      <c r="E19" s="666">
        <v>24432</v>
      </c>
      <c r="F19" s="667">
        <f t="shared" si="5"/>
        <v>98.40502658289029</v>
      </c>
      <c r="G19" s="666">
        <v>26490</v>
      </c>
      <c r="H19" s="668">
        <f t="shared" si="6"/>
        <v>106.69405509908168</v>
      </c>
      <c r="I19" s="673">
        <v>22951</v>
      </c>
      <c r="J19" s="669">
        <f>SUM(I19/D19*100)</f>
        <v>92.43998711132593</v>
      </c>
      <c r="K19" s="675"/>
      <c r="L19" s="567">
        <v>1</v>
      </c>
      <c r="M19" s="567">
        <v>22550</v>
      </c>
      <c r="N19" s="567">
        <v>2</v>
      </c>
      <c r="O19" s="567">
        <v>401</v>
      </c>
      <c r="P19" s="567">
        <v>0</v>
      </c>
      <c r="Q19" s="567">
        <v>0</v>
      </c>
      <c r="R19" s="670"/>
      <c r="S19" s="567">
        <f t="shared" si="8"/>
        <v>3</v>
      </c>
      <c r="T19" s="568">
        <f t="shared" si="8"/>
        <v>22951</v>
      </c>
    </row>
    <row r="20" spans="2:20" s="647" customFormat="1" ht="15" customHeight="1">
      <c r="B20" s="672"/>
      <c r="C20" s="678"/>
      <c r="D20" s="666"/>
      <c r="E20" s="673"/>
      <c r="F20" s="680"/>
      <c r="G20" s="673"/>
      <c r="H20" s="681"/>
      <c r="I20" s="673"/>
      <c r="J20" s="677"/>
      <c r="K20" s="675"/>
      <c r="L20" s="567"/>
      <c r="M20" s="567"/>
      <c r="N20" s="567"/>
      <c r="O20" s="567"/>
      <c r="P20" s="567"/>
      <c r="Q20" s="567"/>
      <c r="R20" s="674"/>
      <c r="S20" s="567"/>
      <c r="T20" s="568"/>
    </row>
    <row r="21" spans="2:20" s="192" customFormat="1" ht="15" customHeight="1">
      <c r="B21" s="1547" t="s">
        <v>853</v>
      </c>
      <c r="C21" s="1548"/>
      <c r="D21" s="666">
        <f>SUM(D22:D25)</f>
        <v>121249</v>
      </c>
      <c r="E21" s="666">
        <f>SUM(E22:E25)</f>
        <v>54786</v>
      </c>
      <c r="F21" s="667">
        <f>SUM(E21/D21*100)</f>
        <v>45.18470255424787</v>
      </c>
      <c r="G21" s="666">
        <f>SUM(G22:G25)</f>
        <v>66765</v>
      </c>
      <c r="H21" s="668">
        <f>SUM(G21/D21*100)</f>
        <v>55.064371664920955</v>
      </c>
      <c r="I21" s="666">
        <f>SUM(I22:I25)</f>
        <v>34064</v>
      </c>
      <c r="J21" s="669">
        <f>SUM(I21/D21*100)</f>
        <v>28.094252323730508</v>
      </c>
      <c r="K21" s="666"/>
      <c r="L21" s="666">
        <f aca="true" t="shared" si="9" ref="L21:Q21">SUM(L22:L25)</f>
        <v>2</v>
      </c>
      <c r="M21" s="666">
        <f t="shared" si="9"/>
        <v>23142</v>
      </c>
      <c r="N21" s="666">
        <f t="shared" si="9"/>
        <v>20</v>
      </c>
      <c r="O21" s="666">
        <f t="shared" si="9"/>
        <v>7847</v>
      </c>
      <c r="P21" s="666">
        <f t="shared" si="9"/>
        <v>2</v>
      </c>
      <c r="Q21" s="666">
        <f t="shared" si="9"/>
        <v>3075</v>
      </c>
      <c r="R21" s="670"/>
      <c r="S21" s="666">
        <f>SUM(S22:S26)</f>
        <v>24</v>
      </c>
      <c r="T21" s="568">
        <f>SUM(M21,O21,Q21)</f>
        <v>34064</v>
      </c>
    </row>
    <row r="22" spans="2:20" s="647" customFormat="1" ht="14.25" customHeight="1">
      <c r="B22" s="672"/>
      <c r="C22" s="54" t="s">
        <v>384</v>
      </c>
      <c r="D22" s="567">
        <v>37543</v>
      </c>
      <c r="E22" s="567">
        <v>34130</v>
      </c>
      <c r="F22" s="667">
        <f>SUM(E22/D22*100)</f>
        <v>90.9090909090909</v>
      </c>
      <c r="G22" s="567">
        <v>41475</v>
      </c>
      <c r="H22" s="668">
        <f>SUM(G22/D22*100)</f>
        <v>110.47332392190287</v>
      </c>
      <c r="I22" s="673">
        <v>17555</v>
      </c>
      <c r="J22" s="669">
        <f>SUM(I22/D22*100)</f>
        <v>46.75971552619663</v>
      </c>
      <c r="K22" s="675"/>
      <c r="L22" s="675">
        <v>1</v>
      </c>
      <c r="M22" s="567">
        <v>16302</v>
      </c>
      <c r="N22" s="567">
        <v>4</v>
      </c>
      <c r="O22" s="567">
        <v>1078</v>
      </c>
      <c r="P22" s="567">
        <v>1</v>
      </c>
      <c r="Q22" s="567">
        <v>175</v>
      </c>
      <c r="R22" s="670"/>
      <c r="S22" s="567">
        <f>SUM(L22,N22,P22)</f>
        <v>6</v>
      </c>
      <c r="T22" s="568">
        <f>SUM(M22,O22,Q22)</f>
        <v>17555</v>
      </c>
    </row>
    <row r="23" spans="2:20" s="647" customFormat="1" ht="15" customHeight="1">
      <c r="B23" s="672"/>
      <c r="C23" s="54" t="s">
        <v>387</v>
      </c>
      <c r="D23" s="567">
        <v>40746</v>
      </c>
      <c r="E23" s="567">
        <v>19705</v>
      </c>
      <c r="F23" s="667">
        <f>SUM(E23/D23*100)</f>
        <v>48.36057527119226</v>
      </c>
      <c r="G23" s="567">
        <v>24650</v>
      </c>
      <c r="H23" s="668">
        <f>SUM(G23/D23*100)</f>
        <v>60.4967358759142</v>
      </c>
      <c r="I23" s="673">
        <v>16038</v>
      </c>
      <c r="J23" s="669">
        <f>SUM(I23/D23*100)</f>
        <v>39.36091886320129</v>
      </c>
      <c r="K23" s="675"/>
      <c r="L23" s="675">
        <v>1</v>
      </c>
      <c r="M23" s="567">
        <v>6840</v>
      </c>
      <c r="N23" s="567">
        <v>14</v>
      </c>
      <c r="O23" s="567">
        <v>6298</v>
      </c>
      <c r="P23" s="567">
        <v>1</v>
      </c>
      <c r="Q23" s="567">
        <v>2900</v>
      </c>
      <c r="R23" s="670"/>
      <c r="S23" s="567">
        <f>SUM(L23,N23,P23)</f>
        <v>16</v>
      </c>
      <c r="T23" s="568">
        <f>SUM(M23,O23,Q23)</f>
        <v>16038</v>
      </c>
    </row>
    <row r="24" spans="2:20" s="647" customFormat="1" ht="15" customHeight="1">
      <c r="B24" s="672"/>
      <c r="C24" s="54" t="s">
        <v>854</v>
      </c>
      <c r="D24" s="567">
        <v>13565</v>
      </c>
      <c r="E24" s="567">
        <v>621</v>
      </c>
      <c r="F24" s="667">
        <f>SUM(E24/D24*100)</f>
        <v>4.577957980095835</v>
      </c>
      <c r="G24" s="567">
        <v>240</v>
      </c>
      <c r="H24" s="668">
        <f>SUM(G24/D24*100)</f>
        <v>1.7692591227423518</v>
      </c>
      <c r="I24" s="673">
        <v>156</v>
      </c>
      <c r="J24" s="669">
        <f>SUM(I24/D24*100)</f>
        <v>1.1500184297825284</v>
      </c>
      <c r="K24" s="675"/>
      <c r="L24" s="567">
        <v>0</v>
      </c>
      <c r="M24" s="567">
        <v>0</v>
      </c>
      <c r="N24" s="567">
        <v>1</v>
      </c>
      <c r="O24" s="567">
        <v>156</v>
      </c>
      <c r="P24" s="567">
        <v>0</v>
      </c>
      <c r="Q24" s="567">
        <v>0</v>
      </c>
      <c r="R24" s="670"/>
      <c r="S24" s="567">
        <f>SUM(L24,N24,P24)</f>
        <v>1</v>
      </c>
      <c r="T24" s="568">
        <f>SUM(M24,O24,Q24)</f>
        <v>156</v>
      </c>
    </row>
    <row r="25" spans="2:20" s="647" customFormat="1" ht="15" customHeight="1">
      <c r="B25" s="672"/>
      <c r="C25" s="54" t="s">
        <v>506</v>
      </c>
      <c r="D25" s="567">
        <v>29395</v>
      </c>
      <c r="E25" s="567">
        <v>330</v>
      </c>
      <c r="F25" s="667">
        <f>SUM(E25/D25*100)</f>
        <v>1.122639904745705</v>
      </c>
      <c r="G25" s="567">
        <v>400</v>
      </c>
      <c r="H25" s="668">
        <f>SUM(G25/D25*100)</f>
        <v>1.3607756421160062</v>
      </c>
      <c r="I25" s="673">
        <v>315</v>
      </c>
      <c r="J25" s="669">
        <f>SUM(I25/D25*100)</f>
        <v>1.0716108181663548</v>
      </c>
      <c r="K25" s="682"/>
      <c r="L25" s="682">
        <v>0</v>
      </c>
      <c r="M25" s="682">
        <v>0</v>
      </c>
      <c r="N25" s="567">
        <v>1</v>
      </c>
      <c r="O25" s="567">
        <v>315</v>
      </c>
      <c r="P25" s="567">
        <v>0</v>
      </c>
      <c r="Q25" s="567">
        <v>0</v>
      </c>
      <c r="R25" s="670"/>
      <c r="S25" s="567">
        <f>SUM(L25,N25,P25)</f>
        <v>1</v>
      </c>
      <c r="T25" s="568">
        <f>SUM(M25,O25,Q25)</f>
        <v>315</v>
      </c>
    </row>
    <row r="26" spans="2:20" s="647" customFormat="1" ht="12">
      <c r="B26" s="672"/>
      <c r="C26" s="54"/>
      <c r="D26" s="673"/>
      <c r="E26" s="673"/>
      <c r="F26" s="680"/>
      <c r="G26" s="673"/>
      <c r="H26" s="681"/>
      <c r="I26" s="673"/>
      <c r="J26" s="677"/>
      <c r="K26" s="675"/>
      <c r="L26" s="567"/>
      <c r="M26" s="567"/>
      <c r="N26" s="567"/>
      <c r="O26" s="567"/>
      <c r="P26" s="567"/>
      <c r="Q26" s="567"/>
      <c r="R26" s="674"/>
      <c r="S26" s="567"/>
      <c r="T26" s="568"/>
    </row>
    <row r="27" spans="2:20" s="647" customFormat="1" ht="15" customHeight="1">
      <c r="B27" s="1547" t="s">
        <v>855</v>
      </c>
      <c r="C27" s="1548"/>
      <c r="D27" s="673">
        <f>SUM(D28:D35)</f>
        <v>120214</v>
      </c>
      <c r="E27" s="673">
        <f>SUM(E28:E35)</f>
        <v>30649</v>
      </c>
      <c r="F27" s="667">
        <f aca="true" t="shared" si="10" ref="F27:F35">SUM(E27/D27*100)</f>
        <v>25.495366596236714</v>
      </c>
      <c r="G27" s="673">
        <f>SUM(G28:G35)</f>
        <v>35672</v>
      </c>
      <c r="H27" s="668">
        <f aca="true" t="shared" si="11" ref="H27:H35">SUM(G27/D27*100)</f>
        <v>29.67374848187399</v>
      </c>
      <c r="I27" s="673">
        <f>SUM(I28:I35)</f>
        <v>18868</v>
      </c>
      <c r="J27" s="669">
        <f aca="true" t="shared" si="12" ref="J27:J35">SUM(I27/D27*100)</f>
        <v>15.695343304440415</v>
      </c>
      <c r="K27" s="673"/>
      <c r="L27" s="673">
        <f aca="true" t="shared" si="13" ref="L27:Q27">SUM(L28:L35)</f>
        <v>1</v>
      </c>
      <c r="M27" s="673">
        <f t="shared" si="13"/>
        <v>15323</v>
      </c>
      <c r="N27" s="673">
        <f t="shared" si="13"/>
        <v>9</v>
      </c>
      <c r="O27" s="673">
        <f t="shared" si="13"/>
        <v>3545</v>
      </c>
      <c r="P27" s="673">
        <f t="shared" si="13"/>
        <v>0</v>
      </c>
      <c r="Q27" s="673">
        <f t="shared" si="13"/>
        <v>0</v>
      </c>
      <c r="R27" s="670"/>
      <c r="S27" s="673">
        <f>SUM(S28:S35)</f>
        <v>10</v>
      </c>
      <c r="T27" s="683">
        <f>SUM(T28:T35)</f>
        <v>18868</v>
      </c>
    </row>
    <row r="28" spans="2:20" s="647" customFormat="1" ht="15" customHeight="1">
      <c r="B28" s="672"/>
      <c r="C28" s="54" t="s">
        <v>381</v>
      </c>
      <c r="D28" s="567">
        <v>43265</v>
      </c>
      <c r="E28" s="567">
        <v>25432</v>
      </c>
      <c r="F28" s="667">
        <f t="shared" si="10"/>
        <v>58.781925343811395</v>
      </c>
      <c r="G28" s="567">
        <v>30000</v>
      </c>
      <c r="H28" s="668">
        <f t="shared" si="11"/>
        <v>69.34011325551832</v>
      </c>
      <c r="I28" s="673">
        <v>15323</v>
      </c>
      <c r="J28" s="669">
        <f t="shared" si="12"/>
        <v>35.416618513810235</v>
      </c>
      <c r="K28" s="675"/>
      <c r="L28" s="675">
        <v>1</v>
      </c>
      <c r="M28" s="567">
        <v>15323</v>
      </c>
      <c r="N28" s="567">
        <v>0</v>
      </c>
      <c r="O28" s="567">
        <v>0</v>
      </c>
      <c r="P28" s="567">
        <v>0</v>
      </c>
      <c r="Q28" s="567">
        <v>0</v>
      </c>
      <c r="R28" s="670"/>
      <c r="S28" s="567">
        <f aca="true" t="shared" si="14" ref="S28:T35">SUM(L28,N28,P28)</f>
        <v>1</v>
      </c>
      <c r="T28" s="568">
        <f t="shared" si="14"/>
        <v>15323</v>
      </c>
    </row>
    <row r="29" spans="2:20" s="647" customFormat="1" ht="15" customHeight="1">
      <c r="B29" s="672"/>
      <c r="C29" s="54" t="s">
        <v>508</v>
      </c>
      <c r="D29" s="567">
        <v>9813</v>
      </c>
      <c r="E29" s="567">
        <v>0</v>
      </c>
      <c r="F29" s="679">
        <f t="shared" si="10"/>
        <v>0</v>
      </c>
      <c r="G29" s="567">
        <v>0</v>
      </c>
      <c r="H29" s="684">
        <f t="shared" si="11"/>
        <v>0</v>
      </c>
      <c r="I29" s="673">
        <v>0</v>
      </c>
      <c r="J29" s="669">
        <f t="shared" si="12"/>
        <v>0</v>
      </c>
      <c r="K29" s="675"/>
      <c r="L29" s="675">
        <v>0</v>
      </c>
      <c r="M29" s="567">
        <v>0</v>
      </c>
      <c r="N29" s="567">
        <v>0</v>
      </c>
      <c r="O29" s="567">
        <v>0</v>
      </c>
      <c r="P29" s="567">
        <v>0</v>
      </c>
      <c r="Q29" s="567">
        <v>0</v>
      </c>
      <c r="R29" s="670"/>
      <c r="S29" s="567">
        <f t="shared" si="14"/>
        <v>0</v>
      </c>
      <c r="T29" s="568">
        <f t="shared" si="14"/>
        <v>0</v>
      </c>
    </row>
    <row r="30" spans="2:21" s="647" customFormat="1" ht="15" customHeight="1">
      <c r="B30" s="672"/>
      <c r="C30" s="54" t="s">
        <v>517</v>
      </c>
      <c r="D30" s="567">
        <v>15866</v>
      </c>
      <c r="E30" s="567">
        <v>3543</v>
      </c>
      <c r="F30" s="667">
        <f t="shared" si="10"/>
        <v>22.33077020042859</v>
      </c>
      <c r="G30" s="567">
        <v>3590</v>
      </c>
      <c r="H30" s="668">
        <f t="shared" si="11"/>
        <v>22.62700113450145</v>
      </c>
      <c r="I30" s="673">
        <v>2039</v>
      </c>
      <c r="J30" s="669">
        <f t="shared" si="12"/>
        <v>12.851380310097063</v>
      </c>
      <c r="K30" s="675"/>
      <c r="L30" s="675">
        <v>0</v>
      </c>
      <c r="M30" s="567">
        <v>0</v>
      </c>
      <c r="N30" s="567">
        <v>4</v>
      </c>
      <c r="O30" s="567">
        <v>2039</v>
      </c>
      <c r="P30" s="567">
        <v>0</v>
      </c>
      <c r="Q30" s="567">
        <v>0</v>
      </c>
      <c r="R30" s="670"/>
      <c r="S30" s="567">
        <f t="shared" si="14"/>
        <v>4</v>
      </c>
      <c r="T30" s="568">
        <f t="shared" si="14"/>
        <v>2039</v>
      </c>
      <c r="U30" s="196"/>
    </row>
    <row r="31" spans="2:20" s="647" customFormat="1" ht="15" customHeight="1">
      <c r="B31" s="672"/>
      <c r="C31" s="54" t="s">
        <v>422</v>
      </c>
      <c r="D31" s="567">
        <v>16300</v>
      </c>
      <c r="E31" s="567">
        <v>0</v>
      </c>
      <c r="F31" s="679">
        <f t="shared" si="10"/>
        <v>0</v>
      </c>
      <c r="G31" s="567">
        <v>0</v>
      </c>
      <c r="H31" s="684">
        <f t="shared" si="11"/>
        <v>0</v>
      </c>
      <c r="I31" s="673">
        <v>0</v>
      </c>
      <c r="J31" s="669">
        <f t="shared" si="12"/>
        <v>0</v>
      </c>
      <c r="K31" s="567"/>
      <c r="L31" s="567">
        <v>0</v>
      </c>
      <c r="M31" s="567">
        <v>0</v>
      </c>
      <c r="N31" s="567">
        <v>0</v>
      </c>
      <c r="O31" s="567">
        <v>0</v>
      </c>
      <c r="P31" s="567">
        <v>0</v>
      </c>
      <c r="Q31" s="567">
        <v>0</v>
      </c>
      <c r="R31" s="670"/>
      <c r="S31" s="567">
        <f t="shared" si="14"/>
        <v>0</v>
      </c>
      <c r="T31" s="568">
        <f t="shared" si="14"/>
        <v>0</v>
      </c>
    </row>
    <row r="32" spans="2:20" s="647" customFormat="1" ht="15" customHeight="1">
      <c r="B32" s="672"/>
      <c r="C32" s="54" t="s">
        <v>423</v>
      </c>
      <c r="D32" s="567">
        <v>9619</v>
      </c>
      <c r="E32" s="567">
        <v>0</v>
      </c>
      <c r="F32" s="679">
        <f t="shared" si="10"/>
        <v>0</v>
      </c>
      <c r="G32" s="567">
        <v>0</v>
      </c>
      <c r="H32" s="684">
        <f t="shared" si="11"/>
        <v>0</v>
      </c>
      <c r="I32" s="673">
        <v>0</v>
      </c>
      <c r="J32" s="669">
        <f t="shared" si="12"/>
        <v>0</v>
      </c>
      <c r="K32" s="567"/>
      <c r="L32" s="567">
        <v>0</v>
      </c>
      <c r="M32" s="567">
        <v>0</v>
      </c>
      <c r="N32" s="567">
        <v>0</v>
      </c>
      <c r="O32" s="567">
        <v>0</v>
      </c>
      <c r="P32" s="567">
        <v>0</v>
      </c>
      <c r="Q32" s="567">
        <v>0</v>
      </c>
      <c r="R32" s="670"/>
      <c r="S32" s="567">
        <f t="shared" si="14"/>
        <v>0</v>
      </c>
      <c r="T32" s="568">
        <f t="shared" si="14"/>
        <v>0</v>
      </c>
    </row>
    <row r="33" spans="2:20" s="647" customFormat="1" ht="15" customHeight="1">
      <c r="B33" s="672"/>
      <c r="C33" s="54" t="s">
        <v>421</v>
      </c>
      <c r="D33" s="567">
        <v>7280</v>
      </c>
      <c r="E33" s="567">
        <v>1119</v>
      </c>
      <c r="F33" s="667">
        <f t="shared" si="10"/>
        <v>15.370879120879122</v>
      </c>
      <c r="G33" s="567">
        <v>1420</v>
      </c>
      <c r="H33" s="668">
        <f t="shared" si="11"/>
        <v>19.505494505494507</v>
      </c>
      <c r="I33" s="673">
        <v>1041</v>
      </c>
      <c r="J33" s="669">
        <f t="shared" si="12"/>
        <v>14.29945054945055</v>
      </c>
      <c r="K33" s="567"/>
      <c r="L33" s="567">
        <v>0</v>
      </c>
      <c r="M33" s="567">
        <v>0</v>
      </c>
      <c r="N33" s="567">
        <v>4</v>
      </c>
      <c r="O33" s="567">
        <v>1041</v>
      </c>
      <c r="P33" s="567">
        <v>0</v>
      </c>
      <c r="Q33" s="567">
        <v>0</v>
      </c>
      <c r="R33" s="670"/>
      <c r="S33" s="567">
        <f t="shared" si="14"/>
        <v>4</v>
      </c>
      <c r="T33" s="568">
        <f t="shared" si="14"/>
        <v>1041</v>
      </c>
    </row>
    <row r="34" spans="2:20" s="647" customFormat="1" ht="15" customHeight="1">
      <c r="B34" s="672"/>
      <c r="C34" s="54" t="s">
        <v>856</v>
      </c>
      <c r="D34" s="567">
        <v>10013</v>
      </c>
      <c r="E34" s="567">
        <v>0</v>
      </c>
      <c r="F34" s="679">
        <f t="shared" si="10"/>
        <v>0</v>
      </c>
      <c r="G34" s="567">
        <v>0</v>
      </c>
      <c r="H34" s="684">
        <f t="shared" si="11"/>
        <v>0</v>
      </c>
      <c r="I34" s="673">
        <v>0</v>
      </c>
      <c r="J34" s="669">
        <f t="shared" si="12"/>
        <v>0</v>
      </c>
      <c r="K34" s="567"/>
      <c r="L34" s="567">
        <v>0</v>
      </c>
      <c r="M34" s="567">
        <v>0</v>
      </c>
      <c r="N34" s="567">
        <v>0</v>
      </c>
      <c r="O34" s="567">
        <v>0</v>
      </c>
      <c r="P34" s="567">
        <v>0</v>
      </c>
      <c r="Q34" s="567">
        <v>0</v>
      </c>
      <c r="R34" s="670"/>
      <c r="S34" s="567">
        <f t="shared" si="14"/>
        <v>0</v>
      </c>
      <c r="T34" s="568">
        <f t="shared" si="14"/>
        <v>0</v>
      </c>
    </row>
    <row r="35" spans="2:20" s="647" customFormat="1" ht="15" customHeight="1">
      <c r="B35" s="672"/>
      <c r="C35" s="54" t="s">
        <v>857</v>
      </c>
      <c r="D35" s="567">
        <v>8058</v>
      </c>
      <c r="E35" s="675">
        <v>555</v>
      </c>
      <c r="F35" s="667">
        <f t="shared" si="10"/>
        <v>6.887565152643335</v>
      </c>
      <c r="G35" s="567">
        <v>662</v>
      </c>
      <c r="H35" s="668">
        <f t="shared" si="11"/>
        <v>8.215438073963762</v>
      </c>
      <c r="I35" s="673">
        <v>465</v>
      </c>
      <c r="J35" s="669">
        <f t="shared" si="12"/>
        <v>5.77066269545793</v>
      </c>
      <c r="K35" s="567"/>
      <c r="L35" s="567">
        <v>0</v>
      </c>
      <c r="M35" s="567">
        <v>0</v>
      </c>
      <c r="N35" s="567">
        <v>1</v>
      </c>
      <c r="O35" s="567">
        <v>465</v>
      </c>
      <c r="P35" s="567">
        <v>0</v>
      </c>
      <c r="Q35" s="567">
        <v>0</v>
      </c>
      <c r="R35" s="670"/>
      <c r="S35" s="567">
        <f t="shared" si="14"/>
        <v>1</v>
      </c>
      <c r="T35" s="568">
        <f t="shared" si="14"/>
        <v>465</v>
      </c>
    </row>
    <row r="36" spans="2:20" s="647" customFormat="1" ht="15" customHeight="1">
      <c r="B36" s="672"/>
      <c r="C36" s="54"/>
      <c r="D36" s="567"/>
      <c r="E36" s="675"/>
      <c r="F36" s="667"/>
      <c r="G36" s="567"/>
      <c r="H36" s="668"/>
      <c r="I36" s="673"/>
      <c r="J36" s="669"/>
      <c r="K36" s="675"/>
      <c r="L36" s="567"/>
      <c r="M36" s="567"/>
      <c r="N36" s="567"/>
      <c r="O36" s="567"/>
      <c r="P36" s="567"/>
      <c r="Q36" s="567"/>
      <c r="R36" s="674"/>
      <c r="S36" s="567"/>
      <c r="T36" s="568"/>
    </row>
    <row r="37" spans="2:20" s="647" customFormat="1" ht="15" customHeight="1">
      <c r="B37" s="1547" t="s">
        <v>858</v>
      </c>
      <c r="C37" s="1548"/>
      <c r="D37" s="567">
        <f>SUM(D38:D42)</f>
        <v>148111</v>
      </c>
      <c r="E37" s="567">
        <f>SUM(E38:E42)</f>
        <v>121738</v>
      </c>
      <c r="F37" s="667">
        <f aca="true" t="shared" si="15" ref="F37:F42">SUM(E37/D37*100)</f>
        <v>82.1937600853414</v>
      </c>
      <c r="G37" s="567">
        <f>SUM(G38:G42)</f>
        <v>122377</v>
      </c>
      <c r="H37" s="668">
        <f aca="true" t="shared" si="16" ref="H37:H42">SUM(G37/D37*100)</f>
        <v>82.62519326721176</v>
      </c>
      <c r="I37" s="567">
        <f>SUM(I38:I42)</f>
        <v>99559</v>
      </c>
      <c r="J37" s="669">
        <f aca="true" t="shared" si="17" ref="J37:J42">SUM(I37/D37*100)</f>
        <v>67.21918020943751</v>
      </c>
      <c r="K37" s="567"/>
      <c r="L37" s="567">
        <f aca="true" t="shared" si="18" ref="L37:Q37">SUM(L38:L42)</f>
        <v>3</v>
      </c>
      <c r="M37" s="567">
        <f t="shared" si="18"/>
        <v>67667</v>
      </c>
      <c r="N37" s="567">
        <f t="shared" si="18"/>
        <v>34</v>
      </c>
      <c r="O37" s="567">
        <f t="shared" si="18"/>
        <v>31327</v>
      </c>
      <c r="P37" s="567">
        <f t="shared" si="18"/>
        <v>3</v>
      </c>
      <c r="Q37" s="567">
        <f t="shared" si="18"/>
        <v>565</v>
      </c>
      <c r="R37" s="670"/>
      <c r="S37" s="567">
        <f>SUM(S38:S42)</f>
        <v>40</v>
      </c>
      <c r="T37" s="568">
        <f>SUM(T38:T42)</f>
        <v>99559</v>
      </c>
    </row>
    <row r="38" spans="2:20" s="647" customFormat="1" ht="15" customHeight="1">
      <c r="B38" s="672"/>
      <c r="C38" s="54" t="s">
        <v>859</v>
      </c>
      <c r="D38" s="567">
        <v>96895</v>
      </c>
      <c r="E38" s="567">
        <v>96492</v>
      </c>
      <c r="F38" s="667">
        <f t="shared" si="15"/>
        <v>99.58408586614377</v>
      </c>
      <c r="G38" s="567">
        <v>93170</v>
      </c>
      <c r="H38" s="668">
        <f t="shared" si="16"/>
        <v>96.155632385572</v>
      </c>
      <c r="I38" s="673">
        <v>80072</v>
      </c>
      <c r="J38" s="669">
        <f t="shared" si="17"/>
        <v>82.63790701274576</v>
      </c>
      <c r="K38" s="567" t="s">
        <v>860</v>
      </c>
      <c r="L38" s="567">
        <v>2</v>
      </c>
      <c r="M38" s="567">
        <v>63114</v>
      </c>
      <c r="N38" s="567">
        <v>10</v>
      </c>
      <c r="O38" s="567">
        <v>16958</v>
      </c>
      <c r="P38" s="567">
        <v>0</v>
      </c>
      <c r="Q38" s="567">
        <v>0</v>
      </c>
      <c r="R38" s="674" t="s">
        <v>860</v>
      </c>
      <c r="S38" s="567">
        <f aca="true" t="shared" si="19" ref="S38:T42">SUM(L38,N38,P38)</f>
        <v>12</v>
      </c>
      <c r="T38" s="568">
        <f t="shared" si="19"/>
        <v>80072</v>
      </c>
    </row>
    <row r="39" spans="2:20" s="647" customFormat="1" ht="15" customHeight="1">
      <c r="B39" s="672"/>
      <c r="C39" s="54" t="s">
        <v>1483</v>
      </c>
      <c r="D39" s="567">
        <v>7920</v>
      </c>
      <c r="E39" s="567">
        <v>7920</v>
      </c>
      <c r="F39" s="667">
        <f t="shared" si="15"/>
        <v>100</v>
      </c>
      <c r="G39" s="567">
        <v>8970</v>
      </c>
      <c r="H39" s="668">
        <f t="shared" si="16"/>
        <v>113.25757575757575</v>
      </c>
      <c r="I39" s="673">
        <v>4892</v>
      </c>
      <c r="J39" s="669">
        <f t="shared" si="17"/>
        <v>61.76767676767677</v>
      </c>
      <c r="K39" s="675"/>
      <c r="L39" s="567">
        <v>0</v>
      </c>
      <c r="M39" s="567">
        <v>0</v>
      </c>
      <c r="N39" s="567">
        <v>6</v>
      </c>
      <c r="O39" s="567">
        <v>4892</v>
      </c>
      <c r="P39" s="567">
        <v>0</v>
      </c>
      <c r="Q39" s="567">
        <v>0</v>
      </c>
      <c r="R39" s="670"/>
      <c r="S39" s="567">
        <f t="shared" si="19"/>
        <v>6</v>
      </c>
      <c r="T39" s="568">
        <f t="shared" si="19"/>
        <v>4892</v>
      </c>
    </row>
    <row r="40" spans="2:20" s="647" customFormat="1" ht="15" customHeight="1">
      <c r="B40" s="672"/>
      <c r="C40" s="54" t="s">
        <v>861</v>
      </c>
      <c r="D40" s="567">
        <v>10591</v>
      </c>
      <c r="E40" s="567">
        <v>2641</v>
      </c>
      <c r="F40" s="667">
        <f t="shared" si="15"/>
        <v>24.936266641488057</v>
      </c>
      <c r="G40" s="567">
        <v>2270</v>
      </c>
      <c r="H40" s="668">
        <f t="shared" si="16"/>
        <v>21.433292418090833</v>
      </c>
      <c r="I40" s="673">
        <v>1887</v>
      </c>
      <c r="J40" s="669">
        <f t="shared" si="17"/>
        <v>17.81701444622793</v>
      </c>
      <c r="K40" s="567" t="s">
        <v>860</v>
      </c>
      <c r="L40" s="567">
        <v>0</v>
      </c>
      <c r="M40" s="567">
        <v>0</v>
      </c>
      <c r="N40" s="567">
        <v>7</v>
      </c>
      <c r="O40" s="567">
        <v>1887</v>
      </c>
      <c r="P40" s="567">
        <v>0</v>
      </c>
      <c r="Q40" s="567">
        <v>0</v>
      </c>
      <c r="R40" s="670"/>
      <c r="S40" s="567">
        <f t="shared" si="19"/>
        <v>7</v>
      </c>
      <c r="T40" s="568">
        <f t="shared" si="19"/>
        <v>1887</v>
      </c>
    </row>
    <row r="41" spans="2:20" s="647" customFormat="1" ht="15" customHeight="1">
      <c r="B41" s="672"/>
      <c r="C41" s="54" t="s">
        <v>503</v>
      </c>
      <c r="D41" s="567">
        <v>23023</v>
      </c>
      <c r="E41" s="567">
        <v>7982</v>
      </c>
      <c r="F41" s="667">
        <f t="shared" si="15"/>
        <v>34.66967814793902</v>
      </c>
      <c r="G41" s="567">
        <v>10897</v>
      </c>
      <c r="H41" s="668">
        <f t="shared" si="16"/>
        <v>47.33092993962559</v>
      </c>
      <c r="I41" s="567">
        <v>7330</v>
      </c>
      <c r="J41" s="669">
        <f t="shared" si="17"/>
        <v>31.8377274899014</v>
      </c>
      <c r="K41" s="567"/>
      <c r="L41" s="567">
        <v>0</v>
      </c>
      <c r="M41" s="567">
        <v>0</v>
      </c>
      <c r="N41" s="567">
        <v>10</v>
      </c>
      <c r="O41" s="567">
        <v>6765</v>
      </c>
      <c r="P41" s="567">
        <v>3</v>
      </c>
      <c r="Q41" s="567">
        <v>565</v>
      </c>
      <c r="R41" s="670"/>
      <c r="S41" s="567">
        <f t="shared" si="19"/>
        <v>13</v>
      </c>
      <c r="T41" s="568">
        <f t="shared" si="19"/>
        <v>7330</v>
      </c>
    </row>
    <row r="42" spans="2:20" s="647" customFormat="1" ht="15" customHeight="1">
      <c r="B42" s="672"/>
      <c r="C42" s="54" t="s">
        <v>862</v>
      </c>
      <c r="D42" s="567">
        <v>9682</v>
      </c>
      <c r="E42" s="567">
        <v>6703</v>
      </c>
      <c r="F42" s="667">
        <f t="shared" si="15"/>
        <v>69.23156372650278</v>
      </c>
      <c r="G42" s="567">
        <v>7070</v>
      </c>
      <c r="H42" s="668">
        <f t="shared" si="16"/>
        <v>73.02210287130758</v>
      </c>
      <c r="I42" s="673">
        <v>5378</v>
      </c>
      <c r="J42" s="669">
        <f t="shared" si="17"/>
        <v>55.54637471596777</v>
      </c>
      <c r="K42" s="675"/>
      <c r="L42" s="567">
        <v>1</v>
      </c>
      <c r="M42" s="567">
        <v>4553</v>
      </c>
      <c r="N42" s="567">
        <v>1</v>
      </c>
      <c r="O42" s="567">
        <v>825</v>
      </c>
      <c r="P42" s="567">
        <v>0</v>
      </c>
      <c r="Q42" s="567">
        <v>0</v>
      </c>
      <c r="R42" s="670"/>
      <c r="S42" s="567">
        <f t="shared" si="19"/>
        <v>2</v>
      </c>
      <c r="T42" s="568">
        <f t="shared" si="19"/>
        <v>5378</v>
      </c>
    </row>
    <row r="43" spans="2:20" s="647" customFormat="1" ht="15" customHeight="1">
      <c r="B43" s="672"/>
      <c r="C43" s="54"/>
      <c r="D43" s="567"/>
      <c r="E43" s="567"/>
      <c r="F43" s="667"/>
      <c r="G43" s="567"/>
      <c r="H43" s="668"/>
      <c r="I43" s="673"/>
      <c r="J43" s="669"/>
      <c r="K43" s="675"/>
      <c r="L43" s="567"/>
      <c r="M43" s="567"/>
      <c r="N43" s="567"/>
      <c r="O43" s="567"/>
      <c r="P43" s="567"/>
      <c r="Q43" s="567"/>
      <c r="R43" s="674"/>
      <c r="S43" s="567"/>
      <c r="T43" s="568"/>
    </row>
    <row r="44" spans="2:20" s="647" customFormat="1" ht="15" customHeight="1">
      <c r="B44" s="1547" t="s">
        <v>863</v>
      </c>
      <c r="C44" s="1548"/>
      <c r="D44" s="567">
        <f>SUM(D45:D48)</f>
        <v>60226</v>
      </c>
      <c r="E44" s="567">
        <f>SUM(E45:E48)</f>
        <v>55534</v>
      </c>
      <c r="F44" s="667">
        <v>91.9</v>
      </c>
      <c r="G44" s="567">
        <f>SUM(G45:G48)</f>
        <v>67270</v>
      </c>
      <c r="H44" s="668">
        <f>SUM(G44/D44*100)</f>
        <v>111.69594527280577</v>
      </c>
      <c r="I44" s="567">
        <f>SUM(I45:I48)</f>
        <v>38844</v>
      </c>
      <c r="J44" s="669">
        <f>SUM(I44/D44*100)</f>
        <v>64.49706106996979</v>
      </c>
      <c r="K44" s="567"/>
      <c r="L44" s="567">
        <v>3</v>
      </c>
      <c r="M44" s="567">
        <f>SUM(M45:M48)</f>
        <v>10260</v>
      </c>
      <c r="N44" s="567">
        <f>SUM(N45:N48)</f>
        <v>29</v>
      </c>
      <c r="O44" s="567">
        <f>SUM(O45:O48)</f>
        <v>28584</v>
      </c>
      <c r="P44" s="567">
        <f>SUM(P45:P48)</f>
        <v>0</v>
      </c>
      <c r="Q44" s="567">
        <f>SUM(Q45:Q48)</f>
        <v>0</v>
      </c>
      <c r="R44" s="670"/>
      <c r="S44" s="567">
        <f>SUM(S45:S48)</f>
        <v>32</v>
      </c>
      <c r="T44" s="568">
        <f>SUM(T45:T48)</f>
        <v>38844</v>
      </c>
    </row>
    <row r="45" spans="2:20" s="647" customFormat="1" ht="15" customHeight="1">
      <c r="B45" s="672"/>
      <c r="C45" s="54" t="s">
        <v>1480</v>
      </c>
      <c r="D45" s="567">
        <v>15587</v>
      </c>
      <c r="E45" s="675">
        <v>15587</v>
      </c>
      <c r="F45" s="667">
        <f>SUM(E45/D45*100)</f>
        <v>100</v>
      </c>
      <c r="G45" s="567">
        <v>17210</v>
      </c>
      <c r="H45" s="668">
        <f>SUM(G45/D45*100)</f>
        <v>110.41252325655995</v>
      </c>
      <c r="I45" s="673">
        <v>11252</v>
      </c>
      <c r="J45" s="669">
        <f>SUM(I45/D45*100)</f>
        <v>72.18836209661897</v>
      </c>
      <c r="K45" s="675"/>
      <c r="L45" s="685">
        <v>-1</v>
      </c>
      <c r="M45" s="686">
        <v>0</v>
      </c>
      <c r="N45" s="567">
        <v>8</v>
      </c>
      <c r="O45" s="567">
        <v>11252</v>
      </c>
      <c r="P45" s="567">
        <v>0</v>
      </c>
      <c r="Q45" s="567">
        <v>0</v>
      </c>
      <c r="R45" s="670"/>
      <c r="S45" s="567">
        <v>8</v>
      </c>
      <c r="T45" s="568">
        <f>SUM(M45,O45,Q45)</f>
        <v>11252</v>
      </c>
    </row>
    <row r="46" spans="2:20" s="647" customFormat="1" ht="15" customHeight="1">
      <c r="B46" s="672"/>
      <c r="C46" s="54" t="s">
        <v>1574</v>
      </c>
      <c r="D46" s="567">
        <v>21269</v>
      </c>
      <c r="E46" s="567">
        <v>21269</v>
      </c>
      <c r="F46" s="667">
        <f>SUM(E46/D46*100)</f>
        <v>100</v>
      </c>
      <c r="G46" s="567">
        <v>29350</v>
      </c>
      <c r="H46" s="668">
        <f>SUM(G46/D46*100)</f>
        <v>137.99426395223097</v>
      </c>
      <c r="I46" s="673">
        <v>16301</v>
      </c>
      <c r="J46" s="669">
        <f>SUM(I46/D46*100)</f>
        <v>76.64206121585406</v>
      </c>
      <c r="K46" s="567"/>
      <c r="L46" s="567">
        <v>2</v>
      </c>
      <c r="M46" s="567">
        <v>10260</v>
      </c>
      <c r="N46" s="567">
        <v>5</v>
      </c>
      <c r="O46" s="567">
        <v>6041</v>
      </c>
      <c r="P46" s="567">
        <v>0</v>
      </c>
      <c r="Q46" s="567">
        <v>0</v>
      </c>
      <c r="R46" s="670"/>
      <c r="S46" s="567">
        <f>SUM(L46,N46,P46)</f>
        <v>7</v>
      </c>
      <c r="T46" s="568">
        <f>SUM(M46,O46,Q46)</f>
        <v>16301</v>
      </c>
    </row>
    <row r="47" spans="2:20" s="647" customFormat="1" ht="15" customHeight="1">
      <c r="B47" s="672"/>
      <c r="C47" s="54" t="s">
        <v>408</v>
      </c>
      <c r="D47" s="567">
        <v>12457</v>
      </c>
      <c r="E47" s="675">
        <v>10080</v>
      </c>
      <c r="F47" s="667">
        <f>SUM(E47/D47*100)</f>
        <v>80.9183591554949</v>
      </c>
      <c r="G47" s="567">
        <v>12200</v>
      </c>
      <c r="H47" s="668">
        <f>SUM(G47/D47*100)</f>
        <v>97.93690294613471</v>
      </c>
      <c r="I47" s="673">
        <v>9141</v>
      </c>
      <c r="J47" s="669">
        <f>SUM(I47/D47*100)</f>
        <v>73.38042867464077</v>
      </c>
      <c r="K47" s="682"/>
      <c r="L47" s="567">
        <v>0</v>
      </c>
      <c r="M47" s="567">
        <v>0</v>
      </c>
      <c r="N47" s="567">
        <v>8</v>
      </c>
      <c r="O47" s="567">
        <v>9141</v>
      </c>
      <c r="P47" s="567">
        <v>0</v>
      </c>
      <c r="Q47" s="567">
        <v>0</v>
      </c>
      <c r="R47" s="670"/>
      <c r="S47" s="567">
        <f>SUM(L47,N47,P47)</f>
        <v>8</v>
      </c>
      <c r="T47" s="568">
        <f>SUM(M47,O47,Q47)</f>
        <v>9141</v>
      </c>
    </row>
    <row r="48" spans="2:20" s="647" customFormat="1" ht="15" customHeight="1">
      <c r="B48" s="672"/>
      <c r="C48" s="54" t="s">
        <v>864</v>
      </c>
      <c r="D48" s="567">
        <v>10913</v>
      </c>
      <c r="E48" s="675">
        <v>8598</v>
      </c>
      <c r="F48" s="667">
        <f>SUM(E48/D48*100)</f>
        <v>78.7867680747732</v>
      </c>
      <c r="G48" s="567">
        <v>8510</v>
      </c>
      <c r="H48" s="668">
        <f>SUM(G48/D48*100)</f>
        <v>77.98039036012095</v>
      </c>
      <c r="I48" s="673">
        <v>2150</v>
      </c>
      <c r="J48" s="669">
        <f>SUM(I48/D48*100)</f>
        <v>19.701273710253826</v>
      </c>
      <c r="K48" s="682"/>
      <c r="L48" s="567">
        <v>1</v>
      </c>
      <c r="M48" s="686">
        <v>0</v>
      </c>
      <c r="N48" s="567">
        <v>8</v>
      </c>
      <c r="O48" s="567">
        <v>2150</v>
      </c>
      <c r="P48" s="567">
        <v>0</v>
      </c>
      <c r="Q48" s="567">
        <v>0</v>
      </c>
      <c r="R48" s="670"/>
      <c r="S48" s="567">
        <f>SUM(L48,N48,P48)</f>
        <v>9</v>
      </c>
      <c r="T48" s="568">
        <f>SUM(M48,O48,Q48)</f>
        <v>2150</v>
      </c>
    </row>
    <row r="49" spans="2:20" s="647" customFormat="1" ht="15" customHeight="1">
      <c r="B49" s="672"/>
      <c r="C49" s="54"/>
      <c r="D49" s="567"/>
      <c r="E49" s="567"/>
      <c r="F49" s="667"/>
      <c r="G49" s="567"/>
      <c r="H49" s="687"/>
      <c r="I49" s="567"/>
      <c r="J49" s="669"/>
      <c r="K49" s="675"/>
      <c r="L49" s="567"/>
      <c r="M49" s="567"/>
      <c r="N49" s="567"/>
      <c r="O49" s="567"/>
      <c r="P49" s="567"/>
      <c r="Q49" s="567"/>
      <c r="R49" s="670"/>
      <c r="S49" s="567"/>
      <c r="T49" s="568"/>
    </row>
    <row r="50" spans="2:20" s="647" customFormat="1" ht="15" customHeight="1">
      <c r="B50" s="1547" t="s">
        <v>865</v>
      </c>
      <c r="C50" s="1548"/>
      <c r="D50" s="567">
        <f>SUM(D51:D56)</f>
        <v>142358</v>
      </c>
      <c r="E50" s="567">
        <f>SUM(E51:E56)</f>
        <v>107066</v>
      </c>
      <c r="F50" s="667">
        <f aca="true" t="shared" si="20" ref="F50:F56">SUM(E50/D50*100)</f>
        <v>75.20898017673751</v>
      </c>
      <c r="G50" s="567">
        <f>SUM(G51:G56)</f>
        <v>128245</v>
      </c>
      <c r="H50" s="668">
        <f aca="true" t="shared" si="21" ref="H50:H56">SUM(G50/D50*100)</f>
        <v>90.08626139732225</v>
      </c>
      <c r="I50" s="567">
        <f>SUM(I51:I56)</f>
        <v>86418</v>
      </c>
      <c r="J50" s="669">
        <f>SUM(I50/D50*100)</f>
        <v>60.70470222959019</v>
      </c>
      <c r="K50" s="567"/>
      <c r="L50" s="567">
        <f aca="true" t="shared" si="22" ref="L50:Q50">SUM(L51:L56)</f>
        <v>5</v>
      </c>
      <c r="M50" s="567">
        <f t="shared" si="22"/>
        <v>61064</v>
      </c>
      <c r="N50" s="567">
        <f t="shared" si="22"/>
        <v>39</v>
      </c>
      <c r="O50" s="567">
        <f t="shared" si="22"/>
        <v>24880</v>
      </c>
      <c r="P50" s="567">
        <f t="shared" si="22"/>
        <v>2</v>
      </c>
      <c r="Q50" s="567">
        <f t="shared" si="22"/>
        <v>474</v>
      </c>
      <c r="R50" s="670"/>
      <c r="S50" s="567">
        <f>SUM(S51:S56)</f>
        <v>46</v>
      </c>
      <c r="T50" s="568">
        <f aca="true" t="shared" si="23" ref="T50:T56">SUM(M50,O50,Q50)</f>
        <v>86418</v>
      </c>
    </row>
    <row r="51" spans="2:20" s="647" customFormat="1" ht="15" customHeight="1">
      <c r="B51" s="672"/>
      <c r="C51" s="54" t="s">
        <v>379</v>
      </c>
      <c r="D51" s="567">
        <v>81450</v>
      </c>
      <c r="E51" s="567">
        <v>68265</v>
      </c>
      <c r="F51" s="667">
        <f t="shared" si="20"/>
        <v>83.8121546961326</v>
      </c>
      <c r="G51" s="567">
        <v>79120</v>
      </c>
      <c r="H51" s="668">
        <f t="shared" si="21"/>
        <v>97.13934929404543</v>
      </c>
      <c r="I51" s="673">
        <v>57831</v>
      </c>
      <c r="J51" s="669">
        <v>76</v>
      </c>
      <c r="K51" s="675"/>
      <c r="L51" s="675">
        <v>2</v>
      </c>
      <c r="M51" s="567">
        <v>51030</v>
      </c>
      <c r="N51" s="567">
        <v>11</v>
      </c>
      <c r="O51" s="567">
        <v>6527</v>
      </c>
      <c r="P51" s="567">
        <v>1</v>
      </c>
      <c r="Q51" s="567">
        <v>274</v>
      </c>
      <c r="R51" s="670"/>
      <c r="S51" s="567">
        <f aca="true" t="shared" si="24" ref="S51:S56">SUM(L51,N51,P51)</f>
        <v>14</v>
      </c>
      <c r="T51" s="568">
        <f t="shared" si="23"/>
        <v>57831</v>
      </c>
    </row>
    <row r="52" spans="2:20" s="647" customFormat="1" ht="15" customHeight="1">
      <c r="B52" s="672"/>
      <c r="C52" s="54" t="s">
        <v>1655</v>
      </c>
      <c r="D52" s="567">
        <v>17906</v>
      </c>
      <c r="E52" s="567">
        <v>7387</v>
      </c>
      <c r="F52" s="667">
        <f t="shared" si="20"/>
        <v>41.254328158159275</v>
      </c>
      <c r="G52" s="567">
        <v>11995</v>
      </c>
      <c r="H52" s="668">
        <f t="shared" si="21"/>
        <v>66.98871886518486</v>
      </c>
      <c r="I52" s="673">
        <v>6326</v>
      </c>
      <c r="J52" s="669">
        <f>SUM(I52/D52*100)</f>
        <v>35.328940020104994</v>
      </c>
      <c r="K52" s="675"/>
      <c r="L52" s="675">
        <v>1</v>
      </c>
      <c r="M52" s="567">
        <v>3096</v>
      </c>
      <c r="N52" s="567">
        <v>11</v>
      </c>
      <c r="O52" s="567">
        <v>3230</v>
      </c>
      <c r="P52" s="567">
        <v>0</v>
      </c>
      <c r="Q52" s="567">
        <v>0</v>
      </c>
      <c r="R52" s="670"/>
      <c r="S52" s="567">
        <f t="shared" si="24"/>
        <v>12</v>
      </c>
      <c r="T52" s="568">
        <f t="shared" si="23"/>
        <v>6326</v>
      </c>
    </row>
    <row r="53" spans="2:20" s="647" customFormat="1" ht="15" customHeight="1">
      <c r="B53" s="672"/>
      <c r="C53" s="54" t="s">
        <v>497</v>
      </c>
      <c r="D53" s="567">
        <v>12522</v>
      </c>
      <c r="E53" s="567">
        <v>10891</v>
      </c>
      <c r="F53" s="667">
        <f t="shared" si="20"/>
        <v>86.974924133525</v>
      </c>
      <c r="G53" s="567">
        <v>16210</v>
      </c>
      <c r="H53" s="668">
        <f t="shared" si="21"/>
        <v>129.4521641910238</v>
      </c>
      <c r="I53" s="673">
        <v>9063</v>
      </c>
      <c r="J53" s="669">
        <f>SUM(I53/D53*100)</f>
        <v>72.37661715380929</v>
      </c>
      <c r="K53" s="675"/>
      <c r="L53" s="675">
        <v>1</v>
      </c>
      <c r="M53" s="567">
        <v>6938</v>
      </c>
      <c r="N53" s="567">
        <v>3</v>
      </c>
      <c r="O53" s="567">
        <v>2125</v>
      </c>
      <c r="P53" s="567">
        <v>0</v>
      </c>
      <c r="Q53" s="567">
        <v>0</v>
      </c>
      <c r="R53" s="670"/>
      <c r="S53" s="567">
        <f t="shared" si="24"/>
        <v>4</v>
      </c>
      <c r="T53" s="568">
        <f t="shared" si="23"/>
        <v>9063</v>
      </c>
    </row>
    <row r="54" spans="2:20" s="647" customFormat="1" ht="15" customHeight="1">
      <c r="B54" s="672"/>
      <c r="C54" s="54" t="s">
        <v>866</v>
      </c>
      <c r="D54" s="567">
        <v>9998</v>
      </c>
      <c r="E54" s="567">
        <v>9449</v>
      </c>
      <c r="F54" s="667">
        <f t="shared" si="20"/>
        <v>94.50890178035607</v>
      </c>
      <c r="G54" s="567">
        <v>9650</v>
      </c>
      <c r="H54" s="668">
        <f t="shared" si="21"/>
        <v>96.51930386077215</v>
      </c>
      <c r="I54" s="673">
        <v>8693</v>
      </c>
      <c r="J54" s="669">
        <f>SUM(I54/D54*100)</f>
        <v>86.94738947789557</v>
      </c>
      <c r="K54" s="675"/>
      <c r="L54" s="675">
        <v>0</v>
      </c>
      <c r="M54" s="567">
        <v>0</v>
      </c>
      <c r="N54" s="567">
        <v>3</v>
      </c>
      <c r="O54" s="567">
        <v>8693</v>
      </c>
      <c r="P54" s="567">
        <v>0</v>
      </c>
      <c r="Q54" s="567">
        <v>0</v>
      </c>
      <c r="R54" s="670"/>
      <c r="S54" s="567">
        <f t="shared" si="24"/>
        <v>3</v>
      </c>
      <c r="T54" s="568">
        <f t="shared" si="23"/>
        <v>8693</v>
      </c>
    </row>
    <row r="55" spans="2:20" s="647" customFormat="1" ht="15" customHeight="1">
      <c r="B55" s="672"/>
      <c r="C55" s="54" t="s">
        <v>409</v>
      </c>
      <c r="D55" s="567">
        <v>9978</v>
      </c>
      <c r="E55" s="567">
        <v>9978</v>
      </c>
      <c r="F55" s="667">
        <f t="shared" si="20"/>
        <v>100</v>
      </c>
      <c r="G55" s="567">
        <v>9640</v>
      </c>
      <c r="H55" s="668">
        <f t="shared" si="21"/>
        <v>96.61254760473041</v>
      </c>
      <c r="I55" s="673">
        <v>3409</v>
      </c>
      <c r="J55" s="669">
        <f>SUM(I55/D55*100)</f>
        <v>34.16516335939066</v>
      </c>
      <c r="K55" s="675"/>
      <c r="L55" s="675">
        <v>1</v>
      </c>
      <c r="M55" s="686">
        <v>0</v>
      </c>
      <c r="N55" s="567">
        <v>7</v>
      </c>
      <c r="O55" s="567">
        <v>3409</v>
      </c>
      <c r="P55" s="567">
        <v>0</v>
      </c>
      <c r="Q55" s="567">
        <v>0</v>
      </c>
      <c r="R55" s="670"/>
      <c r="S55" s="567">
        <f t="shared" si="24"/>
        <v>8</v>
      </c>
      <c r="T55" s="568">
        <f t="shared" si="23"/>
        <v>3409</v>
      </c>
    </row>
    <row r="56" spans="2:20" s="647" customFormat="1" ht="15" customHeight="1">
      <c r="B56" s="672"/>
      <c r="C56" s="54" t="s">
        <v>491</v>
      </c>
      <c r="D56" s="567">
        <v>10504</v>
      </c>
      <c r="E56" s="567">
        <v>1096</v>
      </c>
      <c r="F56" s="667">
        <f t="shared" si="20"/>
        <v>10.434120335110435</v>
      </c>
      <c r="G56" s="567">
        <v>1630</v>
      </c>
      <c r="H56" s="668">
        <f t="shared" si="21"/>
        <v>15.517897943640518</v>
      </c>
      <c r="I56" s="567">
        <v>1096</v>
      </c>
      <c r="J56" s="669">
        <f>SUM(I56/D56*100)</f>
        <v>10.434120335110435</v>
      </c>
      <c r="K56" s="688"/>
      <c r="L56" s="688">
        <v>0</v>
      </c>
      <c r="M56" s="567">
        <v>0</v>
      </c>
      <c r="N56" s="567">
        <v>4</v>
      </c>
      <c r="O56" s="567">
        <v>896</v>
      </c>
      <c r="P56" s="567">
        <v>1</v>
      </c>
      <c r="Q56" s="567">
        <v>200</v>
      </c>
      <c r="R56" s="670"/>
      <c r="S56" s="567">
        <f t="shared" si="24"/>
        <v>5</v>
      </c>
      <c r="T56" s="568">
        <f t="shared" si="23"/>
        <v>1096</v>
      </c>
    </row>
    <row r="57" spans="2:20" s="647" customFormat="1" ht="15" customHeight="1">
      <c r="B57" s="672"/>
      <c r="C57" s="54"/>
      <c r="D57" s="567"/>
      <c r="E57" s="567"/>
      <c r="F57" s="667"/>
      <c r="G57" s="567"/>
      <c r="H57" s="689"/>
      <c r="I57" s="673"/>
      <c r="J57" s="669"/>
      <c r="K57" s="675"/>
      <c r="L57" s="567"/>
      <c r="M57" s="567"/>
      <c r="N57" s="567"/>
      <c r="O57" s="567"/>
      <c r="P57" s="567"/>
      <c r="Q57" s="567"/>
      <c r="R57" s="674"/>
      <c r="S57" s="567"/>
      <c r="T57" s="568"/>
    </row>
    <row r="58" spans="2:20" s="647" customFormat="1" ht="15" customHeight="1">
      <c r="B58" s="1547" t="s">
        <v>867</v>
      </c>
      <c r="C58" s="1548"/>
      <c r="D58" s="567">
        <f>SUM(D59:D62)</f>
        <v>69902</v>
      </c>
      <c r="E58" s="567">
        <f>SUM(E59:E62)</f>
        <v>46463</v>
      </c>
      <c r="F58" s="667">
        <f>SUM(E58/D58*100)</f>
        <v>66.46877056450458</v>
      </c>
      <c r="G58" s="567">
        <f>SUM(G59:G62)</f>
        <v>57980</v>
      </c>
      <c r="H58" s="668">
        <f>SUM(G58/D58*100)</f>
        <v>82.94469400017167</v>
      </c>
      <c r="I58" s="567">
        <f>SUM(I59:I62)</f>
        <v>35116</v>
      </c>
      <c r="J58" s="669">
        <f>SUM(I58/D58*100)</f>
        <v>50.236044748362</v>
      </c>
      <c r="K58" s="567"/>
      <c r="L58" s="567">
        <f aca="true" t="shared" si="25" ref="L58:Q58">SUM(L59:L62)</f>
        <v>3</v>
      </c>
      <c r="M58" s="567">
        <f t="shared" si="25"/>
        <v>26441</v>
      </c>
      <c r="N58" s="567">
        <f t="shared" si="25"/>
        <v>10</v>
      </c>
      <c r="O58" s="567">
        <f t="shared" si="25"/>
        <v>8485</v>
      </c>
      <c r="P58" s="567">
        <f t="shared" si="25"/>
        <v>1</v>
      </c>
      <c r="Q58" s="567">
        <f t="shared" si="25"/>
        <v>190</v>
      </c>
      <c r="R58" s="567"/>
      <c r="S58" s="567">
        <f>SUM(S59:S62)</f>
        <v>14</v>
      </c>
      <c r="T58" s="568">
        <f>SUM(T59:T62)</f>
        <v>35116</v>
      </c>
    </row>
    <row r="59" spans="2:20" s="647" customFormat="1" ht="15" customHeight="1">
      <c r="B59" s="672"/>
      <c r="C59" s="54" t="s">
        <v>434</v>
      </c>
      <c r="D59" s="567">
        <v>12664</v>
      </c>
      <c r="E59" s="567">
        <v>11179</v>
      </c>
      <c r="F59" s="667">
        <f>SUM(E59/D59*100)</f>
        <v>88.27384712571067</v>
      </c>
      <c r="G59" s="567">
        <v>13900</v>
      </c>
      <c r="H59" s="668">
        <f>SUM(G59/D59*100)</f>
        <v>109.75994946304486</v>
      </c>
      <c r="I59" s="567">
        <v>10519</v>
      </c>
      <c r="J59" s="669">
        <v>83</v>
      </c>
      <c r="K59" s="567"/>
      <c r="L59" s="567">
        <v>1</v>
      </c>
      <c r="M59" s="567">
        <v>8829</v>
      </c>
      <c r="N59" s="567">
        <v>1</v>
      </c>
      <c r="O59" s="567">
        <v>1690</v>
      </c>
      <c r="P59" s="567">
        <v>0</v>
      </c>
      <c r="Q59" s="567">
        <v>0</v>
      </c>
      <c r="R59" s="670"/>
      <c r="S59" s="567">
        <f aca="true" t="shared" si="26" ref="S59:T62">SUM(L59,N59,P59)</f>
        <v>2</v>
      </c>
      <c r="T59" s="568">
        <f t="shared" si="26"/>
        <v>10519</v>
      </c>
    </row>
    <row r="60" spans="2:20" s="647" customFormat="1" ht="15" customHeight="1">
      <c r="B60" s="672"/>
      <c r="C60" s="54" t="s">
        <v>868</v>
      </c>
      <c r="D60" s="567">
        <v>18563</v>
      </c>
      <c r="E60" s="567">
        <v>5806</v>
      </c>
      <c r="F60" s="667">
        <f>SUM(E60/D60*100)</f>
        <v>31.2772719926736</v>
      </c>
      <c r="G60" s="567">
        <v>4420</v>
      </c>
      <c r="H60" s="668">
        <f>SUM(G60/D60*100)</f>
        <v>23.810806442924097</v>
      </c>
      <c r="I60" s="567">
        <v>4598</v>
      </c>
      <c r="J60" s="669">
        <f>SUM(I60/D60*100)</f>
        <v>24.769703172978506</v>
      </c>
      <c r="K60" s="567"/>
      <c r="L60" s="567">
        <v>0</v>
      </c>
      <c r="M60" s="567">
        <v>0</v>
      </c>
      <c r="N60" s="567">
        <v>4</v>
      </c>
      <c r="O60" s="567">
        <v>4598</v>
      </c>
      <c r="P60" s="567">
        <v>0</v>
      </c>
      <c r="Q60" s="567">
        <v>0</v>
      </c>
      <c r="R60" s="670"/>
      <c r="S60" s="567">
        <f t="shared" si="26"/>
        <v>4</v>
      </c>
      <c r="T60" s="568">
        <f t="shared" si="26"/>
        <v>4598</v>
      </c>
    </row>
    <row r="61" spans="2:20" s="647" customFormat="1" ht="15" customHeight="1">
      <c r="B61" s="672"/>
      <c r="C61" s="54" t="s">
        <v>869</v>
      </c>
      <c r="D61" s="567">
        <v>30067</v>
      </c>
      <c r="E61" s="675">
        <v>21498</v>
      </c>
      <c r="F61" s="667">
        <f>SUM(E61/D61*100)</f>
        <v>71.50031596102039</v>
      </c>
      <c r="G61" s="567">
        <v>29760</v>
      </c>
      <c r="H61" s="668">
        <f>SUM(G61/D61*100)</f>
        <v>98.97894701832574</v>
      </c>
      <c r="I61" s="673">
        <v>12736</v>
      </c>
      <c r="J61" s="669">
        <f>SUM(I61/D61*100)</f>
        <v>42.35873216483188</v>
      </c>
      <c r="K61" s="675"/>
      <c r="L61" s="675">
        <v>1</v>
      </c>
      <c r="M61" s="666">
        <v>11129</v>
      </c>
      <c r="N61" s="567">
        <v>4</v>
      </c>
      <c r="O61" s="567">
        <v>1417</v>
      </c>
      <c r="P61" s="567">
        <v>1</v>
      </c>
      <c r="Q61" s="567">
        <v>190</v>
      </c>
      <c r="R61" s="670"/>
      <c r="S61" s="567">
        <f t="shared" si="26"/>
        <v>6</v>
      </c>
      <c r="T61" s="568">
        <f t="shared" si="26"/>
        <v>12736</v>
      </c>
    </row>
    <row r="62" spans="2:20" s="647" customFormat="1" ht="15" customHeight="1">
      <c r="B62" s="672"/>
      <c r="C62" s="54" t="s">
        <v>436</v>
      </c>
      <c r="D62" s="567">
        <v>8608</v>
      </c>
      <c r="E62" s="567">
        <v>7980</v>
      </c>
      <c r="F62" s="667">
        <f>SUM(E62/D62*100)</f>
        <v>92.70446096654274</v>
      </c>
      <c r="G62" s="567">
        <v>9900</v>
      </c>
      <c r="H62" s="668">
        <f>SUM(G62/D62*100)</f>
        <v>115.0092936802974</v>
      </c>
      <c r="I62" s="673">
        <v>7263</v>
      </c>
      <c r="J62" s="669">
        <f>SUM(I62/D62*100)</f>
        <v>84.375</v>
      </c>
      <c r="K62" s="675"/>
      <c r="L62" s="675">
        <v>1</v>
      </c>
      <c r="M62" s="567">
        <v>6483</v>
      </c>
      <c r="N62" s="666">
        <v>1</v>
      </c>
      <c r="O62" s="666">
        <v>780</v>
      </c>
      <c r="P62" s="666">
        <v>0</v>
      </c>
      <c r="Q62" s="567">
        <v>0</v>
      </c>
      <c r="R62" s="670"/>
      <c r="S62" s="567">
        <f t="shared" si="26"/>
        <v>2</v>
      </c>
      <c r="T62" s="568">
        <f t="shared" si="26"/>
        <v>7263</v>
      </c>
    </row>
    <row r="63" spans="2:20" s="647" customFormat="1" ht="15" customHeight="1">
      <c r="B63" s="672"/>
      <c r="C63" s="54"/>
      <c r="D63" s="567"/>
      <c r="E63" s="567"/>
      <c r="F63" s="667"/>
      <c r="G63" s="567"/>
      <c r="H63" s="681"/>
      <c r="I63" s="673"/>
      <c r="J63" s="669"/>
      <c r="K63" s="666"/>
      <c r="L63" s="666"/>
      <c r="M63" s="666"/>
      <c r="N63" s="666"/>
      <c r="O63" s="666"/>
      <c r="P63" s="666"/>
      <c r="Q63" s="567"/>
      <c r="R63" s="690"/>
      <c r="S63" s="666"/>
      <c r="T63" s="568"/>
    </row>
    <row r="64" spans="2:20" s="647" customFormat="1" ht="15" customHeight="1">
      <c r="B64" s="1547" t="s">
        <v>870</v>
      </c>
      <c r="C64" s="1548"/>
      <c r="D64" s="673">
        <f>SUM(D65:D68)</f>
        <v>89211</v>
      </c>
      <c r="E64" s="673">
        <f>SUM(E65:E68)</f>
        <v>44008</v>
      </c>
      <c r="F64" s="667">
        <f>SUM(E64/D64*100)</f>
        <v>49.3302395444508</v>
      </c>
      <c r="G64" s="673">
        <f>SUM(G65:G68)</f>
        <v>46110</v>
      </c>
      <c r="H64" s="668">
        <f>SUM(G64/D64*100)</f>
        <v>51.68645122238289</v>
      </c>
      <c r="I64" s="673">
        <f>SUM(I65:I68)</f>
        <v>22265</v>
      </c>
      <c r="J64" s="669">
        <f>SUM(I64/D64*100)</f>
        <v>24.957684590465302</v>
      </c>
      <c r="K64" s="673"/>
      <c r="L64" s="673">
        <f aca="true" t="shared" si="27" ref="L64:Q64">SUM(L65:L68)</f>
        <v>2</v>
      </c>
      <c r="M64" s="673">
        <f t="shared" si="27"/>
        <v>9876</v>
      </c>
      <c r="N64" s="673">
        <f t="shared" si="27"/>
        <v>13</v>
      </c>
      <c r="O64" s="673">
        <f t="shared" si="27"/>
        <v>12389</v>
      </c>
      <c r="P64" s="673">
        <f t="shared" si="27"/>
        <v>0</v>
      </c>
      <c r="Q64" s="673">
        <f t="shared" si="27"/>
        <v>0</v>
      </c>
      <c r="R64" s="670"/>
      <c r="S64" s="673">
        <f>SUM(S65:S68)</f>
        <v>15</v>
      </c>
      <c r="T64" s="683">
        <f>SUM(T65:T68)</f>
        <v>22265</v>
      </c>
    </row>
    <row r="65" spans="2:20" s="647" customFormat="1" ht="15" customHeight="1">
      <c r="B65" s="672"/>
      <c r="C65" s="54" t="s">
        <v>385</v>
      </c>
      <c r="D65" s="673">
        <v>35550</v>
      </c>
      <c r="E65" s="673">
        <v>16071</v>
      </c>
      <c r="F65" s="667">
        <f>SUM(E65/D65*100)</f>
        <v>45.206751054852326</v>
      </c>
      <c r="G65" s="567">
        <v>17500</v>
      </c>
      <c r="H65" s="668">
        <f>SUM(G65/D65*100)</f>
        <v>49.226441631504926</v>
      </c>
      <c r="I65" s="567">
        <v>7432</v>
      </c>
      <c r="J65" s="669">
        <f>SUM(I65/D65*100)</f>
        <v>20.90576652601969</v>
      </c>
      <c r="K65" s="675"/>
      <c r="L65" s="675">
        <v>1</v>
      </c>
      <c r="M65" s="666">
        <v>6500</v>
      </c>
      <c r="N65" s="666">
        <v>2</v>
      </c>
      <c r="O65" s="666">
        <v>932</v>
      </c>
      <c r="P65" s="567">
        <v>0</v>
      </c>
      <c r="Q65" s="567">
        <v>0</v>
      </c>
      <c r="R65" s="670"/>
      <c r="S65" s="567">
        <f aca="true" t="shared" si="28" ref="S65:T68">SUM(L65,N65,P65)</f>
        <v>3</v>
      </c>
      <c r="T65" s="568">
        <f t="shared" si="28"/>
        <v>7432</v>
      </c>
    </row>
    <row r="66" spans="2:20" s="647" customFormat="1" ht="15" customHeight="1">
      <c r="B66" s="672"/>
      <c r="C66" s="54" t="s">
        <v>1662</v>
      </c>
      <c r="D66" s="567">
        <v>22889</v>
      </c>
      <c r="E66" s="567">
        <v>19002</v>
      </c>
      <c r="F66" s="667">
        <f>SUM(E66/D66*100)</f>
        <v>83.01804360173008</v>
      </c>
      <c r="G66" s="567">
        <v>19160</v>
      </c>
      <c r="H66" s="668">
        <f>SUM(G66/D66*100)</f>
        <v>83.70833151295382</v>
      </c>
      <c r="I66" s="673">
        <v>9476</v>
      </c>
      <c r="J66" s="669">
        <f>SUM(I66/D66*100)</f>
        <v>41.399799030101796</v>
      </c>
      <c r="K66" s="666"/>
      <c r="L66" s="666">
        <v>1</v>
      </c>
      <c r="M66" s="567">
        <v>3376</v>
      </c>
      <c r="N66" s="666">
        <v>6</v>
      </c>
      <c r="O66" s="666">
        <v>6100</v>
      </c>
      <c r="P66" s="666">
        <v>0</v>
      </c>
      <c r="Q66" s="567">
        <v>0</v>
      </c>
      <c r="R66" s="670"/>
      <c r="S66" s="567">
        <f t="shared" si="28"/>
        <v>7</v>
      </c>
      <c r="T66" s="568">
        <f t="shared" si="28"/>
        <v>9476</v>
      </c>
    </row>
    <row r="67" spans="2:20" s="647" customFormat="1" ht="15" customHeight="1">
      <c r="B67" s="672"/>
      <c r="C67" s="54" t="s">
        <v>440</v>
      </c>
      <c r="D67" s="567">
        <v>14445</v>
      </c>
      <c r="E67" s="567">
        <v>8935</v>
      </c>
      <c r="F67" s="667">
        <f>SUM(E67/D67*100)</f>
        <v>61.855313257182424</v>
      </c>
      <c r="G67" s="567">
        <v>9450</v>
      </c>
      <c r="H67" s="668">
        <f>SUM(G67/D67*100)</f>
        <v>65.42056074766354</v>
      </c>
      <c r="I67" s="673">
        <v>5357</v>
      </c>
      <c r="J67" s="669">
        <v>39.1</v>
      </c>
      <c r="K67" s="666"/>
      <c r="L67" s="666">
        <v>0</v>
      </c>
      <c r="M67" s="666">
        <v>0</v>
      </c>
      <c r="N67" s="666">
        <v>5</v>
      </c>
      <c r="O67" s="666">
        <v>5357</v>
      </c>
      <c r="P67" s="567">
        <v>0</v>
      </c>
      <c r="Q67" s="567">
        <v>0</v>
      </c>
      <c r="R67" s="670"/>
      <c r="S67" s="567">
        <f t="shared" si="28"/>
        <v>5</v>
      </c>
      <c r="T67" s="568">
        <f t="shared" si="28"/>
        <v>5357</v>
      </c>
    </row>
    <row r="68" spans="2:20" s="647" customFormat="1" ht="15" customHeight="1">
      <c r="B68" s="672"/>
      <c r="C68" s="54" t="s">
        <v>441</v>
      </c>
      <c r="D68" s="567">
        <v>16327</v>
      </c>
      <c r="E68" s="567">
        <v>0</v>
      </c>
      <c r="F68" s="679">
        <f>SUM(E68/D68*100)</f>
        <v>0</v>
      </c>
      <c r="G68" s="567">
        <v>0</v>
      </c>
      <c r="H68" s="684">
        <f>SUM(G68/D68*100)</f>
        <v>0</v>
      </c>
      <c r="I68" s="673">
        <v>0</v>
      </c>
      <c r="J68" s="669">
        <f>SUM(I68/D68*100)</f>
        <v>0</v>
      </c>
      <c r="K68" s="675"/>
      <c r="L68" s="675">
        <v>0</v>
      </c>
      <c r="M68" s="666">
        <v>0</v>
      </c>
      <c r="N68" s="567">
        <v>0</v>
      </c>
      <c r="O68" s="567">
        <v>0</v>
      </c>
      <c r="P68" s="567">
        <v>0</v>
      </c>
      <c r="Q68" s="567">
        <v>0</v>
      </c>
      <c r="R68" s="670"/>
      <c r="S68" s="567">
        <f t="shared" si="28"/>
        <v>0</v>
      </c>
      <c r="T68" s="568">
        <f t="shared" si="28"/>
        <v>0</v>
      </c>
    </row>
    <row r="69" spans="2:20" s="647" customFormat="1" ht="15" customHeight="1">
      <c r="B69" s="672"/>
      <c r="C69" s="54"/>
      <c r="D69" s="567"/>
      <c r="E69" s="567"/>
      <c r="F69" s="667"/>
      <c r="G69" s="567"/>
      <c r="H69" s="681"/>
      <c r="I69" s="673"/>
      <c r="J69" s="669"/>
      <c r="K69" s="666"/>
      <c r="L69" s="567"/>
      <c r="M69" s="567"/>
      <c r="N69" s="666"/>
      <c r="O69" s="666"/>
      <c r="P69" s="666"/>
      <c r="Q69" s="567"/>
      <c r="R69" s="691"/>
      <c r="S69" s="666"/>
      <c r="T69" s="568"/>
    </row>
    <row r="70" spans="2:20" s="647" customFormat="1" ht="15" customHeight="1">
      <c r="B70" s="1547" t="s">
        <v>871</v>
      </c>
      <c r="C70" s="1548"/>
      <c r="D70" s="567">
        <f>SUM(D71:D72)</f>
        <v>121130</v>
      </c>
      <c r="E70" s="567">
        <f>SUM(E71:E72)</f>
        <v>87740</v>
      </c>
      <c r="F70" s="667">
        <f>SUM(E70/D70*100)</f>
        <v>72.43457442417238</v>
      </c>
      <c r="G70" s="567">
        <f>SUM(G71:G72)</f>
        <v>80305</v>
      </c>
      <c r="H70" s="668">
        <f>SUM(G70/D70*100)</f>
        <v>66.29654090646413</v>
      </c>
      <c r="I70" s="567">
        <f>SUM(I71:I72)</f>
        <v>49649</v>
      </c>
      <c r="J70" s="669">
        <f>SUM(I70/D70*100)</f>
        <v>40.988194501774956</v>
      </c>
      <c r="K70" s="567"/>
      <c r="L70" s="567">
        <f aca="true" t="shared" si="29" ref="L70:Q70">SUM(L71:L72)</f>
        <v>2</v>
      </c>
      <c r="M70" s="567">
        <f t="shared" si="29"/>
        <v>42350</v>
      </c>
      <c r="N70" s="567">
        <f t="shared" si="29"/>
        <v>16</v>
      </c>
      <c r="O70" s="567">
        <f t="shared" si="29"/>
        <v>4919</v>
      </c>
      <c r="P70" s="567">
        <f t="shared" si="29"/>
        <v>3</v>
      </c>
      <c r="Q70" s="567">
        <f t="shared" si="29"/>
        <v>2380</v>
      </c>
      <c r="R70" s="567"/>
      <c r="S70" s="567">
        <f>SUM(S71:S72)</f>
        <v>21</v>
      </c>
      <c r="T70" s="568">
        <f>SUM(T71:T72)</f>
        <v>49649</v>
      </c>
    </row>
    <row r="71" spans="2:20" s="647" customFormat="1" ht="15" customHeight="1">
      <c r="B71" s="672"/>
      <c r="C71" s="54" t="s">
        <v>378</v>
      </c>
      <c r="D71" s="567">
        <v>94166</v>
      </c>
      <c r="E71" s="567">
        <v>79864</v>
      </c>
      <c r="F71" s="667">
        <f>SUM(E71/D71*100)</f>
        <v>84.81192787205573</v>
      </c>
      <c r="G71" s="567">
        <v>73130</v>
      </c>
      <c r="H71" s="668">
        <f>SUM(G71/D71*100)</f>
        <v>77.66072680160568</v>
      </c>
      <c r="I71" s="673">
        <v>46173</v>
      </c>
      <c r="J71" s="669">
        <f>SUM(I71/D71*100)</f>
        <v>49.03362147696621</v>
      </c>
      <c r="K71" s="666"/>
      <c r="L71" s="666">
        <v>1</v>
      </c>
      <c r="M71" s="567">
        <v>39550</v>
      </c>
      <c r="N71" s="666">
        <v>14</v>
      </c>
      <c r="O71" s="666">
        <v>4243</v>
      </c>
      <c r="P71" s="666">
        <v>3</v>
      </c>
      <c r="Q71" s="567">
        <v>2380</v>
      </c>
      <c r="R71" s="670"/>
      <c r="S71" s="567">
        <f>SUM(L71,N71,P71)</f>
        <v>18</v>
      </c>
      <c r="T71" s="568">
        <f>SUM(M71,O71,Q71)</f>
        <v>46173</v>
      </c>
    </row>
    <row r="72" spans="2:20" s="647" customFormat="1" ht="15" customHeight="1">
      <c r="B72" s="672"/>
      <c r="C72" s="54" t="s">
        <v>829</v>
      </c>
      <c r="D72" s="567">
        <v>26964</v>
      </c>
      <c r="E72" s="567">
        <v>7876</v>
      </c>
      <c r="F72" s="667">
        <f>SUM(E72/D72*100)</f>
        <v>29.209316125203976</v>
      </c>
      <c r="G72" s="567">
        <v>7175</v>
      </c>
      <c r="H72" s="668">
        <f>SUM(G72/D72*100)</f>
        <v>26.609553478712357</v>
      </c>
      <c r="I72" s="673">
        <v>3476</v>
      </c>
      <c r="J72" s="669">
        <f>SUM(I72/D72*100)</f>
        <v>12.891262423972705</v>
      </c>
      <c r="K72" s="666"/>
      <c r="L72" s="666">
        <v>1</v>
      </c>
      <c r="M72" s="567">
        <v>2800</v>
      </c>
      <c r="N72" s="666">
        <v>2</v>
      </c>
      <c r="O72" s="666">
        <v>676</v>
      </c>
      <c r="P72" s="666">
        <v>0</v>
      </c>
      <c r="Q72" s="567">
        <v>0</v>
      </c>
      <c r="R72" s="670"/>
      <c r="S72" s="567">
        <f>SUM(L72,N72,P72)</f>
        <v>3</v>
      </c>
      <c r="T72" s="568">
        <f>SUM(M72,O72,Q72)</f>
        <v>3476</v>
      </c>
    </row>
    <row r="73" spans="2:20" s="647" customFormat="1" ht="15" customHeight="1">
      <c r="B73" s="672"/>
      <c r="C73" s="54"/>
      <c r="D73" s="567"/>
      <c r="E73" s="567"/>
      <c r="F73" s="667"/>
      <c r="G73" s="567"/>
      <c r="H73" s="668"/>
      <c r="I73" s="673"/>
      <c r="J73" s="669"/>
      <c r="K73" s="666"/>
      <c r="L73" s="666"/>
      <c r="M73" s="567"/>
      <c r="N73" s="666"/>
      <c r="O73" s="666"/>
      <c r="P73" s="666"/>
      <c r="Q73" s="567"/>
      <c r="R73" s="670"/>
      <c r="S73" s="567"/>
      <c r="T73" s="568"/>
    </row>
    <row r="74" spans="2:20" s="692" customFormat="1" ht="15" customHeight="1">
      <c r="B74" s="1568" t="s">
        <v>872</v>
      </c>
      <c r="C74" s="1569"/>
      <c r="D74" s="693">
        <f>SUM(D7,D14,D21,D27,D37,D44,D50,D58,D64,D70)</f>
        <v>1280733</v>
      </c>
      <c r="E74" s="693">
        <f>SUM(E7,E14,E21,E27,E37,E44,E50,E58,E64,E70)</f>
        <v>836911</v>
      </c>
      <c r="F74" s="694">
        <f>SUM(E74/D74*100)</f>
        <v>65.34625093598744</v>
      </c>
      <c r="G74" s="693">
        <f>SUM(G7,G14,G21,G27,G37,G44,G50,G58,G64,G70)</f>
        <v>900705</v>
      </c>
      <c r="H74" s="695">
        <f>SUM(G74/D74*100)</f>
        <v>70.32730475438674</v>
      </c>
      <c r="I74" s="693">
        <f>SUM(I7,I14,I21,I27,I37,I44,I50,I58,I64,I70)</f>
        <v>609645</v>
      </c>
      <c r="J74" s="696">
        <f>SUM(I74/D74*100)</f>
        <v>47.60125646797576</v>
      </c>
      <c r="K74" s="693" t="s">
        <v>873</v>
      </c>
      <c r="L74" s="693">
        <f aca="true" t="shared" si="30" ref="L74:Q74">SUM(L7,L14,L21,L27,L37,L44,L50,L58,L64,L70)</f>
        <v>31</v>
      </c>
      <c r="M74" s="693">
        <f t="shared" si="30"/>
        <v>444274</v>
      </c>
      <c r="N74" s="693">
        <f t="shared" si="30"/>
        <v>219</v>
      </c>
      <c r="O74" s="693">
        <f t="shared" si="30"/>
        <v>156074</v>
      </c>
      <c r="P74" s="693">
        <f t="shared" si="30"/>
        <v>18</v>
      </c>
      <c r="Q74" s="693">
        <f t="shared" si="30"/>
        <v>9297</v>
      </c>
      <c r="R74" s="693" t="s">
        <v>873</v>
      </c>
      <c r="S74" s="693">
        <f>SUM(S7,S14,S21,S27,S37,S44,S50,S58,S64,S70)</f>
        <v>268</v>
      </c>
      <c r="T74" s="697">
        <f>SUM(T7,T14,T21,T27,T37,T44,T50,T58,T64,T70)</f>
        <v>609645</v>
      </c>
    </row>
    <row r="75" spans="2:20" s="647" customFormat="1" ht="15" customHeight="1">
      <c r="B75" s="698"/>
      <c r="C75" s="185"/>
      <c r="D75" s="699"/>
      <c r="E75" s="699"/>
      <c r="F75" s="700"/>
      <c r="G75" s="699"/>
      <c r="H75" s="701"/>
      <c r="I75" s="702"/>
      <c r="J75" s="703"/>
      <c r="K75" s="704"/>
      <c r="L75" s="704"/>
      <c r="M75" s="704"/>
      <c r="N75" s="704"/>
      <c r="O75" s="704"/>
      <c r="P75" s="699"/>
      <c r="Q75" s="699"/>
      <c r="R75" s="705"/>
      <c r="S75" s="699"/>
      <c r="T75" s="706"/>
    </row>
    <row r="76" spans="3:20" s="647" customFormat="1" ht="12">
      <c r="C76" s="647" t="s">
        <v>874</v>
      </c>
      <c r="D76" s="151"/>
      <c r="E76" s="151"/>
      <c r="J76" s="707"/>
      <c r="T76" s="707"/>
    </row>
    <row r="77" spans="3:20" ht="13.5">
      <c r="C77" s="647"/>
      <c r="D77" s="647"/>
      <c r="E77" s="647"/>
      <c r="F77" s="647"/>
      <c r="G77" s="647"/>
      <c r="H77" s="647"/>
      <c r="I77" s="647"/>
      <c r="J77" s="707"/>
      <c r="T77" s="708"/>
    </row>
    <row r="78" spans="3:20" ht="13.5">
      <c r="C78" s="647"/>
      <c r="D78" s="647"/>
      <c r="E78" s="647"/>
      <c r="F78" s="647"/>
      <c r="G78" s="647"/>
      <c r="H78" s="647"/>
      <c r="I78" s="647"/>
      <c r="J78" s="707"/>
      <c r="T78" s="708"/>
    </row>
    <row r="79" spans="3:20" ht="13.5">
      <c r="C79" s="647"/>
      <c r="D79" s="647"/>
      <c r="E79" s="647"/>
      <c r="F79" s="647"/>
      <c r="G79" s="647"/>
      <c r="H79" s="647"/>
      <c r="I79" s="647"/>
      <c r="J79" s="707"/>
      <c r="T79" s="708"/>
    </row>
    <row r="80" spans="10:20" ht="13.5">
      <c r="J80" s="708"/>
      <c r="T80" s="708"/>
    </row>
    <row r="81" spans="10:20" ht="13.5">
      <c r="J81" s="708"/>
      <c r="T81" s="708"/>
    </row>
    <row r="82" spans="6:20" ht="13.5">
      <c r="F82" s="151"/>
      <c r="G82" s="151"/>
      <c r="H82" s="151"/>
      <c r="I82" s="151"/>
      <c r="J82" s="137"/>
      <c r="T82" s="708"/>
    </row>
    <row r="83" spans="10:20" ht="13.5">
      <c r="J83" s="708"/>
      <c r="T83" s="708"/>
    </row>
    <row r="84" spans="10:20" ht="13.5">
      <c r="J84" s="708"/>
      <c r="T84" s="708"/>
    </row>
    <row r="85" spans="10:20" ht="13.5">
      <c r="J85" s="708"/>
      <c r="T85" s="708"/>
    </row>
    <row r="86" spans="10:20" ht="13.5">
      <c r="J86" s="708"/>
      <c r="T86" s="708"/>
    </row>
    <row r="87" spans="10:20" ht="13.5">
      <c r="J87" s="708"/>
      <c r="T87" s="708"/>
    </row>
    <row r="88" spans="10:20" ht="13.5">
      <c r="J88" s="708"/>
      <c r="T88" s="708"/>
    </row>
    <row r="89" spans="10:20" ht="13.5">
      <c r="J89" s="708"/>
      <c r="T89" s="708"/>
    </row>
    <row r="90" spans="10:20" ht="13.5">
      <c r="J90" s="708"/>
      <c r="T90" s="708"/>
    </row>
    <row r="91" spans="10:20" ht="13.5">
      <c r="J91" s="708"/>
      <c r="T91" s="708"/>
    </row>
    <row r="92" spans="10:20" ht="13.5">
      <c r="J92" s="708"/>
      <c r="T92" s="708"/>
    </row>
    <row r="93" spans="10:20" ht="13.5">
      <c r="J93" s="708"/>
      <c r="T93" s="708"/>
    </row>
    <row r="94" spans="10:20" ht="13.5">
      <c r="J94" s="708"/>
      <c r="T94" s="708"/>
    </row>
    <row r="95" spans="10:20" ht="13.5">
      <c r="J95" s="708"/>
      <c r="T95" s="708"/>
    </row>
    <row r="96" spans="10:20" ht="13.5">
      <c r="J96" s="708"/>
      <c r="T96" s="708"/>
    </row>
    <row r="97" spans="10:20" ht="13.5">
      <c r="J97" s="708"/>
      <c r="T97" s="708"/>
    </row>
    <row r="98" spans="10:20" ht="13.5">
      <c r="J98" s="708"/>
      <c r="T98" s="708"/>
    </row>
    <row r="99" spans="10:20" ht="13.5">
      <c r="J99" s="708"/>
      <c r="T99" s="708"/>
    </row>
    <row r="100" spans="10:20" ht="13.5">
      <c r="J100" s="708"/>
      <c r="T100" s="708"/>
    </row>
    <row r="101" spans="10:20" ht="13.5">
      <c r="J101" s="708"/>
      <c r="T101" s="708"/>
    </row>
    <row r="102" spans="10:20" ht="13.5">
      <c r="J102" s="708"/>
      <c r="T102" s="708"/>
    </row>
    <row r="103" spans="10:20" ht="13.5">
      <c r="J103" s="708"/>
      <c r="T103" s="708"/>
    </row>
    <row r="104" spans="10:20" ht="13.5">
      <c r="J104" s="708"/>
      <c r="T104" s="708"/>
    </row>
    <row r="105" spans="10:20" ht="13.5">
      <c r="J105" s="708"/>
      <c r="T105" s="708"/>
    </row>
    <row r="106" spans="10:20" ht="13.5">
      <c r="J106" s="708"/>
      <c r="T106" s="708"/>
    </row>
    <row r="107" spans="10:20" ht="13.5">
      <c r="J107" s="708"/>
      <c r="T107" s="708"/>
    </row>
    <row r="108" spans="10:20" ht="13.5">
      <c r="J108" s="708"/>
      <c r="T108" s="708"/>
    </row>
    <row r="109" spans="10:20" ht="13.5">
      <c r="J109" s="708"/>
      <c r="T109" s="708"/>
    </row>
    <row r="110" spans="10:20" ht="13.5">
      <c r="J110" s="708"/>
      <c r="T110" s="708"/>
    </row>
    <row r="111" spans="10:20" ht="13.5">
      <c r="J111" s="708"/>
      <c r="T111" s="708"/>
    </row>
    <row r="112" spans="10:20" ht="13.5">
      <c r="J112" s="708"/>
      <c r="T112" s="708"/>
    </row>
    <row r="113" spans="10:20" ht="13.5">
      <c r="J113" s="708"/>
      <c r="T113" s="708"/>
    </row>
    <row r="114" spans="10:20" ht="13.5">
      <c r="J114" s="708"/>
      <c r="T114" s="708"/>
    </row>
    <row r="115" spans="10:20" ht="13.5">
      <c r="J115" s="708"/>
      <c r="T115" s="708"/>
    </row>
    <row r="116" spans="10:20" ht="13.5">
      <c r="J116" s="708"/>
      <c r="T116" s="708"/>
    </row>
    <row r="117" spans="10:20" ht="13.5">
      <c r="J117" s="708"/>
      <c r="T117" s="708"/>
    </row>
    <row r="118" spans="10:20" ht="13.5">
      <c r="J118" s="708"/>
      <c r="T118" s="708"/>
    </row>
    <row r="119" spans="10:20" ht="13.5">
      <c r="J119" s="708"/>
      <c r="T119" s="708"/>
    </row>
    <row r="120" spans="10:20" ht="13.5">
      <c r="J120" s="708"/>
      <c r="T120" s="708"/>
    </row>
    <row r="121" spans="10:20" ht="13.5">
      <c r="J121" s="708"/>
      <c r="T121" s="708"/>
    </row>
    <row r="122" spans="10:20" ht="13.5">
      <c r="J122" s="708"/>
      <c r="T122" s="708"/>
    </row>
    <row r="123" spans="10:20" ht="13.5">
      <c r="J123" s="708"/>
      <c r="T123" s="708"/>
    </row>
    <row r="124" spans="10:20" ht="13.5">
      <c r="J124" s="708"/>
      <c r="T124" s="708"/>
    </row>
    <row r="125" spans="10:20" ht="13.5">
      <c r="J125" s="708"/>
      <c r="T125" s="708"/>
    </row>
    <row r="126" spans="10:20" ht="13.5">
      <c r="J126" s="708"/>
      <c r="T126" s="708"/>
    </row>
    <row r="127" spans="10:20" ht="13.5">
      <c r="J127" s="708"/>
      <c r="T127" s="708"/>
    </row>
    <row r="128" spans="10:20" ht="13.5">
      <c r="J128" s="708"/>
      <c r="T128" s="708"/>
    </row>
    <row r="129" spans="10:20" ht="13.5">
      <c r="J129" s="708"/>
      <c r="T129" s="708"/>
    </row>
    <row r="130" spans="10:20" ht="13.5">
      <c r="J130" s="708"/>
      <c r="T130" s="708"/>
    </row>
    <row r="131" spans="10:20" ht="13.5">
      <c r="J131" s="708"/>
      <c r="T131" s="708"/>
    </row>
    <row r="132" spans="10:20" ht="13.5">
      <c r="J132" s="708"/>
      <c r="T132" s="708"/>
    </row>
    <row r="133" spans="10:20" ht="13.5">
      <c r="J133" s="708"/>
      <c r="T133" s="708"/>
    </row>
    <row r="134" spans="10:20" ht="13.5">
      <c r="J134" s="708"/>
      <c r="T134" s="708"/>
    </row>
    <row r="135" spans="10:20" ht="13.5">
      <c r="J135" s="708"/>
      <c r="T135" s="708"/>
    </row>
    <row r="136" spans="10:20" ht="13.5">
      <c r="J136" s="708"/>
      <c r="T136" s="708"/>
    </row>
    <row r="137" spans="10:20" ht="13.5">
      <c r="J137" s="708"/>
      <c r="T137" s="708"/>
    </row>
    <row r="138" spans="10:20" ht="13.5">
      <c r="J138" s="708"/>
      <c r="T138" s="708"/>
    </row>
    <row r="139" spans="10:20" ht="13.5">
      <c r="J139" s="708"/>
      <c r="T139" s="708"/>
    </row>
    <row r="140" spans="10:20" ht="13.5">
      <c r="J140" s="708"/>
      <c r="T140" s="708"/>
    </row>
    <row r="141" spans="10:20" ht="13.5">
      <c r="J141" s="708"/>
      <c r="T141" s="708"/>
    </row>
    <row r="142" spans="10:20" ht="13.5">
      <c r="J142" s="708"/>
      <c r="T142" s="708"/>
    </row>
    <row r="143" spans="10:20" ht="13.5">
      <c r="J143" s="708"/>
      <c r="T143" s="708"/>
    </row>
    <row r="144" spans="10:20" ht="13.5">
      <c r="J144" s="708"/>
      <c r="T144" s="708"/>
    </row>
    <row r="145" ht="13.5">
      <c r="J145" s="708"/>
    </row>
    <row r="146" ht="13.5">
      <c r="J146" s="708"/>
    </row>
    <row r="147" ht="13.5">
      <c r="J147" s="708"/>
    </row>
    <row r="148" ht="13.5">
      <c r="J148" s="708"/>
    </row>
    <row r="149" ht="13.5">
      <c r="J149" s="708"/>
    </row>
    <row r="150" ht="13.5">
      <c r="J150" s="708"/>
    </row>
    <row r="151" ht="13.5">
      <c r="J151" s="708"/>
    </row>
    <row r="152" ht="13.5">
      <c r="J152" s="708"/>
    </row>
    <row r="153" ht="13.5">
      <c r="J153" s="708"/>
    </row>
    <row r="154" ht="13.5">
      <c r="J154" s="708"/>
    </row>
    <row r="155" ht="13.5">
      <c r="J155" s="708"/>
    </row>
    <row r="156" ht="13.5">
      <c r="J156" s="708"/>
    </row>
    <row r="157" ht="13.5">
      <c r="J157" s="708"/>
    </row>
    <row r="158" ht="13.5">
      <c r="J158" s="708"/>
    </row>
    <row r="159" ht="13.5">
      <c r="J159" s="708"/>
    </row>
    <row r="160" ht="13.5">
      <c r="J160" s="708"/>
    </row>
    <row r="161" ht="13.5">
      <c r="J161" s="708"/>
    </row>
    <row r="162" ht="13.5">
      <c r="J162" s="708"/>
    </row>
    <row r="163" ht="13.5">
      <c r="J163" s="708"/>
    </row>
    <row r="164" ht="13.5">
      <c r="J164" s="708"/>
    </row>
    <row r="165" ht="13.5">
      <c r="J165" s="708"/>
    </row>
    <row r="166" ht="13.5">
      <c r="J166" s="708"/>
    </row>
    <row r="167" ht="13.5">
      <c r="J167" s="708"/>
    </row>
    <row r="168" ht="13.5">
      <c r="J168" s="708"/>
    </row>
    <row r="169" ht="13.5">
      <c r="J169" s="708"/>
    </row>
    <row r="170" ht="13.5">
      <c r="J170" s="708"/>
    </row>
    <row r="171" ht="13.5">
      <c r="J171" s="708"/>
    </row>
    <row r="172" ht="13.5">
      <c r="J172" s="708"/>
    </row>
    <row r="173" ht="13.5">
      <c r="J173" s="708"/>
    </row>
    <row r="174" ht="13.5">
      <c r="J174" s="708"/>
    </row>
    <row r="175" ht="13.5">
      <c r="J175" s="708"/>
    </row>
    <row r="176" ht="13.5">
      <c r="J176" s="708"/>
    </row>
    <row r="177" ht="13.5">
      <c r="J177" s="708"/>
    </row>
    <row r="178" ht="13.5">
      <c r="J178" s="708"/>
    </row>
    <row r="179" ht="13.5">
      <c r="J179" s="708"/>
    </row>
    <row r="180" ht="13.5">
      <c r="J180" s="708"/>
    </row>
    <row r="181" ht="13.5">
      <c r="J181" s="708"/>
    </row>
    <row r="182" ht="13.5">
      <c r="J182" s="708"/>
    </row>
    <row r="183" ht="13.5">
      <c r="J183" s="708"/>
    </row>
    <row r="184" ht="13.5">
      <c r="J184" s="708"/>
    </row>
    <row r="185" ht="13.5">
      <c r="J185" s="708"/>
    </row>
    <row r="186" ht="13.5">
      <c r="J186" s="708"/>
    </row>
    <row r="187" ht="13.5">
      <c r="J187" s="708"/>
    </row>
    <row r="188" ht="13.5">
      <c r="J188" s="708"/>
    </row>
    <row r="189" ht="13.5">
      <c r="J189" s="708"/>
    </row>
    <row r="190" ht="13.5">
      <c r="J190" s="708"/>
    </row>
    <row r="191" ht="13.5">
      <c r="J191" s="708"/>
    </row>
    <row r="192" ht="13.5">
      <c r="J192" s="708"/>
    </row>
    <row r="193" ht="13.5">
      <c r="J193" s="708"/>
    </row>
    <row r="194" ht="13.5">
      <c r="J194" s="708"/>
    </row>
    <row r="195" ht="13.5">
      <c r="J195" s="708"/>
    </row>
    <row r="196" ht="13.5">
      <c r="J196" s="708"/>
    </row>
    <row r="197" ht="13.5">
      <c r="J197" s="708"/>
    </row>
    <row r="198" ht="13.5">
      <c r="J198" s="708"/>
    </row>
    <row r="199" ht="13.5">
      <c r="J199" s="708"/>
    </row>
    <row r="200" ht="13.5">
      <c r="J200" s="708"/>
    </row>
    <row r="201" ht="13.5">
      <c r="J201" s="708"/>
    </row>
    <row r="202" ht="13.5">
      <c r="J202" s="708"/>
    </row>
    <row r="203" ht="13.5">
      <c r="J203" s="708"/>
    </row>
    <row r="204" ht="13.5">
      <c r="J204" s="708"/>
    </row>
    <row r="205" ht="13.5">
      <c r="J205" s="708"/>
    </row>
    <row r="206" ht="13.5">
      <c r="J206" s="708"/>
    </row>
    <row r="207" ht="13.5">
      <c r="J207" s="708"/>
    </row>
    <row r="208" ht="13.5">
      <c r="J208" s="708"/>
    </row>
    <row r="209" ht="13.5">
      <c r="J209" s="708"/>
    </row>
    <row r="210" ht="13.5">
      <c r="J210" s="708"/>
    </row>
    <row r="211" ht="13.5">
      <c r="J211" s="708"/>
    </row>
    <row r="212" ht="13.5">
      <c r="J212" s="708"/>
    </row>
    <row r="213" ht="13.5">
      <c r="J213" s="708"/>
    </row>
    <row r="214" ht="13.5">
      <c r="J214" s="708"/>
    </row>
    <row r="215" ht="13.5">
      <c r="J215" s="708"/>
    </row>
    <row r="216" ht="13.5">
      <c r="J216" s="708"/>
    </row>
    <row r="217" ht="13.5">
      <c r="J217" s="708"/>
    </row>
    <row r="218" ht="13.5">
      <c r="J218" s="708"/>
    </row>
    <row r="219" ht="13.5">
      <c r="J219" s="708"/>
    </row>
    <row r="220" ht="13.5">
      <c r="J220" s="708"/>
    </row>
    <row r="221" ht="13.5">
      <c r="J221" s="708"/>
    </row>
    <row r="222" ht="13.5">
      <c r="J222" s="708"/>
    </row>
    <row r="223" ht="13.5">
      <c r="J223" s="708"/>
    </row>
    <row r="224" ht="13.5">
      <c r="J224" s="708"/>
    </row>
    <row r="225" ht="13.5">
      <c r="J225" s="708"/>
    </row>
    <row r="226" ht="13.5">
      <c r="J226" s="708"/>
    </row>
    <row r="227" ht="13.5">
      <c r="J227" s="708"/>
    </row>
    <row r="228" ht="13.5">
      <c r="J228" s="708"/>
    </row>
    <row r="229" ht="13.5">
      <c r="J229" s="708"/>
    </row>
    <row r="230" ht="13.5">
      <c r="J230" s="708"/>
    </row>
    <row r="231" ht="13.5">
      <c r="J231" s="708"/>
    </row>
    <row r="232" ht="13.5">
      <c r="J232" s="708"/>
    </row>
    <row r="233" ht="13.5">
      <c r="J233" s="708"/>
    </row>
    <row r="234" ht="13.5">
      <c r="J234" s="708"/>
    </row>
    <row r="235" ht="13.5">
      <c r="J235" s="708"/>
    </row>
    <row r="236" ht="13.5">
      <c r="J236" s="708"/>
    </row>
    <row r="237" ht="13.5">
      <c r="J237" s="708"/>
    </row>
    <row r="238" ht="13.5">
      <c r="J238" s="708"/>
    </row>
    <row r="239" ht="13.5">
      <c r="J239" s="708"/>
    </row>
    <row r="240" ht="13.5">
      <c r="J240" s="708"/>
    </row>
    <row r="241" ht="13.5">
      <c r="J241" s="708"/>
    </row>
    <row r="242" ht="13.5">
      <c r="J242" s="708"/>
    </row>
    <row r="243" ht="13.5">
      <c r="J243" s="708"/>
    </row>
    <row r="244" ht="13.5">
      <c r="J244" s="708"/>
    </row>
    <row r="245" ht="13.5">
      <c r="J245" s="708"/>
    </row>
    <row r="246" ht="13.5">
      <c r="J246" s="708"/>
    </row>
    <row r="247" ht="13.5">
      <c r="J247" s="708"/>
    </row>
    <row r="248" ht="13.5">
      <c r="J248" s="708"/>
    </row>
    <row r="249" ht="13.5">
      <c r="J249" s="708"/>
    </row>
    <row r="250" ht="13.5">
      <c r="J250" s="708"/>
    </row>
    <row r="251" ht="13.5">
      <c r="J251" s="708"/>
    </row>
    <row r="252" ht="13.5">
      <c r="J252" s="708"/>
    </row>
    <row r="253" ht="13.5">
      <c r="J253" s="708"/>
    </row>
    <row r="254" ht="13.5">
      <c r="J254" s="708"/>
    </row>
    <row r="255" ht="13.5">
      <c r="J255" s="708"/>
    </row>
    <row r="256" ht="13.5">
      <c r="J256" s="708"/>
    </row>
    <row r="257" ht="13.5">
      <c r="J257" s="708"/>
    </row>
    <row r="258" ht="13.5">
      <c r="J258" s="708"/>
    </row>
    <row r="259" ht="13.5">
      <c r="J259" s="708"/>
    </row>
    <row r="260" ht="13.5">
      <c r="J260" s="708"/>
    </row>
    <row r="261" ht="13.5">
      <c r="J261" s="708"/>
    </row>
    <row r="262" ht="13.5">
      <c r="J262" s="708"/>
    </row>
    <row r="263" ht="13.5">
      <c r="J263" s="708"/>
    </row>
    <row r="264" ht="13.5">
      <c r="J264" s="708"/>
    </row>
    <row r="265" ht="13.5">
      <c r="J265" s="708"/>
    </row>
    <row r="266" ht="13.5">
      <c r="J266" s="708"/>
    </row>
    <row r="267" ht="13.5">
      <c r="J267" s="708"/>
    </row>
    <row r="268" ht="13.5">
      <c r="J268" s="708"/>
    </row>
    <row r="269" ht="13.5">
      <c r="J269" s="708"/>
    </row>
    <row r="270" ht="13.5">
      <c r="J270" s="708"/>
    </row>
    <row r="271" ht="13.5">
      <c r="J271" s="708"/>
    </row>
    <row r="272" ht="13.5">
      <c r="J272" s="708"/>
    </row>
    <row r="273" ht="13.5">
      <c r="J273" s="708"/>
    </row>
    <row r="274" ht="13.5">
      <c r="J274" s="708"/>
    </row>
    <row r="275" ht="13.5">
      <c r="J275" s="708"/>
    </row>
    <row r="276" ht="13.5">
      <c r="J276" s="708"/>
    </row>
    <row r="277" ht="13.5">
      <c r="J277" s="708"/>
    </row>
    <row r="278" ht="13.5">
      <c r="J278" s="708"/>
    </row>
    <row r="279" ht="13.5">
      <c r="J279" s="708"/>
    </row>
    <row r="280" ht="13.5">
      <c r="J280" s="708"/>
    </row>
    <row r="281" ht="13.5">
      <c r="J281" s="708"/>
    </row>
    <row r="282" ht="13.5">
      <c r="J282" s="708"/>
    </row>
    <row r="283" ht="13.5">
      <c r="J283" s="708"/>
    </row>
    <row r="284" ht="13.5">
      <c r="J284" s="708"/>
    </row>
    <row r="285" ht="13.5">
      <c r="J285" s="708"/>
    </row>
    <row r="286" ht="13.5">
      <c r="J286" s="708"/>
    </row>
    <row r="287" ht="13.5">
      <c r="J287" s="708"/>
    </row>
    <row r="288" ht="13.5">
      <c r="J288" s="708"/>
    </row>
    <row r="289" ht="13.5">
      <c r="J289" s="708"/>
    </row>
    <row r="290" ht="13.5">
      <c r="J290" s="708"/>
    </row>
    <row r="291" ht="13.5">
      <c r="J291" s="708"/>
    </row>
    <row r="292" ht="13.5">
      <c r="J292" s="708"/>
    </row>
    <row r="293" ht="13.5">
      <c r="J293" s="708"/>
    </row>
    <row r="294" ht="13.5">
      <c r="J294" s="708"/>
    </row>
    <row r="295" ht="13.5">
      <c r="J295" s="708"/>
    </row>
    <row r="296" ht="13.5">
      <c r="J296" s="708"/>
    </row>
    <row r="297" ht="13.5">
      <c r="J297" s="708"/>
    </row>
    <row r="298" ht="13.5">
      <c r="J298" s="708"/>
    </row>
    <row r="299" ht="13.5">
      <c r="J299" s="708"/>
    </row>
    <row r="300" ht="13.5">
      <c r="J300" s="708"/>
    </row>
    <row r="301" ht="13.5">
      <c r="J301" s="708"/>
    </row>
    <row r="302" ht="13.5">
      <c r="J302" s="708"/>
    </row>
    <row r="303" ht="13.5">
      <c r="J303" s="708"/>
    </row>
    <row r="304" ht="13.5">
      <c r="J304" s="708"/>
    </row>
    <row r="305" ht="13.5">
      <c r="J305" s="708"/>
    </row>
    <row r="306" ht="13.5">
      <c r="J306" s="708"/>
    </row>
    <row r="307" ht="13.5">
      <c r="J307" s="708"/>
    </row>
    <row r="308" ht="13.5">
      <c r="J308" s="708"/>
    </row>
    <row r="309" ht="13.5">
      <c r="J309" s="708"/>
    </row>
    <row r="310" ht="13.5">
      <c r="J310" s="708"/>
    </row>
    <row r="311" ht="13.5">
      <c r="J311" s="708"/>
    </row>
    <row r="312" ht="13.5">
      <c r="J312" s="708"/>
    </row>
    <row r="313" ht="13.5">
      <c r="J313" s="708"/>
    </row>
    <row r="314" ht="13.5">
      <c r="J314" s="708"/>
    </row>
    <row r="315" ht="13.5">
      <c r="J315" s="708"/>
    </row>
    <row r="316" ht="13.5">
      <c r="J316" s="708"/>
    </row>
    <row r="317" ht="13.5">
      <c r="J317" s="708"/>
    </row>
    <row r="318" ht="13.5">
      <c r="J318" s="708"/>
    </row>
    <row r="319" ht="13.5">
      <c r="J319" s="708"/>
    </row>
    <row r="320" ht="13.5">
      <c r="J320" s="708"/>
    </row>
    <row r="321" ht="13.5">
      <c r="J321" s="708"/>
    </row>
    <row r="322" ht="13.5">
      <c r="J322" s="708"/>
    </row>
    <row r="323" ht="13.5">
      <c r="J323" s="708"/>
    </row>
    <row r="324" ht="13.5">
      <c r="J324" s="708"/>
    </row>
    <row r="325" ht="13.5">
      <c r="J325" s="708"/>
    </row>
    <row r="326" ht="13.5">
      <c r="J326" s="708"/>
    </row>
    <row r="327" ht="13.5">
      <c r="J327" s="708"/>
    </row>
    <row r="328" ht="13.5">
      <c r="J328" s="708"/>
    </row>
    <row r="329" ht="13.5">
      <c r="J329" s="708"/>
    </row>
    <row r="330" ht="13.5">
      <c r="J330" s="708"/>
    </row>
    <row r="331" ht="13.5">
      <c r="J331" s="708"/>
    </row>
    <row r="332" ht="13.5">
      <c r="J332" s="708"/>
    </row>
    <row r="333" ht="13.5">
      <c r="J333" s="708"/>
    </row>
    <row r="334" ht="13.5">
      <c r="J334" s="708"/>
    </row>
    <row r="335" ht="13.5">
      <c r="J335" s="708"/>
    </row>
    <row r="336" ht="13.5">
      <c r="J336" s="708"/>
    </row>
    <row r="337" ht="13.5">
      <c r="J337" s="708"/>
    </row>
    <row r="338" ht="13.5">
      <c r="J338" s="708"/>
    </row>
    <row r="339" ht="13.5">
      <c r="J339" s="708"/>
    </row>
    <row r="340" ht="13.5">
      <c r="J340" s="708"/>
    </row>
    <row r="341" ht="13.5">
      <c r="J341" s="708"/>
    </row>
    <row r="342" ht="13.5">
      <c r="J342" s="708"/>
    </row>
    <row r="343" ht="13.5">
      <c r="J343" s="708"/>
    </row>
    <row r="344" ht="13.5">
      <c r="J344" s="708"/>
    </row>
    <row r="345" ht="13.5">
      <c r="J345" s="708"/>
    </row>
    <row r="346" ht="13.5">
      <c r="J346" s="708"/>
    </row>
    <row r="347" ht="13.5">
      <c r="J347" s="708"/>
    </row>
    <row r="348" ht="13.5">
      <c r="J348" s="708"/>
    </row>
    <row r="349" ht="13.5">
      <c r="J349" s="708"/>
    </row>
    <row r="350" ht="13.5">
      <c r="J350" s="708"/>
    </row>
    <row r="351" ht="13.5">
      <c r="J351" s="708"/>
    </row>
    <row r="352" ht="13.5">
      <c r="J352" s="708"/>
    </row>
    <row r="353" ht="13.5">
      <c r="J353" s="708"/>
    </row>
    <row r="354" ht="13.5">
      <c r="J354" s="708"/>
    </row>
    <row r="355" ht="13.5">
      <c r="J355" s="708"/>
    </row>
    <row r="356" ht="13.5">
      <c r="J356" s="708"/>
    </row>
    <row r="357" ht="13.5">
      <c r="J357" s="708"/>
    </row>
    <row r="358" ht="13.5">
      <c r="J358" s="708"/>
    </row>
    <row r="359" ht="13.5">
      <c r="J359" s="708"/>
    </row>
    <row r="360" ht="13.5">
      <c r="J360" s="708"/>
    </row>
    <row r="361" ht="13.5">
      <c r="J361" s="708"/>
    </row>
    <row r="362" ht="13.5">
      <c r="J362" s="708"/>
    </row>
    <row r="363" ht="13.5">
      <c r="J363" s="708"/>
    </row>
    <row r="364" ht="13.5">
      <c r="J364" s="708"/>
    </row>
    <row r="365" ht="13.5">
      <c r="J365" s="708"/>
    </row>
    <row r="366" ht="13.5">
      <c r="J366" s="708"/>
    </row>
    <row r="367" ht="13.5">
      <c r="J367" s="708"/>
    </row>
    <row r="368" ht="13.5">
      <c r="J368" s="708"/>
    </row>
    <row r="369" ht="13.5">
      <c r="J369" s="708"/>
    </row>
    <row r="370" ht="13.5">
      <c r="J370" s="708"/>
    </row>
    <row r="371" ht="13.5">
      <c r="J371" s="708"/>
    </row>
    <row r="372" ht="13.5">
      <c r="J372" s="708"/>
    </row>
    <row r="373" ht="13.5">
      <c r="J373" s="708"/>
    </row>
    <row r="374" ht="13.5">
      <c r="J374" s="708"/>
    </row>
    <row r="375" ht="13.5">
      <c r="J375" s="708"/>
    </row>
    <row r="376" ht="13.5">
      <c r="J376" s="708"/>
    </row>
    <row r="377" ht="13.5">
      <c r="J377" s="708"/>
    </row>
    <row r="378" ht="13.5">
      <c r="J378" s="708"/>
    </row>
    <row r="379" ht="13.5">
      <c r="J379" s="708"/>
    </row>
    <row r="380" ht="13.5">
      <c r="J380" s="708"/>
    </row>
    <row r="381" ht="13.5">
      <c r="J381" s="708"/>
    </row>
    <row r="382" ht="13.5">
      <c r="J382" s="708"/>
    </row>
    <row r="383" ht="13.5">
      <c r="J383" s="708"/>
    </row>
    <row r="384" ht="13.5">
      <c r="J384" s="708"/>
    </row>
    <row r="385" ht="13.5">
      <c r="J385" s="708"/>
    </row>
    <row r="386" ht="13.5">
      <c r="J386" s="708"/>
    </row>
    <row r="387" ht="13.5">
      <c r="J387" s="708"/>
    </row>
    <row r="388" ht="13.5">
      <c r="J388" s="708"/>
    </row>
    <row r="389" ht="13.5">
      <c r="J389" s="708"/>
    </row>
    <row r="390" ht="13.5">
      <c r="J390" s="708"/>
    </row>
    <row r="391" ht="13.5">
      <c r="J391" s="708"/>
    </row>
    <row r="392" ht="13.5">
      <c r="J392" s="708"/>
    </row>
    <row r="393" ht="13.5">
      <c r="J393" s="708"/>
    </row>
    <row r="394" ht="13.5">
      <c r="J394" s="708"/>
    </row>
    <row r="395" ht="13.5">
      <c r="J395" s="708"/>
    </row>
    <row r="396" ht="13.5">
      <c r="J396" s="708"/>
    </row>
    <row r="397" ht="13.5">
      <c r="J397" s="708"/>
    </row>
    <row r="398" ht="13.5">
      <c r="J398" s="708"/>
    </row>
    <row r="399" ht="13.5">
      <c r="J399" s="708"/>
    </row>
    <row r="400" ht="13.5">
      <c r="J400" s="708"/>
    </row>
    <row r="401" ht="13.5">
      <c r="J401" s="708"/>
    </row>
    <row r="402" ht="13.5">
      <c r="J402" s="708"/>
    </row>
    <row r="403" ht="13.5">
      <c r="J403" s="708"/>
    </row>
    <row r="404" ht="13.5">
      <c r="J404" s="708"/>
    </row>
    <row r="405" ht="13.5">
      <c r="J405" s="708"/>
    </row>
    <row r="406" ht="13.5">
      <c r="J406" s="708"/>
    </row>
    <row r="407" ht="13.5">
      <c r="J407" s="708"/>
    </row>
    <row r="408" ht="13.5">
      <c r="J408" s="708"/>
    </row>
    <row r="409" ht="13.5">
      <c r="J409" s="708"/>
    </row>
    <row r="410" ht="13.5">
      <c r="J410" s="708"/>
    </row>
    <row r="411" ht="13.5">
      <c r="J411" s="708"/>
    </row>
    <row r="412" ht="13.5">
      <c r="J412" s="708"/>
    </row>
    <row r="413" ht="13.5">
      <c r="J413" s="708"/>
    </row>
    <row r="414" ht="13.5">
      <c r="J414" s="708"/>
    </row>
    <row r="415" ht="13.5">
      <c r="J415" s="708"/>
    </row>
    <row r="416" ht="13.5">
      <c r="J416" s="708"/>
    </row>
    <row r="417" ht="13.5">
      <c r="J417" s="708"/>
    </row>
    <row r="418" ht="13.5">
      <c r="J418" s="708"/>
    </row>
    <row r="419" ht="13.5">
      <c r="J419" s="708"/>
    </row>
    <row r="420" ht="13.5">
      <c r="J420" s="708"/>
    </row>
    <row r="421" ht="13.5">
      <c r="J421" s="708"/>
    </row>
    <row r="422" ht="13.5">
      <c r="J422" s="708"/>
    </row>
    <row r="423" ht="13.5">
      <c r="J423" s="708"/>
    </row>
    <row r="424" ht="13.5">
      <c r="J424" s="708"/>
    </row>
    <row r="425" ht="13.5">
      <c r="J425" s="708"/>
    </row>
    <row r="426" ht="13.5">
      <c r="J426" s="708"/>
    </row>
    <row r="427" ht="13.5">
      <c r="J427" s="708"/>
    </row>
    <row r="428" ht="13.5">
      <c r="J428" s="708"/>
    </row>
    <row r="429" ht="13.5">
      <c r="J429" s="708"/>
    </row>
    <row r="430" ht="13.5">
      <c r="J430" s="708"/>
    </row>
    <row r="431" ht="13.5">
      <c r="J431" s="708"/>
    </row>
    <row r="432" ht="13.5">
      <c r="J432" s="708"/>
    </row>
    <row r="433" ht="13.5">
      <c r="J433" s="708"/>
    </row>
    <row r="434" ht="13.5">
      <c r="J434" s="708"/>
    </row>
    <row r="435" ht="13.5">
      <c r="J435" s="708"/>
    </row>
    <row r="436" ht="13.5">
      <c r="J436" s="708"/>
    </row>
    <row r="437" ht="13.5">
      <c r="J437" s="708"/>
    </row>
    <row r="438" ht="13.5">
      <c r="J438" s="708"/>
    </row>
    <row r="439" ht="13.5">
      <c r="J439" s="708"/>
    </row>
    <row r="440" ht="13.5">
      <c r="J440" s="708"/>
    </row>
    <row r="441" ht="13.5">
      <c r="J441" s="708"/>
    </row>
    <row r="442" ht="13.5">
      <c r="J442" s="708"/>
    </row>
    <row r="443" ht="13.5">
      <c r="J443" s="708"/>
    </row>
    <row r="444" ht="13.5">
      <c r="J444" s="708"/>
    </row>
    <row r="445" ht="13.5">
      <c r="J445" s="708"/>
    </row>
    <row r="446" ht="13.5">
      <c r="J446" s="708"/>
    </row>
    <row r="447" ht="13.5">
      <c r="J447" s="708"/>
    </row>
    <row r="448" ht="13.5">
      <c r="J448" s="708"/>
    </row>
    <row r="449" ht="13.5">
      <c r="J449" s="708"/>
    </row>
    <row r="450" ht="13.5">
      <c r="J450" s="708"/>
    </row>
    <row r="451" ht="13.5">
      <c r="J451" s="708"/>
    </row>
    <row r="452" ht="13.5">
      <c r="J452" s="708"/>
    </row>
    <row r="453" ht="13.5">
      <c r="J453" s="708"/>
    </row>
    <row r="454" ht="13.5">
      <c r="J454" s="708"/>
    </row>
    <row r="455" ht="13.5">
      <c r="J455" s="708"/>
    </row>
    <row r="456" ht="13.5">
      <c r="J456" s="708"/>
    </row>
    <row r="457" ht="13.5">
      <c r="J457" s="708"/>
    </row>
    <row r="458" ht="13.5">
      <c r="J458" s="708"/>
    </row>
    <row r="459" ht="13.5">
      <c r="J459" s="708"/>
    </row>
    <row r="460" ht="13.5">
      <c r="J460" s="708"/>
    </row>
    <row r="461" ht="13.5">
      <c r="J461" s="708"/>
    </row>
    <row r="462" ht="13.5">
      <c r="J462" s="708"/>
    </row>
    <row r="463" ht="13.5">
      <c r="J463" s="708"/>
    </row>
    <row r="464" ht="13.5">
      <c r="J464" s="708"/>
    </row>
    <row r="465" ht="13.5">
      <c r="J465" s="708"/>
    </row>
    <row r="466" ht="13.5">
      <c r="J466" s="708"/>
    </row>
    <row r="467" ht="13.5">
      <c r="J467" s="708"/>
    </row>
    <row r="468" ht="13.5">
      <c r="J468" s="708"/>
    </row>
    <row r="469" ht="13.5">
      <c r="J469" s="708"/>
    </row>
    <row r="470" ht="13.5">
      <c r="J470" s="708"/>
    </row>
    <row r="471" ht="13.5">
      <c r="J471" s="708"/>
    </row>
    <row r="472" ht="13.5">
      <c r="J472" s="708"/>
    </row>
    <row r="473" ht="13.5">
      <c r="J473" s="708"/>
    </row>
    <row r="474" ht="13.5">
      <c r="J474" s="708"/>
    </row>
    <row r="475" ht="13.5">
      <c r="J475" s="708"/>
    </row>
    <row r="476" ht="13.5">
      <c r="J476" s="708"/>
    </row>
    <row r="477" ht="13.5">
      <c r="J477" s="708"/>
    </row>
    <row r="478" ht="13.5">
      <c r="J478" s="708"/>
    </row>
    <row r="479" ht="13.5">
      <c r="J479" s="708"/>
    </row>
    <row r="480" ht="13.5">
      <c r="J480" s="708"/>
    </row>
    <row r="481" ht="13.5">
      <c r="J481" s="708"/>
    </row>
    <row r="482" ht="13.5">
      <c r="J482" s="708"/>
    </row>
    <row r="483" ht="13.5">
      <c r="J483" s="708"/>
    </row>
    <row r="484" ht="13.5">
      <c r="J484" s="708"/>
    </row>
    <row r="485" ht="13.5">
      <c r="J485" s="708"/>
    </row>
    <row r="486" ht="13.5">
      <c r="J486" s="708"/>
    </row>
    <row r="487" ht="13.5">
      <c r="J487" s="708"/>
    </row>
    <row r="488" ht="13.5">
      <c r="J488" s="708"/>
    </row>
    <row r="489" ht="13.5">
      <c r="J489" s="708"/>
    </row>
    <row r="490" ht="13.5">
      <c r="J490" s="708"/>
    </row>
    <row r="491" ht="13.5">
      <c r="J491" s="708"/>
    </row>
    <row r="492" ht="13.5">
      <c r="J492" s="708"/>
    </row>
    <row r="493" ht="13.5">
      <c r="J493" s="708"/>
    </row>
    <row r="494" ht="13.5">
      <c r="J494" s="708"/>
    </row>
    <row r="495" ht="13.5">
      <c r="J495" s="708"/>
    </row>
    <row r="496" ht="13.5">
      <c r="J496" s="708"/>
    </row>
    <row r="497" ht="13.5">
      <c r="J497" s="708"/>
    </row>
    <row r="498" ht="13.5">
      <c r="J498" s="708"/>
    </row>
    <row r="499" ht="13.5">
      <c r="J499" s="708"/>
    </row>
    <row r="500" ht="13.5">
      <c r="J500" s="708"/>
    </row>
    <row r="501" ht="13.5">
      <c r="J501" s="708"/>
    </row>
    <row r="502" ht="13.5">
      <c r="J502" s="708"/>
    </row>
    <row r="503" ht="13.5">
      <c r="J503" s="708"/>
    </row>
    <row r="504" ht="13.5">
      <c r="J504" s="708"/>
    </row>
    <row r="505" ht="13.5">
      <c r="J505" s="708"/>
    </row>
    <row r="506" ht="13.5">
      <c r="J506" s="708"/>
    </row>
    <row r="507" ht="13.5">
      <c r="J507" s="708"/>
    </row>
    <row r="508" ht="13.5">
      <c r="J508" s="708"/>
    </row>
    <row r="509" ht="13.5">
      <c r="J509" s="708"/>
    </row>
    <row r="510" ht="13.5">
      <c r="J510" s="708"/>
    </row>
    <row r="511" ht="13.5">
      <c r="J511" s="708"/>
    </row>
    <row r="512" ht="13.5">
      <c r="J512" s="708"/>
    </row>
    <row r="513" ht="13.5">
      <c r="J513" s="708"/>
    </row>
    <row r="514" ht="13.5">
      <c r="J514" s="708"/>
    </row>
    <row r="515" ht="13.5">
      <c r="J515" s="708"/>
    </row>
    <row r="516" ht="13.5">
      <c r="J516" s="708"/>
    </row>
    <row r="517" ht="13.5">
      <c r="J517" s="708"/>
    </row>
    <row r="518" ht="13.5">
      <c r="J518" s="708"/>
    </row>
    <row r="519" ht="13.5">
      <c r="J519" s="708"/>
    </row>
    <row r="520" ht="13.5">
      <c r="J520" s="708"/>
    </row>
    <row r="521" ht="13.5">
      <c r="J521" s="708"/>
    </row>
    <row r="522" ht="13.5">
      <c r="J522" s="708"/>
    </row>
    <row r="523" ht="13.5">
      <c r="J523" s="708"/>
    </row>
    <row r="524" ht="13.5">
      <c r="J524" s="708"/>
    </row>
    <row r="525" ht="13.5">
      <c r="J525" s="708"/>
    </row>
    <row r="526" ht="13.5">
      <c r="J526" s="708"/>
    </row>
    <row r="527" ht="13.5">
      <c r="J527" s="708"/>
    </row>
    <row r="528" ht="13.5">
      <c r="J528" s="708"/>
    </row>
    <row r="529" ht="13.5">
      <c r="J529" s="708"/>
    </row>
    <row r="530" ht="13.5">
      <c r="J530" s="708"/>
    </row>
    <row r="531" ht="13.5">
      <c r="J531" s="708"/>
    </row>
    <row r="532" ht="13.5">
      <c r="J532" s="708"/>
    </row>
    <row r="533" ht="13.5">
      <c r="J533" s="708"/>
    </row>
    <row r="534" ht="13.5">
      <c r="J534" s="708"/>
    </row>
    <row r="535" ht="13.5">
      <c r="J535" s="708"/>
    </row>
    <row r="536" ht="13.5">
      <c r="J536" s="708"/>
    </row>
    <row r="537" ht="13.5">
      <c r="J537" s="708"/>
    </row>
    <row r="538" ht="13.5">
      <c r="J538" s="708"/>
    </row>
    <row r="539" ht="13.5">
      <c r="J539" s="708"/>
    </row>
    <row r="540" ht="13.5">
      <c r="J540" s="708"/>
    </row>
    <row r="541" ht="13.5">
      <c r="J541" s="708"/>
    </row>
    <row r="542" ht="13.5">
      <c r="J542" s="708"/>
    </row>
    <row r="543" ht="13.5">
      <c r="J543" s="708"/>
    </row>
    <row r="544" ht="13.5">
      <c r="J544" s="708"/>
    </row>
    <row r="545" ht="13.5">
      <c r="J545" s="708"/>
    </row>
    <row r="546" ht="13.5">
      <c r="J546" s="708"/>
    </row>
    <row r="547" ht="13.5">
      <c r="J547" s="708"/>
    </row>
    <row r="548" ht="13.5">
      <c r="J548" s="708"/>
    </row>
    <row r="549" ht="13.5">
      <c r="J549" s="708"/>
    </row>
    <row r="550" ht="13.5">
      <c r="J550" s="708"/>
    </row>
    <row r="551" ht="13.5">
      <c r="J551" s="708"/>
    </row>
    <row r="552" ht="13.5">
      <c r="J552" s="708"/>
    </row>
    <row r="553" ht="13.5">
      <c r="J553" s="708"/>
    </row>
    <row r="554" ht="13.5">
      <c r="J554" s="708"/>
    </row>
    <row r="555" ht="13.5">
      <c r="J555" s="708"/>
    </row>
    <row r="556" ht="13.5">
      <c r="J556" s="708"/>
    </row>
    <row r="557" ht="13.5">
      <c r="J557" s="708"/>
    </row>
    <row r="558" ht="13.5">
      <c r="J558" s="708"/>
    </row>
    <row r="559" ht="13.5">
      <c r="J559" s="708"/>
    </row>
    <row r="560" ht="13.5">
      <c r="J560" s="708"/>
    </row>
    <row r="561" ht="13.5">
      <c r="J561" s="708"/>
    </row>
    <row r="562" ht="13.5">
      <c r="J562" s="708"/>
    </row>
    <row r="563" ht="13.5">
      <c r="J563" s="708"/>
    </row>
    <row r="564" ht="13.5">
      <c r="J564" s="708"/>
    </row>
    <row r="565" ht="13.5">
      <c r="J565" s="708"/>
    </row>
    <row r="566" ht="13.5">
      <c r="J566" s="708"/>
    </row>
    <row r="567" ht="13.5">
      <c r="J567" s="708"/>
    </row>
    <row r="568" ht="13.5">
      <c r="J568" s="708"/>
    </row>
    <row r="569" ht="13.5">
      <c r="J569" s="708"/>
    </row>
    <row r="570" ht="13.5">
      <c r="J570" s="708"/>
    </row>
    <row r="571" ht="13.5">
      <c r="J571" s="708"/>
    </row>
    <row r="572" ht="13.5">
      <c r="J572" s="708"/>
    </row>
    <row r="573" ht="13.5">
      <c r="J573" s="708"/>
    </row>
    <row r="574" ht="13.5">
      <c r="J574" s="708"/>
    </row>
    <row r="575" ht="13.5">
      <c r="J575" s="708"/>
    </row>
    <row r="576" ht="13.5">
      <c r="J576" s="708"/>
    </row>
    <row r="577" ht="13.5">
      <c r="J577" s="708"/>
    </row>
    <row r="578" ht="13.5">
      <c r="J578" s="708"/>
    </row>
    <row r="579" ht="13.5">
      <c r="J579" s="708"/>
    </row>
    <row r="580" ht="13.5">
      <c r="J580" s="708"/>
    </row>
    <row r="581" ht="13.5">
      <c r="J581" s="708"/>
    </row>
    <row r="582" ht="13.5">
      <c r="J582" s="708"/>
    </row>
    <row r="583" ht="13.5">
      <c r="J583" s="708"/>
    </row>
    <row r="584" ht="13.5">
      <c r="J584" s="708"/>
    </row>
    <row r="585" ht="13.5">
      <c r="J585" s="708"/>
    </row>
    <row r="586" ht="13.5">
      <c r="J586" s="708"/>
    </row>
    <row r="587" ht="13.5">
      <c r="J587" s="708"/>
    </row>
    <row r="588" ht="13.5">
      <c r="J588" s="708"/>
    </row>
    <row r="589" ht="13.5">
      <c r="J589" s="708"/>
    </row>
    <row r="590" ht="13.5">
      <c r="J590" s="708"/>
    </row>
    <row r="591" ht="13.5">
      <c r="J591" s="708"/>
    </row>
    <row r="592" ht="13.5">
      <c r="J592" s="708"/>
    </row>
    <row r="593" ht="13.5">
      <c r="J593" s="708"/>
    </row>
    <row r="594" ht="13.5">
      <c r="J594" s="708"/>
    </row>
    <row r="595" ht="13.5">
      <c r="J595" s="708"/>
    </row>
    <row r="596" ht="13.5">
      <c r="J596" s="708"/>
    </row>
    <row r="597" ht="13.5">
      <c r="J597" s="708"/>
    </row>
    <row r="598" ht="13.5">
      <c r="J598" s="708"/>
    </row>
    <row r="599" ht="13.5">
      <c r="J599" s="708"/>
    </row>
    <row r="600" ht="13.5">
      <c r="J600" s="708"/>
    </row>
    <row r="601" ht="13.5">
      <c r="J601" s="708"/>
    </row>
    <row r="602" ht="13.5">
      <c r="J602" s="708"/>
    </row>
    <row r="603" ht="13.5">
      <c r="J603" s="708"/>
    </row>
    <row r="604" ht="13.5">
      <c r="J604" s="708"/>
    </row>
    <row r="605" ht="13.5">
      <c r="J605" s="708"/>
    </row>
    <row r="606" ht="13.5">
      <c r="J606" s="708"/>
    </row>
    <row r="607" ht="13.5">
      <c r="J607" s="708"/>
    </row>
    <row r="608" ht="13.5">
      <c r="J608" s="708"/>
    </row>
    <row r="609" ht="13.5">
      <c r="J609" s="708"/>
    </row>
    <row r="610" ht="13.5">
      <c r="J610" s="708"/>
    </row>
    <row r="611" ht="13.5">
      <c r="J611" s="708"/>
    </row>
    <row r="612" ht="13.5">
      <c r="J612" s="708"/>
    </row>
    <row r="613" ht="13.5">
      <c r="J613" s="708"/>
    </row>
    <row r="614" ht="13.5">
      <c r="J614" s="708"/>
    </row>
    <row r="615" ht="13.5">
      <c r="J615" s="708"/>
    </row>
    <row r="616" ht="13.5">
      <c r="J616" s="708"/>
    </row>
    <row r="617" ht="13.5">
      <c r="J617" s="708"/>
    </row>
    <row r="618" ht="13.5">
      <c r="J618" s="708"/>
    </row>
    <row r="619" ht="13.5">
      <c r="J619" s="708"/>
    </row>
    <row r="620" ht="13.5">
      <c r="J620" s="708"/>
    </row>
    <row r="621" ht="13.5">
      <c r="J621" s="708"/>
    </row>
    <row r="622" ht="13.5">
      <c r="J622" s="708"/>
    </row>
    <row r="623" ht="13.5">
      <c r="J623" s="708"/>
    </row>
    <row r="624" ht="13.5">
      <c r="J624" s="708"/>
    </row>
    <row r="625" ht="13.5">
      <c r="J625" s="708"/>
    </row>
    <row r="626" ht="13.5">
      <c r="J626" s="708"/>
    </row>
    <row r="627" ht="13.5">
      <c r="J627" s="708"/>
    </row>
    <row r="628" ht="13.5">
      <c r="J628" s="708"/>
    </row>
    <row r="629" ht="13.5">
      <c r="J629" s="708"/>
    </row>
    <row r="630" ht="13.5">
      <c r="J630" s="708"/>
    </row>
    <row r="631" ht="13.5">
      <c r="J631" s="708"/>
    </row>
    <row r="632" ht="13.5">
      <c r="J632" s="708"/>
    </row>
    <row r="633" ht="13.5">
      <c r="J633" s="708"/>
    </row>
    <row r="634" ht="13.5">
      <c r="J634" s="708"/>
    </row>
    <row r="635" ht="13.5">
      <c r="J635" s="708"/>
    </row>
    <row r="636" ht="13.5">
      <c r="J636" s="708"/>
    </row>
    <row r="637" ht="13.5">
      <c r="J637" s="708"/>
    </row>
    <row r="638" ht="13.5">
      <c r="J638" s="708"/>
    </row>
    <row r="639" ht="13.5">
      <c r="J639" s="708"/>
    </row>
    <row r="640" ht="13.5">
      <c r="J640" s="708"/>
    </row>
    <row r="641" ht="13.5">
      <c r="J641" s="708"/>
    </row>
    <row r="642" ht="13.5">
      <c r="J642" s="708"/>
    </row>
    <row r="643" ht="13.5">
      <c r="J643" s="708"/>
    </row>
    <row r="644" ht="13.5">
      <c r="J644" s="708"/>
    </row>
    <row r="645" ht="13.5">
      <c r="J645" s="708"/>
    </row>
    <row r="646" ht="13.5">
      <c r="J646" s="708"/>
    </row>
    <row r="647" ht="13.5">
      <c r="J647" s="708"/>
    </row>
    <row r="648" ht="13.5">
      <c r="J648" s="708"/>
    </row>
    <row r="649" ht="13.5">
      <c r="J649" s="708"/>
    </row>
    <row r="650" ht="13.5">
      <c r="J650" s="708"/>
    </row>
    <row r="651" ht="13.5">
      <c r="J651" s="708"/>
    </row>
    <row r="652" ht="13.5">
      <c r="J652" s="708"/>
    </row>
    <row r="653" ht="13.5">
      <c r="J653" s="708"/>
    </row>
    <row r="654" ht="13.5">
      <c r="J654" s="708"/>
    </row>
    <row r="655" ht="13.5">
      <c r="J655" s="708"/>
    </row>
    <row r="656" ht="13.5">
      <c r="J656" s="708"/>
    </row>
    <row r="657" ht="13.5">
      <c r="J657" s="708"/>
    </row>
    <row r="658" ht="13.5">
      <c r="J658" s="708"/>
    </row>
    <row r="659" ht="13.5">
      <c r="J659" s="708"/>
    </row>
    <row r="660" ht="13.5">
      <c r="J660" s="708"/>
    </row>
    <row r="661" ht="13.5">
      <c r="J661" s="708"/>
    </row>
    <row r="662" ht="13.5">
      <c r="J662" s="708"/>
    </row>
    <row r="663" ht="13.5">
      <c r="J663" s="708"/>
    </row>
    <row r="664" ht="13.5">
      <c r="J664" s="708"/>
    </row>
    <row r="665" ht="13.5">
      <c r="J665" s="708"/>
    </row>
    <row r="666" ht="13.5">
      <c r="J666" s="708"/>
    </row>
    <row r="667" ht="13.5">
      <c r="J667" s="708"/>
    </row>
    <row r="668" ht="13.5">
      <c r="J668" s="708"/>
    </row>
    <row r="669" ht="13.5">
      <c r="J669" s="708"/>
    </row>
    <row r="670" ht="13.5">
      <c r="J670" s="708"/>
    </row>
    <row r="671" ht="13.5">
      <c r="J671" s="708"/>
    </row>
    <row r="672" ht="13.5">
      <c r="J672" s="708"/>
    </row>
    <row r="673" ht="13.5">
      <c r="J673" s="708"/>
    </row>
    <row r="674" ht="13.5">
      <c r="J674" s="708"/>
    </row>
    <row r="675" ht="13.5">
      <c r="J675" s="708"/>
    </row>
    <row r="676" ht="13.5">
      <c r="J676" s="708"/>
    </row>
    <row r="677" ht="13.5">
      <c r="J677" s="708"/>
    </row>
    <row r="678" ht="13.5">
      <c r="J678" s="708"/>
    </row>
    <row r="679" ht="13.5">
      <c r="J679" s="708"/>
    </row>
    <row r="680" ht="13.5">
      <c r="J680" s="708"/>
    </row>
    <row r="681" ht="13.5">
      <c r="J681" s="708"/>
    </row>
    <row r="682" ht="13.5">
      <c r="J682" s="708"/>
    </row>
    <row r="683" ht="13.5">
      <c r="J683" s="708"/>
    </row>
    <row r="684" ht="13.5">
      <c r="J684" s="708"/>
    </row>
    <row r="685" ht="13.5">
      <c r="J685" s="708"/>
    </row>
    <row r="686" ht="13.5">
      <c r="J686" s="708"/>
    </row>
    <row r="687" ht="13.5">
      <c r="J687" s="708"/>
    </row>
    <row r="688" ht="13.5">
      <c r="J688" s="708"/>
    </row>
    <row r="689" ht="13.5">
      <c r="J689" s="708"/>
    </row>
    <row r="690" ht="13.5">
      <c r="J690" s="708"/>
    </row>
    <row r="691" ht="13.5">
      <c r="J691" s="708"/>
    </row>
    <row r="692" ht="13.5">
      <c r="J692" s="708"/>
    </row>
    <row r="693" ht="13.5">
      <c r="J693" s="708"/>
    </row>
    <row r="694" ht="13.5">
      <c r="J694" s="708"/>
    </row>
    <row r="695" ht="13.5">
      <c r="J695" s="708"/>
    </row>
    <row r="696" ht="13.5">
      <c r="J696" s="708"/>
    </row>
    <row r="697" ht="13.5">
      <c r="J697" s="708"/>
    </row>
    <row r="698" ht="13.5">
      <c r="J698" s="708"/>
    </row>
    <row r="699" ht="13.5">
      <c r="J699" s="708"/>
    </row>
    <row r="700" ht="13.5">
      <c r="J700" s="708"/>
    </row>
    <row r="701" ht="13.5">
      <c r="J701" s="708"/>
    </row>
    <row r="702" ht="13.5">
      <c r="J702" s="708"/>
    </row>
    <row r="703" ht="13.5">
      <c r="J703" s="708"/>
    </row>
    <row r="704" ht="13.5">
      <c r="J704" s="708"/>
    </row>
    <row r="705" ht="13.5">
      <c r="J705" s="708"/>
    </row>
    <row r="706" ht="13.5">
      <c r="J706" s="708"/>
    </row>
    <row r="707" ht="13.5">
      <c r="J707" s="708"/>
    </row>
    <row r="708" ht="13.5">
      <c r="J708" s="708"/>
    </row>
    <row r="709" ht="13.5">
      <c r="J709" s="708"/>
    </row>
    <row r="710" ht="13.5">
      <c r="J710" s="708"/>
    </row>
    <row r="711" ht="13.5">
      <c r="J711" s="708"/>
    </row>
    <row r="712" ht="13.5">
      <c r="J712" s="708"/>
    </row>
    <row r="713" ht="13.5">
      <c r="J713" s="708"/>
    </row>
    <row r="714" ht="13.5">
      <c r="J714" s="708"/>
    </row>
    <row r="715" ht="13.5">
      <c r="J715" s="708"/>
    </row>
    <row r="716" ht="13.5">
      <c r="J716" s="708"/>
    </row>
    <row r="717" ht="13.5">
      <c r="J717" s="708"/>
    </row>
    <row r="718" ht="13.5">
      <c r="J718" s="708"/>
    </row>
    <row r="719" ht="13.5">
      <c r="J719" s="708"/>
    </row>
    <row r="720" ht="13.5">
      <c r="J720" s="708"/>
    </row>
    <row r="721" ht="13.5">
      <c r="J721" s="708"/>
    </row>
    <row r="722" ht="13.5">
      <c r="J722" s="708"/>
    </row>
    <row r="723" ht="13.5">
      <c r="J723" s="708"/>
    </row>
    <row r="724" ht="13.5">
      <c r="J724" s="708"/>
    </row>
    <row r="725" ht="13.5">
      <c r="J725" s="708"/>
    </row>
    <row r="726" ht="13.5">
      <c r="J726" s="708"/>
    </row>
    <row r="727" ht="13.5">
      <c r="J727" s="708"/>
    </row>
    <row r="728" ht="13.5">
      <c r="J728" s="708"/>
    </row>
    <row r="729" ht="13.5">
      <c r="J729" s="708"/>
    </row>
    <row r="730" ht="13.5">
      <c r="J730" s="708"/>
    </row>
    <row r="731" ht="13.5">
      <c r="J731" s="708"/>
    </row>
    <row r="732" ht="13.5">
      <c r="J732" s="708"/>
    </row>
    <row r="733" ht="13.5">
      <c r="J733" s="708"/>
    </row>
    <row r="734" ht="13.5">
      <c r="J734" s="708"/>
    </row>
    <row r="735" ht="13.5">
      <c r="J735" s="708"/>
    </row>
    <row r="736" ht="13.5">
      <c r="J736" s="708"/>
    </row>
    <row r="737" ht="13.5">
      <c r="J737" s="708"/>
    </row>
    <row r="738" ht="13.5">
      <c r="J738" s="708"/>
    </row>
    <row r="739" ht="13.5">
      <c r="J739" s="708"/>
    </row>
    <row r="740" ht="13.5">
      <c r="J740" s="708"/>
    </row>
    <row r="741" ht="13.5">
      <c r="J741" s="708"/>
    </row>
    <row r="742" ht="13.5">
      <c r="J742" s="708"/>
    </row>
    <row r="743" ht="13.5">
      <c r="J743" s="708"/>
    </row>
    <row r="744" ht="13.5">
      <c r="J744" s="708"/>
    </row>
    <row r="745" ht="13.5">
      <c r="J745" s="708"/>
    </row>
    <row r="746" ht="13.5">
      <c r="J746" s="708"/>
    </row>
    <row r="747" ht="13.5">
      <c r="J747" s="708"/>
    </row>
    <row r="748" ht="13.5">
      <c r="J748" s="708"/>
    </row>
    <row r="749" ht="13.5">
      <c r="J749" s="708"/>
    </row>
    <row r="750" ht="13.5">
      <c r="J750" s="708"/>
    </row>
    <row r="751" ht="13.5">
      <c r="J751" s="708"/>
    </row>
    <row r="752" ht="13.5">
      <c r="J752" s="708"/>
    </row>
    <row r="753" ht="13.5">
      <c r="J753" s="708"/>
    </row>
    <row r="754" ht="13.5">
      <c r="J754" s="708"/>
    </row>
    <row r="755" ht="13.5">
      <c r="J755" s="708"/>
    </row>
    <row r="756" ht="13.5">
      <c r="J756" s="708"/>
    </row>
    <row r="757" ht="13.5">
      <c r="J757" s="708"/>
    </row>
    <row r="758" ht="13.5">
      <c r="J758" s="708"/>
    </row>
    <row r="759" ht="13.5">
      <c r="J759" s="708"/>
    </row>
    <row r="760" ht="13.5">
      <c r="J760" s="708"/>
    </row>
    <row r="761" ht="13.5">
      <c r="J761" s="708"/>
    </row>
    <row r="762" ht="13.5">
      <c r="J762" s="708"/>
    </row>
    <row r="763" ht="13.5">
      <c r="J763" s="708"/>
    </row>
    <row r="764" ht="13.5">
      <c r="J764" s="708"/>
    </row>
    <row r="765" ht="13.5">
      <c r="J765" s="708"/>
    </row>
    <row r="766" ht="13.5">
      <c r="J766" s="708"/>
    </row>
    <row r="767" ht="13.5">
      <c r="J767" s="708"/>
    </row>
    <row r="768" ht="13.5">
      <c r="J768" s="708"/>
    </row>
    <row r="769" ht="13.5">
      <c r="J769" s="708"/>
    </row>
    <row r="770" ht="13.5">
      <c r="J770" s="708"/>
    </row>
    <row r="771" ht="13.5">
      <c r="J771" s="708"/>
    </row>
    <row r="772" ht="13.5">
      <c r="J772" s="708"/>
    </row>
    <row r="773" ht="13.5">
      <c r="J773" s="708"/>
    </row>
    <row r="774" ht="13.5">
      <c r="J774" s="708"/>
    </row>
    <row r="775" ht="13.5">
      <c r="J775" s="708"/>
    </row>
    <row r="776" ht="13.5">
      <c r="J776" s="708"/>
    </row>
    <row r="777" ht="13.5">
      <c r="J777" s="708"/>
    </row>
    <row r="778" ht="13.5">
      <c r="J778" s="708"/>
    </row>
    <row r="779" ht="13.5">
      <c r="J779" s="708"/>
    </row>
    <row r="780" ht="13.5">
      <c r="J780" s="708"/>
    </row>
    <row r="781" ht="13.5">
      <c r="J781" s="708"/>
    </row>
    <row r="782" ht="13.5">
      <c r="J782" s="708"/>
    </row>
    <row r="783" ht="13.5">
      <c r="J783" s="708"/>
    </row>
    <row r="784" ht="13.5">
      <c r="J784" s="708"/>
    </row>
    <row r="785" ht="13.5">
      <c r="J785" s="708"/>
    </row>
    <row r="786" ht="13.5">
      <c r="J786" s="708"/>
    </row>
    <row r="787" ht="13.5">
      <c r="J787" s="708"/>
    </row>
    <row r="788" ht="13.5">
      <c r="J788" s="708"/>
    </row>
    <row r="789" ht="13.5">
      <c r="J789" s="708"/>
    </row>
    <row r="790" ht="13.5">
      <c r="J790" s="708"/>
    </row>
    <row r="791" ht="13.5">
      <c r="J791" s="708"/>
    </row>
    <row r="792" ht="13.5">
      <c r="J792" s="708"/>
    </row>
    <row r="793" ht="13.5">
      <c r="J793" s="708"/>
    </row>
    <row r="794" ht="13.5">
      <c r="J794" s="708"/>
    </row>
    <row r="795" ht="13.5">
      <c r="J795" s="708"/>
    </row>
    <row r="796" ht="13.5">
      <c r="J796" s="708"/>
    </row>
    <row r="797" ht="13.5">
      <c r="J797" s="708"/>
    </row>
    <row r="798" ht="13.5">
      <c r="J798" s="708"/>
    </row>
    <row r="799" ht="13.5">
      <c r="J799" s="708"/>
    </row>
    <row r="800" ht="13.5">
      <c r="J800" s="708"/>
    </row>
    <row r="801" ht="13.5">
      <c r="J801" s="708"/>
    </row>
    <row r="802" ht="13.5">
      <c r="J802" s="708"/>
    </row>
    <row r="803" ht="13.5">
      <c r="J803" s="708"/>
    </row>
    <row r="804" ht="13.5">
      <c r="J804" s="708"/>
    </row>
    <row r="805" ht="13.5">
      <c r="J805" s="708"/>
    </row>
    <row r="806" ht="13.5">
      <c r="J806" s="708"/>
    </row>
    <row r="807" ht="13.5">
      <c r="J807" s="708"/>
    </row>
    <row r="808" ht="13.5">
      <c r="J808" s="708"/>
    </row>
    <row r="809" ht="13.5">
      <c r="J809" s="708"/>
    </row>
    <row r="810" ht="13.5">
      <c r="J810" s="708"/>
    </row>
    <row r="811" ht="13.5">
      <c r="J811" s="708"/>
    </row>
    <row r="812" ht="13.5">
      <c r="J812" s="708"/>
    </row>
    <row r="813" ht="13.5">
      <c r="J813" s="708"/>
    </row>
    <row r="814" ht="13.5">
      <c r="J814" s="708"/>
    </row>
    <row r="815" ht="13.5">
      <c r="J815" s="708"/>
    </row>
    <row r="816" ht="13.5">
      <c r="J816" s="708"/>
    </row>
    <row r="817" ht="13.5">
      <c r="J817" s="708"/>
    </row>
    <row r="818" ht="13.5">
      <c r="J818" s="708"/>
    </row>
    <row r="819" ht="13.5">
      <c r="J819" s="708"/>
    </row>
    <row r="820" ht="13.5">
      <c r="J820" s="708"/>
    </row>
    <row r="821" ht="13.5">
      <c r="J821" s="708"/>
    </row>
    <row r="822" ht="13.5">
      <c r="J822" s="708"/>
    </row>
    <row r="823" ht="13.5">
      <c r="J823" s="708"/>
    </row>
    <row r="824" ht="13.5">
      <c r="J824" s="708"/>
    </row>
    <row r="825" ht="13.5">
      <c r="J825" s="708"/>
    </row>
    <row r="826" ht="13.5">
      <c r="J826" s="708"/>
    </row>
    <row r="827" ht="13.5">
      <c r="J827" s="708"/>
    </row>
    <row r="828" ht="13.5">
      <c r="J828" s="708"/>
    </row>
    <row r="829" ht="13.5">
      <c r="J829" s="708"/>
    </row>
    <row r="830" ht="13.5">
      <c r="J830" s="708"/>
    </row>
    <row r="831" ht="13.5">
      <c r="J831" s="708"/>
    </row>
    <row r="832" ht="13.5">
      <c r="J832" s="708"/>
    </row>
    <row r="833" ht="13.5">
      <c r="J833" s="708"/>
    </row>
    <row r="834" ht="13.5">
      <c r="J834" s="708"/>
    </row>
    <row r="835" ht="13.5">
      <c r="J835" s="708"/>
    </row>
    <row r="836" ht="13.5">
      <c r="J836" s="708"/>
    </row>
    <row r="837" ht="13.5">
      <c r="J837" s="708"/>
    </row>
    <row r="838" ht="13.5">
      <c r="J838" s="708"/>
    </row>
    <row r="839" ht="13.5">
      <c r="J839" s="708"/>
    </row>
    <row r="840" ht="13.5">
      <c r="J840" s="708"/>
    </row>
    <row r="841" ht="13.5">
      <c r="J841" s="708"/>
    </row>
    <row r="842" ht="13.5">
      <c r="J842" s="708"/>
    </row>
    <row r="843" ht="13.5">
      <c r="J843" s="708"/>
    </row>
    <row r="844" ht="13.5">
      <c r="J844" s="708"/>
    </row>
    <row r="845" ht="13.5">
      <c r="J845" s="708"/>
    </row>
    <row r="846" ht="13.5">
      <c r="J846" s="708"/>
    </row>
    <row r="847" ht="13.5">
      <c r="J847" s="708"/>
    </row>
    <row r="848" ht="13.5">
      <c r="J848" s="708"/>
    </row>
    <row r="849" ht="13.5">
      <c r="J849" s="708"/>
    </row>
    <row r="850" ht="13.5">
      <c r="J850" s="708"/>
    </row>
    <row r="851" ht="13.5">
      <c r="J851" s="708"/>
    </row>
    <row r="852" ht="13.5">
      <c r="J852" s="708"/>
    </row>
    <row r="853" ht="13.5">
      <c r="J853" s="708"/>
    </row>
    <row r="854" ht="13.5">
      <c r="J854" s="708"/>
    </row>
    <row r="855" ht="13.5">
      <c r="J855" s="708"/>
    </row>
    <row r="856" ht="13.5">
      <c r="J856" s="708"/>
    </row>
    <row r="857" ht="13.5">
      <c r="J857" s="708"/>
    </row>
    <row r="858" ht="13.5">
      <c r="J858" s="708"/>
    </row>
    <row r="859" ht="13.5">
      <c r="J859" s="708"/>
    </row>
    <row r="860" ht="13.5">
      <c r="J860" s="708"/>
    </row>
    <row r="861" ht="13.5">
      <c r="J861" s="708"/>
    </row>
    <row r="862" ht="13.5">
      <c r="J862" s="708"/>
    </row>
    <row r="863" ht="13.5">
      <c r="J863" s="708"/>
    </row>
    <row r="864" ht="13.5">
      <c r="J864" s="708"/>
    </row>
    <row r="865" ht="13.5">
      <c r="J865" s="708"/>
    </row>
    <row r="866" ht="13.5">
      <c r="J866" s="708"/>
    </row>
    <row r="867" ht="13.5">
      <c r="J867" s="708"/>
    </row>
    <row r="868" ht="13.5">
      <c r="J868" s="708"/>
    </row>
    <row r="869" ht="13.5">
      <c r="J869" s="708"/>
    </row>
    <row r="870" ht="13.5">
      <c r="J870" s="708"/>
    </row>
    <row r="871" ht="13.5">
      <c r="J871" s="708"/>
    </row>
    <row r="872" ht="13.5">
      <c r="J872" s="708"/>
    </row>
    <row r="873" ht="13.5">
      <c r="J873" s="708"/>
    </row>
    <row r="874" ht="13.5">
      <c r="J874" s="708"/>
    </row>
    <row r="875" ht="13.5">
      <c r="J875" s="708"/>
    </row>
    <row r="876" ht="13.5">
      <c r="J876" s="708"/>
    </row>
    <row r="877" ht="13.5">
      <c r="J877" s="708"/>
    </row>
    <row r="878" ht="13.5">
      <c r="J878" s="708"/>
    </row>
    <row r="879" ht="13.5">
      <c r="J879" s="708"/>
    </row>
    <row r="880" ht="13.5">
      <c r="J880" s="708"/>
    </row>
    <row r="881" ht="13.5">
      <c r="J881" s="708"/>
    </row>
    <row r="882" ht="13.5">
      <c r="J882" s="708"/>
    </row>
    <row r="883" ht="13.5">
      <c r="J883" s="708"/>
    </row>
    <row r="884" ht="13.5">
      <c r="J884" s="708"/>
    </row>
    <row r="885" ht="13.5">
      <c r="J885" s="708"/>
    </row>
    <row r="886" ht="13.5">
      <c r="J886" s="708"/>
    </row>
    <row r="887" ht="13.5">
      <c r="J887" s="708"/>
    </row>
    <row r="888" ht="13.5">
      <c r="J888" s="708"/>
    </row>
    <row r="889" ht="13.5">
      <c r="J889" s="708"/>
    </row>
    <row r="890" ht="13.5">
      <c r="J890" s="708"/>
    </row>
    <row r="891" ht="13.5">
      <c r="J891" s="708"/>
    </row>
    <row r="892" ht="13.5">
      <c r="J892" s="708"/>
    </row>
    <row r="893" ht="13.5">
      <c r="J893" s="708"/>
    </row>
    <row r="894" ht="13.5">
      <c r="J894" s="708"/>
    </row>
    <row r="895" ht="13.5">
      <c r="J895" s="708"/>
    </row>
    <row r="896" ht="13.5">
      <c r="J896" s="708"/>
    </row>
    <row r="897" ht="13.5">
      <c r="J897" s="708"/>
    </row>
    <row r="898" ht="13.5">
      <c r="J898" s="708"/>
    </row>
    <row r="899" ht="13.5">
      <c r="J899" s="708"/>
    </row>
    <row r="900" ht="13.5">
      <c r="J900" s="708"/>
    </row>
    <row r="901" ht="13.5">
      <c r="J901" s="708"/>
    </row>
    <row r="902" ht="13.5">
      <c r="J902" s="708"/>
    </row>
    <row r="903" ht="13.5">
      <c r="J903" s="708"/>
    </row>
    <row r="904" ht="13.5">
      <c r="J904" s="708"/>
    </row>
    <row r="905" ht="13.5">
      <c r="J905" s="708"/>
    </row>
    <row r="906" ht="13.5">
      <c r="J906" s="708"/>
    </row>
    <row r="907" ht="13.5">
      <c r="J907" s="708"/>
    </row>
    <row r="908" ht="13.5">
      <c r="J908" s="708"/>
    </row>
    <row r="909" ht="13.5">
      <c r="J909" s="708"/>
    </row>
    <row r="910" ht="13.5">
      <c r="J910" s="708"/>
    </row>
    <row r="911" ht="13.5">
      <c r="J911" s="708"/>
    </row>
    <row r="912" ht="13.5">
      <c r="J912" s="708"/>
    </row>
    <row r="913" ht="13.5">
      <c r="J913" s="708"/>
    </row>
    <row r="914" ht="13.5">
      <c r="J914" s="708"/>
    </row>
    <row r="915" ht="13.5">
      <c r="J915" s="708"/>
    </row>
    <row r="916" ht="13.5">
      <c r="J916" s="708"/>
    </row>
    <row r="917" ht="13.5">
      <c r="J917" s="708"/>
    </row>
    <row r="918" ht="13.5">
      <c r="J918" s="708"/>
    </row>
    <row r="919" ht="13.5">
      <c r="J919" s="708"/>
    </row>
    <row r="920" ht="13.5">
      <c r="J920" s="708"/>
    </row>
    <row r="921" ht="13.5">
      <c r="J921" s="708"/>
    </row>
    <row r="922" ht="13.5">
      <c r="J922" s="708"/>
    </row>
    <row r="923" ht="13.5">
      <c r="J923" s="708"/>
    </row>
    <row r="924" ht="13.5">
      <c r="J924" s="708"/>
    </row>
    <row r="925" ht="13.5">
      <c r="J925" s="708"/>
    </row>
    <row r="926" ht="13.5">
      <c r="J926" s="708"/>
    </row>
    <row r="927" ht="13.5">
      <c r="J927" s="708"/>
    </row>
    <row r="928" ht="13.5">
      <c r="J928" s="708"/>
    </row>
    <row r="929" ht="13.5">
      <c r="J929" s="708"/>
    </row>
    <row r="930" ht="13.5">
      <c r="J930" s="708"/>
    </row>
    <row r="931" ht="13.5">
      <c r="J931" s="708"/>
    </row>
    <row r="932" ht="13.5">
      <c r="J932" s="708"/>
    </row>
    <row r="933" ht="13.5">
      <c r="J933" s="708"/>
    </row>
    <row r="934" ht="13.5">
      <c r="J934" s="708"/>
    </row>
    <row r="935" ht="13.5">
      <c r="J935" s="708"/>
    </row>
    <row r="936" ht="13.5">
      <c r="J936" s="708"/>
    </row>
    <row r="937" ht="13.5">
      <c r="J937" s="708"/>
    </row>
    <row r="938" ht="13.5">
      <c r="J938" s="708"/>
    </row>
    <row r="939" ht="13.5">
      <c r="J939" s="708"/>
    </row>
    <row r="940" ht="13.5">
      <c r="J940" s="708"/>
    </row>
    <row r="941" ht="13.5">
      <c r="J941" s="708"/>
    </row>
    <row r="942" ht="13.5">
      <c r="J942" s="708"/>
    </row>
    <row r="943" ht="13.5">
      <c r="J943" s="708"/>
    </row>
    <row r="944" ht="13.5">
      <c r="J944" s="708"/>
    </row>
    <row r="945" ht="13.5">
      <c r="J945" s="708"/>
    </row>
    <row r="946" ht="13.5">
      <c r="J946" s="708"/>
    </row>
    <row r="947" ht="13.5">
      <c r="J947" s="708"/>
    </row>
    <row r="948" ht="13.5">
      <c r="J948" s="708"/>
    </row>
    <row r="949" ht="13.5">
      <c r="J949" s="708"/>
    </row>
    <row r="950" ht="13.5">
      <c r="J950" s="708"/>
    </row>
    <row r="951" ht="13.5">
      <c r="J951" s="708"/>
    </row>
    <row r="952" ht="13.5">
      <c r="J952" s="708"/>
    </row>
    <row r="953" ht="13.5">
      <c r="J953" s="708"/>
    </row>
    <row r="954" ht="13.5">
      <c r="J954" s="708"/>
    </row>
    <row r="955" ht="13.5">
      <c r="J955" s="708"/>
    </row>
    <row r="956" ht="13.5">
      <c r="J956" s="708"/>
    </row>
    <row r="957" ht="13.5">
      <c r="J957" s="708"/>
    </row>
    <row r="958" ht="13.5">
      <c r="J958" s="708"/>
    </row>
    <row r="959" ht="13.5">
      <c r="J959" s="708"/>
    </row>
    <row r="960" ht="13.5">
      <c r="J960" s="708"/>
    </row>
    <row r="961" ht="13.5">
      <c r="J961" s="708"/>
    </row>
    <row r="962" ht="13.5">
      <c r="J962" s="708"/>
    </row>
    <row r="963" ht="13.5">
      <c r="J963" s="708"/>
    </row>
    <row r="964" ht="13.5">
      <c r="J964" s="708"/>
    </row>
    <row r="965" ht="13.5">
      <c r="J965" s="708"/>
    </row>
    <row r="966" ht="13.5">
      <c r="J966" s="708"/>
    </row>
    <row r="967" ht="13.5">
      <c r="J967" s="708"/>
    </row>
    <row r="968" ht="13.5">
      <c r="J968" s="708"/>
    </row>
    <row r="969" ht="13.5">
      <c r="J969" s="708"/>
    </row>
    <row r="970" ht="13.5">
      <c r="J970" s="708"/>
    </row>
    <row r="971" ht="13.5">
      <c r="J971" s="708"/>
    </row>
    <row r="972" ht="13.5">
      <c r="J972" s="708"/>
    </row>
    <row r="973" ht="13.5">
      <c r="J973" s="708"/>
    </row>
    <row r="974" ht="13.5">
      <c r="J974" s="708"/>
    </row>
    <row r="975" ht="13.5">
      <c r="J975" s="708"/>
    </row>
    <row r="976" ht="13.5">
      <c r="J976" s="708"/>
    </row>
    <row r="977" ht="13.5">
      <c r="J977" s="708"/>
    </row>
    <row r="978" ht="13.5">
      <c r="J978" s="708"/>
    </row>
    <row r="979" ht="13.5">
      <c r="J979" s="708"/>
    </row>
    <row r="980" ht="13.5">
      <c r="J980" s="708"/>
    </row>
    <row r="981" ht="13.5">
      <c r="J981" s="708"/>
    </row>
    <row r="982" ht="13.5">
      <c r="J982" s="708"/>
    </row>
    <row r="983" ht="13.5">
      <c r="J983" s="708"/>
    </row>
    <row r="984" ht="13.5">
      <c r="J984" s="708"/>
    </row>
    <row r="985" ht="13.5">
      <c r="J985" s="708"/>
    </row>
    <row r="986" ht="13.5">
      <c r="J986" s="708"/>
    </row>
    <row r="987" ht="13.5">
      <c r="J987" s="708"/>
    </row>
    <row r="988" ht="13.5">
      <c r="J988" s="708"/>
    </row>
    <row r="989" ht="13.5">
      <c r="J989" s="708"/>
    </row>
    <row r="990" ht="13.5">
      <c r="J990" s="708"/>
    </row>
    <row r="991" ht="13.5">
      <c r="J991" s="708"/>
    </row>
    <row r="992" ht="13.5">
      <c r="J992" s="708"/>
    </row>
    <row r="993" ht="13.5">
      <c r="J993" s="708"/>
    </row>
    <row r="994" ht="13.5">
      <c r="J994" s="708"/>
    </row>
    <row r="995" ht="13.5">
      <c r="J995" s="708"/>
    </row>
    <row r="996" ht="13.5">
      <c r="J996" s="708"/>
    </row>
    <row r="997" ht="13.5">
      <c r="J997" s="708"/>
    </row>
    <row r="998" ht="13.5">
      <c r="J998" s="708"/>
    </row>
    <row r="999" ht="13.5">
      <c r="J999" s="708"/>
    </row>
    <row r="1000" ht="13.5">
      <c r="J1000" s="708"/>
    </row>
    <row r="1001" ht="13.5">
      <c r="J1001" s="708"/>
    </row>
    <row r="1002" ht="13.5">
      <c r="J1002" s="708"/>
    </row>
    <row r="1003" ht="13.5">
      <c r="J1003" s="708"/>
    </row>
    <row r="1004" ht="13.5">
      <c r="J1004" s="708"/>
    </row>
    <row r="1005" ht="13.5">
      <c r="J1005" s="708"/>
    </row>
    <row r="1006" ht="13.5">
      <c r="J1006" s="708"/>
    </row>
    <row r="1007" ht="13.5">
      <c r="J1007" s="708"/>
    </row>
    <row r="1008" ht="13.5">
      <c r="J1008" s="708"/>
    </row>
    <row r="1009" ht="13.5">
      <c r="J1009" s="708"/>
    </row>
    <row r="1010" ht="13.5">
      <c r="J1010" s="708"/>
    </row>
    <row r="1011" ht="13.5">
      <c r="J1011" s="708"/>
    </row>
    <row r="1012" ht="13.5">
      <c r="J1012" s="708"/>
    </row>
    <row r="1013" ht="13.5">
      <c r="J1013" s="708"/>
    </row>
    <row r="1014" ht="13.5">
      <c r="J1014" s="708"/>
    </row>
    <row r="1015" ht="13.5">
      <c r="J1015" s="708"/>
    </row>
    <row r="1016" ht="13.5">
      <c r="J1016" s="708"/>
    </row>
    <row r="1017" ht="13.5">
      <c r="J1017" s="708"/>
    </row>
    <row r="1018" ht="13.5">
      <c r="J1018" s="708"/>
    </row>
    <row r="1019" ht="13.5">
      <c r="J1019" s="708"/>
    </row>
    <row r="1020" ht="13.5">
      <c r="J1020" s="708"/>
    </row>
    <row r="1021" ht="13.5">
      <c r="J1021" s="708"/>
    </row>
    <row r="1022" ht="13.5">
      <c r="J1022" s="708"/>
    </row>
    <row r="1023" ht="13.5">
      <c r="J1023" s="708"/>
    </row>
    <row r="1024" ht="13.5">
      <c r="J1024" s="708"/>
    </row>
    <row r="1025" ht="13.5">
      <c r="J1025" s="708"/>
    </row>
    <row r="1026" ht="13.5">
      <c r="J1026" s="708"/>
    </row>
    <row r="1027" ht="13.5">
      <c r="J1027" s="708"/>
    </row>
    <row r="1028" ht="13.5">
      <c r="J1028" s="708"/>
    </row>
    <row r="1029" ht="13.5">
      <c r="J1029" s="708"/>
    </row>
    <row r="1030" ht="13.5">
      <c r="J1030" s="708"/>
    </row>
    <row r="1031" ht="13.5">
      <c r="J1031" s="708"/>
    </row>
    <row r="1032" ht="13.5">
      <c r="J1032" s="708"/>
    </row>
    <row r="1033" ht="13.5">
      <c r="J1033" s="708"/>
    </row>
    <row r="1034" ht="13.5">
      <c r="J1034" s="708"/>
    </row>
    <row r="1035" ht="13.5">
      <c r="J1035" s="708"/>
    </row>
    <row r="1036" ht="13.5">
      <c r="J1036" s="708"/>
    </row>
    <row r="1037" ht="13.5">
      <c r="J1037" s="708"/>
    </row>
    <row r="1038" ht="13.5">
      <c r="J1038" s="708"/>
    </row>
    <row r="1039" ht="13.5">
      <c r="J1039" s="708"/>
    </row>
    <row r="1040" ht="13.5">
      <c r="J1040" s="708"/>
    </row>
    <row r="1041" ht="13.5">
      <c r="J1041" s="708"/>
    </row>
    <row r="1042" ht="13.5">
      <c r="J1042" s="708"/>
    </row>
    <row r="1043" ht="13.5">
      <c r="J1043" s="708"/>
    </row>
    <row r="1044" ht="13.5">
      <c r="J1044" s="708"/>
    </row>
    <row r="1045" ht="13.5">
      <c r="J1045" s="708"/>
    </row>
    <row r="1046" ht="13.5">
      <c r="J1046" s="708"/>
    </row>
    <row r="1047" ht="13.5">
      <c r="J1047" s="708"/>
    </row>
    <row r="1048" ht="13.5">
      <c r="J1048" s="708"/>
    </row>
    <row r="1049" ht="13.5">
      <c r="J1049" s="708"/>
    </row>
    <row r="1050" ht="13.5">
      <c r="J1050" s="708"/>
    </row>
    <row r="1051" ht="13.5">
      <c r="J1051" s="708"/>
    </row>
    <row r="1052" ht="13.5">
      <c r="J1052" s="708"/>
    </row>
    <row r="1053" ht="13.5">
      <c r="J1053" s="708"/>
    </row>
    <row r="1054" ht="13.5">
      <c r="J1054" s="708"/>
    </row>
    <row r="1055" ht="13.5">
      <c r="J1055" s="708"/>
    </row>
    <row r="1056" ht="13.5">
      <c r="J1056" s="708"/>
    </row>
    <row r="1057" ht="13.5">
      <c r="J1057" s="708"/>
    </row>
    <row r="1058" ht="13.5">
      <c r="J1058" s="708"/>
    </row>
    <row r="1059" ht="13.5">
      <c r="J1059" s="708"/>
    </row>
    <row r="1060" ht="13.5">
      <c r="J1060" s="708"/>
    </row>
    <row r="1061" ht="13.5">
      <c r="J1061" s="708"/>
    </row>
    <row r="1062" ht="13.5">
      <c r="J1062" s="708"/>
    </row>
    <row r="1063" ht="13.5">
      <c r="J1063" s="708"/>
    </row>
    <row r="1064" ht="13.5">
      <c r="J1064" s="708"/>
    </row>
    <row r="1065" ht="13.5">
      <c r="J1065" s="708"/>
    </row>
    <row r="1066" ht="13.5">
      <c r="J1066" s="708"/>
    </row>
    <row r="1067" ht="13.5">
      <c r="J1067" s="708"/>
    </row>
    <row r="1068" ht="13.5">
      <c r="J1068" s="708"/>
    </row>
    <row r="1069" ht="13.5">
      <c r="J1069" s="708"/>
    </row>
    <row r="1070" ht="13.5">
      <c r="J1070" s="708"/>
    </row>
    <row r="1071" ht="13.5">
      <c r="J1071" s="708"/>
    </row>
    <row r="1072" ht="13.5">
      <c r="J1072" s="708"/>
    </row>
    <row r="1073" ht="13.5">
      <c r="J1073" s="708"/>
    </row>
    <row r="1074" ht="13.5">
      <c r="J1074" s="708"/>
    </row>
    <row r="1075" ht="13.5">
      <c r="J1075" s="708"/>
    </row>
    <row r="1076" ht="13.5">
      <c r="J1076" s="708"/>
    </row>
    <row r="1077" ht="13.5">
      <c r="J1077" s="708"/>
    </row>
    <row r="1078" ht="13.5">
      <c r="J1078" s="708"/>
    </row>
    <row r="1079" ht="13.5">
      <c r="J1079" s="708"/>
    </row>
    <row r="1080" ht="13.5">
      <c r="J1080" s="708"/>
    </row>
    <row r="1081" ht="13.5">
      <c r="J1081" s="708"/>
    </row>
    <row r="1082" ht="13.5">
      <c r="J1082" s="708"/>
    </row>
    <row r="1083" ht="13.5">
      <c r="J1083" s="708"/>
    </row>
    <row r="1084" ht="13.5">
      <c r="J1084" s="708"/>
    </row>
    <row r="1085" ht="13.5">
      <c r="J1085" s="708"/>
    </row>
    <row r="1086" ht="13.5">
      <c r="J1086" s="708"/>
    </row>
    <row r="1087" ht="13.5">
      <c r="J1087" s="708"/>
    </row>
    <row r="1088" ht="13.5">
      <c r="J1088" s="708"/>
    </row>
    <row r="1089" ht="13.5">
      <c r="J1089" s="708"/>
    </row>
    <row r="1090" ht="13.5">
      <c r="J1090" s="708"/>
    </row>
    <row r="1091" ht="13.5">
      <c r="J1091" s="708"/>
    </row>
    <row r="1092" ht="13.5">
      <c r="J1092" s="708"/>
    </row>
    <row r="1093" ht="13.5">
      <c r="J1093" s="708"/>
    </row>
    <row r="1094" ht="13.5">
      <c r="J1094" s="708"/>
    </row>
    <row r="1095" ht="13.5">
      <c r="J1095" s="708"/>
    </row>
    <row r="1096" ht="13.5">
      <c r="J1096" s="708"/>
    </row>
    <row r="1097" ht="13.5">
      <c r="J1097" s="708"/>
    </row>
    <row r="1098" ht="13.5">
      <c r="J1098" s="708"/>
    </row>
    <row r="1099" ht="13.5">
      <c r="J1099" s="708"/>
    </row>
    <row r="1100" ht="13.5">
      <c r="J1100" s="708"/>
    </row>
    <row r="1101" ht="13.5">
      <c r="J1101" s="708"/>
    </row>
    <row r="1102" ht="13.5">
      <c r="J1102" s="708"/>
    </row>
    <row r="1103" ht="13.5">
      <c r="J1103" s="708"/>
    </row>
    <row r="1104" ht="13.5">
      <c r="J1104" s="708"/>
    </row>
    <row r="1105" ht="13.5">
      <c r="J1105" s="708"/>
    </row>
    <row r="1106" ht="13.5">
      <c r="J1106" s="708"/>
    </row>
    <row r="1107" ht="13.5">
      <c r="J1107" s="708"/>
    </row>
    <row r="1108" ht="13.5">
      <c r="J1108" s="708"/>
    </row>
    <row r="1109" ht="13.5">
      <c r="J1109" s="708"/>
    </row>
    <row r="1110" ht="13.5">
      <c r="J1110" s="708"/>
    </row>
    <row r="1111" ht="13.5">
      <c r="J1111" s="708"/>
    </row>
    <row r="1112" ht="13.5">
      <c r="J1112" s="708"/>
    </row>
    <row r="1113" ht="13.5">
      <c r="J1113" s="708"/>
    </row>
    <row r="1114" ht="13.5">
      <c r="J1114" s="708"/>
    </row>
    <row r="1115" ht="13.5">
      <c r="J1115" s="708"/>
    </row>
    <row r="1116" ht="13.5">
      <c r="J1116" s="708"/>
    </row>
    <row r="1117" ht="13.5">
      <c r="J1117" s="708"/>
    </row>
    <row r="1118" ht="13.5">
      <c r="J1118" s="708"/>
    </row>
    <row r="1119" ht="13.5">
      <c r="J1119" s="708"/>
    </row>
    <row r="1120" ht="13.5">
      <c r="J1120" s="708"/>
    </row>
    <row r="1121" ht="13.5">
      <c r="J1121" s="708"/>
    </row>
    <row r="1122" ht="13.5">
      <c r="J1122" s="708"/>
    </row>
    <row r="1123" ht="13.5">
      <c r="J1123" s="708"/>
    </row>
    <row r="1124" ht="13.5">
      <c r="J1124" s="708"/>
    </row>
    <row r="1125" ht="13.5">
      <c r="J1125" s="708"/>
    </row>
    <row r="1126" ht="13.5">
      <c r="J1126" s="708"/>
    </row>
    <row r="1127" ht="13.5">
      <c r="J1127" s="708"/>
    </row>
    <row r="1128" ht="13.5">
      <c r="J1128" s="708"/>
    </row>
    <row r="1129" ht="13.5">
      <c r="J1129" s="708"/>
    </row>
    <row r="1130" ht="13.5">
      <c r="J1130" s="708"/>
    </row>
    <row r="1131" ht="13.5">
      <c r="J1131" s="708"/>
    </row>
    <row r="1132" ht="13.5">
      <c r="J1132" s="708"/>
    </row>
    <row r="1133" ht="13.5">
      <c r="J1133" s="708"/>
    </row>
    <row r="1134" ht="13.5">
      <c r="J1134" s="708"/>
    </row>
    <row r="1135" ht="13.5">
      <c r="J1135" s="708"/>
    </row>
    <row r="1136" ht="13.5">
      <c r="J1136" s="708"/>
    </row>
    <row r="1137" ht="13.5">
      <c r="J1137" s="708"/>
    </row>
    <row r="1138" ht="13.5">
      <c r="J1138" s="708"/>
    </row>
    <row r="1139" ht="13.5">
      <c r="J1139" s="708"/>
    </row>
    <row r="1140" ht="13.5">
      <c r="J1140" s="708"/>
    </row>
    <row r="1141" ht="13.5">
      <c r="J1141" s="708"/>
    </row>
    <row r="1142" ht="13.5">
      <c r="J1142" s="708"/>
    </row>
    <row r="1143" ht="13.5">
      <c r="J1143" s="708"/>
    </row>
    <row r="1144" ht="13.5">
      <c r="J1144" s="708"/>
    </row>
    <row r="1145" ht="13.5">
      <c r="J1145" s="708"/>
    </row>
    <row r="1146" ht="13.5">
      <c r="J1146" s="708"/>
    </row>
    <row r="1147" ht="13.5">
      <c r="J1147" s="708"/>
    </row>
    <row r="1148" ht="13.5">
      <c r="J1148" s="708"/>
    </row>
    <row r="1149" ht="13.5">
      <c r="J1149" s="708"/>
    </row>
    <row r="1150" ht="13.5">
      <c r="J1150" s="708"/>
    </row>
    <row r="1151" ht="13.5">
      <c r="J1151" s="708"/>
    </row>
    <row r="1152" ht="13.5">
      <c r="J1152" s="708"/>
    </row>
    <row r="1153" ht="13.5">
      <c r="J1153" s="708"/>
    </row>
    <row r="1154" ht="13.5">
      <c r="J1154" s="708"/>
    </row>
    <row r="1155" ht="13.5">
      <c r="J1155" s="708"/>
    </row>
    <row r="1156" ht="13.5">
      <c r="J1156" s="708"/>
    </row>
    <row r="1157" ht="13.5">
      <c r="J1157" s="708"/>
    </row>
    <row r="1158" ht="13.5">
      <c r="J1158" s="708"/>
    </row>
    <row r="1159" ht="13.5">
      <c r="J1159" s="708"/>
    </row>
    <row r="1160" ht="13.5">
      <c r="J1160" s="708"/>
    </row>
    <row r="1161" ht="13.5">
      <c r="J1161" s="708"/>
    </row>
    <row r="1162" ht="13.5">
      <c r="J1162" s="708"/>
    </row>
    <row r="1163" ht="13.5">
      <c r="J1163" s="708"/>
    </row>
    <row r="1164" ht="13.5">
      <c r="J1164" s="708"/>
    </row>
    <row r="1165" ht="13.5">
      <c r="J1165" s="708"/>
    </row>
    <row r="1166" ht="13.5">
      <c r="J1166" s="708"/>
    </row>
    <row r="1167" ht="13.5">
      <c r="J1167" s="708"/>
    </row>
    <row r="1168" ht="13.5">
      <c r="J1168" s="708"/>
    </row>
    <row r="1169" ht="13.5">
      <c r="J1169" s="708"/>
    </row>
    <row r="1170" ht="13.5">
      <c r="J1170" s="708"/>
    </row>
    <row r="1171" ht="13.5">
      <c r="J1171" s="708"/>
    </row>
    <row r="1172" ht="13.5">
      <c r="J1172" s="708"/>
    </row>
    <row r="1173" ht="13.5">
      <c r="J1173" s="708"/>
    </row>
    <row r="1174" ht="13.5">
      <c r="J1174" s="708"/>
    </row>
    <row r="1175" ht="13.5">
      <c r="J1175" s="708"/>
    </row>
    <row r="1176" ht="13.5">
      <c r="J1176" s="708"/>
    </row>
    <row r="1177" ht="13.5">
      <c r="J1177" s="708"/>
    </row>
    <row r="1178" ht="13.5">
      <c r="J1178" s="708"/>
    </row>
    <row r="1179" ht="13.5">
      <c r="J1179" s="708"/>
    </row>
    <row r="1180" ht="13.5">
      <c r="J1180" s="708"/>
    </row>
    <row r="1181" ht="13.5">
      <c r="J1181" s="708"/>
    </row>
    <row r="1182" ht="13.5">
      <c r="J1182" s="708"/>
    </row>
    <row r="1183" ht="13.5">
      <c r="J1183" s="708"/>
    </row>
    <row r="1184" ht="13.5">
      <c r="J1184" s="708"/>
    </row>
    <row r="1185" ht="13.5">
      <c r="J1185" s="708"/>
    </row>
    <row r="1186" ht="13.5">
      <c r="J1186" s="708"/>
    </row>
    <row r="1187" ht="13.5">
      <c r="J1187" s="708"/>
    </row>
    <row r="1188" ht="13.5">
      <c r="J1188" s="708"/>
    </row>
    <row r="1189" ht="13.5">
      <c r="J1189" s="708"/>
    </row>
    <row r="1190" ht="13.5">
      <c r="J1190" s="708"/>
    </row>
    <row r="1191" ht="13.5">
      <c r="J1191" s="708"/>
    </row>
    <row r="1192" ht="13.5">
      <c r="J1192" s="708"/>
    </row>
    <row r="1193" ht="13.5">
      <c r="J1193" s="708"/>
    </row>
    <row r="1194" ht="13.5">
      <c r="J1194" s="708"/>
    </row>
    <row r="1195" ht="13.5">
      <c r="J1195" s="708"/>
    </row>
    <row r="1196" ht="13.5">
      <c r="J1196" s="708"/>
    </row>
    <row r="1197" ht="13.5">
      <c r="J1197" s="708"/>
    </row>
    <row r="1198" ht="13.5">
      <c r="J1198" s="708"/>
    </row>
    <row r="1199" ht="13.5">
      <c r="J1199" s="708"/>
    </row>
    <row r="1200" ht="13.5">
      <c r="J1200" s="708"/>
    </row>
    <row r="1201" ht="13.5">
      <c r="J1201" s="708"/>
    </row>
    <row r="1202" ht="13.5">
      <c r="J1202" s="708"/>
    </row>
    <row r="1203" ht="13.5">
      <c r="J1203" s="708"/>
    </row>
    <row r="1204" ht="13.5">
      <c r="J1204" s="708"/>
    </row>
    <row r="1205" ht="13.5">
      <c r="J1205" s="708"/>
    </row>
    <row r="1206" ht="13.5">
      <c r="J1206" s="708"/>
    </row>
    <row r="1207" ht="13.5">
      <c r="J1207" s="708"/>
    </row>
    <row r="1208" ht="13.5">
      <c r="J1208" s="708"/>
    </row>
    <row r="1209" ht="13.5">
      <c r="J1209" s="708"/>
    </row>
    <row r="1210" ht="13.5">
      <c r="J1210" s="708"/>
    </row>
    <row r="1211" ht="13.5">
      <c r="J1211" s="708"/>
    </row>
    <row r="1212" ht="13.5">
      <c r="J1212" s="708"/>
    </row>
    <row r="1213" ht="13.5">
      <c r="J1213" s="708"/>
    </row>
    <row r="1214" ht="13.5">
      <c r="J1214" s="708"/>
    </row>
    <row r="1215" ht="13.5">
      <c r="J1215" s="708"/>
    </row>
    <row r="1216" ht="13.5">
      <c r="J1216" s="708"/>
    </row>
    <row r="1217" ht="13.5">
      <c r="J1217" s="708"/>
    </row>
    <row r="1218" ht="13.5">
      <c r="J1218" s="708"/>
    </row>
    <row r="1219" ht="13.5">
      <c r="J1219" s="708"/>
    </row>
    <row r="1220" ht="13.5">
      <c r="J1220" s="708"/>
    </row>
    <row r="1221" ht="13.5">
      <c r="J1221" s="708"/>
    </row>
    <row r="1222" ht="13.5">
      <c r="J1222" s="708"/>
    </row>
    <row r="1223" ht="13.5">
      <c r="J1223" s="708"/>
    </row>
    <row r="1224" ht="13.5">
      <c r="J1224" s="708"/>
    </row>
    <row r="1225" ht="13.5">
      <c r="J1225" s="708"/>
    </row>
    <row r="1226" ht="13.5">
      <c r="J1226" s="708"/>
    </row>
    <row r="1227" ht="13.5">
      <c r="J1227" s="708"/>
    </row>
    <row r="1228" ht="13.5">
      <c r="J1228" s="708"/>
    </row>
    <row r="1229" ht="13.5">
      <c r="J1229" s="708"/>
    </row>
    <row r="1230" ht="13.5">
      <c r="J1230" s="708"/>
    </row>
    <row r="1231" ht="13.5">
      <c r="J1231" s="708"/>
    </row>
    <row r="1232" ht="13.5">
      <c r="J1232" s="708"/>
    </row>
    <row r="1233" ht="13.5">
      <c r="J1233" s="708"/>
    </row>
    <row r="1234" ht="13.5">
      <c r="J1234" s="708"/>
    </row>
    <row r="1235" ht="13.5">
      <c r="J1235" s="708"/>
    </row>
    <row r="1236" ht="13.5">
      <c r="J1236" s="708"/>
    </row>
    <row r="1237" ht="13.5">
      <c r="J1237" s="708"/>
    </row>
    <row r="1238" ht="13.5">
      <c r="J1238" s="708"/>
    </row>
    <row r="1239" ht="13.5">
      <c r="J1239" s="708"/>
    </row>
    <row r="1240" ht="13.5">
      <c r="J1240" s="708"/>
    </row>
    <row r="1241" ht="13.5">
      <c r="J1241" s="708"/>
    </row>
    <row r="1242" ht="13.5">
      <c r="J1242" s="708"/>
    </row>
    <row r="1243" ht="13.5">
      <c r="J1243" s="708"/>
    </row>
    <row r="1244" ht="13.5">
      <c r="J1244" s="708"/>
    </row>
    <row r="1245" ht="13.5">
      <c r="J1245" s="708"/>
    </row>
    <row r="1246" ht="13.5">
      <c r="J1246" s="708"/>
    </row>
    <row r="1247" ht="13.5">
      <c r="J1247" s="708"/>
    </row>
    <row r="1248" ht="13.5">
      <c r="J1248" s="708"/>
    </row>
    <row r="1249" ht="13.5">
      <c r="J1249" s="708"/>
    </row>
    <row r="1250" ht="13.5">
      <c r="J1250" s="708"/>
    </row>
    <row r="1251" ht="13.5">
      <c r="J1251" s="708"/>
    </row>
    <row r="1252" ht="13.5">
      <c r="J1252" s="708"/>
    </row>
    <row r="1253" ht="13.5">
      <c r="J1253" s="708"/>
    </row>
    <row r="1254" ht="13.5">
      <c r="J1254" s="708"/>
    </row>
    <row r="1255" ht="13.5">
      <c r="J1255" s="708"/>
    </row>
    <row r="1256" ht="13.5">
      <c r="J1256" s="708"/>
    </row>
    <row r="1257" ht="13.5">
      <c r="J1257" s="708"/>
    </row>
    <row r="1258" ht="13.5">
      <c r="J1258" s="708"/>
    </row>
    <row r="1259" ht="13.5">
      <c r="J1259" s="708"/>
    </row>
    <row r="1260" ht="13.5">
      <c r="J1260" s="708"/>
    </row>
    <row r="1261" ht="13.5">
      <c r="J1261" s="708"/>
    </row>
    <row r="1262" ht="13.5">
      <c r="J1262" s="708"/>
    </row>
    <row r="1263" ht="13.5">
      <c r="J1263" s="708"/>
    </row>
    <row r="1264" ht="13.5">
      <c r="J1264" s="708"/>
    </row>
    <row r="1265" ht="13.5">
      <c r="J1265" s="708"/>
    </row>
    <row r="1266" ht="13.5">
      <c r="J1266" s="708"/>
    </row>
    <row r="1267" ht="13.5">
      <c r="J1267" s="708"/>
    </row>
    <row r="1268" ht="13.5">
      <c r="J1268" s="708"/>
    </row>
    <row r="1269" ht="13.5">
      <c r="J1269" s="708"/>
    </row>
    <row r="1270" ht="13.5">
      <c r="J1270" s="708"/>
    </row>
    <row r="1271" ht="13.5">
      <c r="J1271" s="708"/>
    </row>
    <row r="1272" ht="13.5">
      <c r="J1272" s="708"/>
    </row>
    <row r="1273" ht="13.5">
      <c r="J1273" s="708"/>
    </row>
    <row r="1274" ht="13.5">
      <c r="J1274" s="708"/>
    </row>
    <row r="1275" ht="13.5">
      <c r="J1275" s="708"/>
    </row>
    <row r="1276" ht="13.5">
      <c r="J1276" s="708"/>
    </row>
    <row r="1277" ht="13.5">
      <c r="J1277" s="708"/>
    </row>
    <row r="1278" ht="13.5">
      <c r="J1278" s="708"/>
    </row>
    <row r="1279" ht="13.5">
      <c r="J1279" s="708"/>
    </row>
    <row r="1280" ht="13.5">
      <c r="J1280" s="708"/>
    </row>
    <row r="1281" ht="13.5">
      <c r="J1281" s="708"/>
    </row>
    <row r="1282" ht="13.5">
      <c r="J1282" s="708"/>
    </row>
    <row r="1283" ht="13.5">
      <c r="J1283" s="708"/>
    </row>
    <row r="1284" ht="13.5">
      <c r="J1284" s="708"/>
    </row>
    <row r="1285" ht="13.5">
      <c r="J1285" s="708"/>
    </row>
    <row r="1286" ht="13.5">
      <c r="J1286" s="708"/>
    </row>
    <row r="1287" ht="13.5">
      <c r="J1287" s="708"/>
    </row>
    <row r="1288" ht="13.5">
      <c r="J1288" s="708"/>
    </row>
    <row r="1289" ht="13.5">
      <c r="J1289" s="708"/>
    </row>
    <row r="1290" ht="13.5">
      <c r="J1290" s="708"/>
    </row>
    <row r="1291" ht="13.5">
      <c r="J1291" s="708"/>
    </row>
    <row r="1292" ht="13.5">
      <c r="J1292" s="708"/>
    </row>
    <row r="1293" ht="13.5">
      <c r="J1293" s="708"/>
    </row>
    <row r="1294" ht="13.5">
      <c r="J1294" s="708"/>
    </row>
    <row r="1295" ht="13.5">
      <c r="J1295" s="708"/>
    </row>
    <row r="1296" ht="13.5">
      <c r="J1296" s="708"/>
    </row>
    <row r="1297" ht="13.5">
      <c r="J1297" s="708"/>
    </row>
    <row r="1298" ht="13.5">
      <c r="J1298" s="708"/>
    </row>
    <row r="1299" ht="13.5">
      <c r="J1299" s="708"/>
    </row>
    <row r="1300" ht="13.5">
      <c r="J1300" s="708"/>
    </row>
    <row r="1301" ht="13.5">
      <c r="J1301" s="708"/>
    </row>
    <row r="1302" ht="13.5">
      <c r="J1302" s="708"/>
    </row>
    <row r="1303" ht="13.5">
      <c r="J1303" s="708"/>
    </row>
    <row r="1304" ht="13.5">
      <c r="J1304" s="708"/>
    </row>
    <row r="1305" ht="13.5">
      <c r="J1305" s="708"/>
    </row>
    <row r="1306" ht="13.5">
      <c r="J1306" s="708"/>
    </row>
    <row r="1307" ht="13.5">
      <c r="J1307" s="708"/>
    </row>
    <row r="1308" ht="13.5">
      <c r="J1308" s="708"/>
    </row>
    <row r="1309" ht="13.5">
      <c r="J1309" s="708"/>
    </row>
    <row r="1310" ht="13.5">
      <c r="J1310" s="708"/>
    </row>
    <row r="1311" ht="13.5">
      <c r="J1311" s="708"/>
    </row>
    <row r="1312" ht="13.5">
      <c r="J1312" s="708"/>
    </row>
    <row r="1313" ht="13.5">
      <c r="J1313" s="708"/>
    </row>
    <row r="1314" ht="13.5">
      <c r="J1314" s="708"/>
    </row>
    <row r="1315" ht="13.5">
      <c r="J1315" s="708"/>
    </row>
    <row r="1316" ht="13.5">
      <c r="J1316" s="708"/>
    </row>
    <row r="1317" ht="13.5">
      <c r="J1317" s="708"/>
    </row>
    <row r="1318" ht="13.5">
      <c r="J1318" s="708"/>
    </row>
    <row r="1319" ht="13.5">
      <c r="J1319" s="708"/>
    </row>
    <row r="1320" ht="13.5">
      <c r="J1320" s="708"/>
    </row>
    <row r="1321" ht="13.5">
      <c r="J1321" s="708"/>
    </row>
    <row r="1322" ht="13.5">
      <c r="J1322" s="708"/>
    </row>
    <row r="1323" ht="13.5">
      <c r="J1323" s="708"/>
    </row>
    <row r="1324" ht="13.5">
      <c r="J1324" s="708"/>
    </row>
    <row r="1325" ht="13.5">
      <c r="J1325" s="708"/>
    </row>
    <row r="1326" ht="13.5">
      <c r="J1326" s="708"/>
    </row>
    <row r="1327" ht="13.5">
      <c r="J1327" s="708"/>
    </row>
    <row r="1328" ht="13.5">
      <c r="J1328" s="708"/>
    </row>
    <row r="1329" ht="13.5">
      <c r="J1329" s="708"/>
    </row>
    <row r="1330" ht="13.5">
      <c r="J1330" s="708"/>
    </row>
    <row r="1331" ht="13.5">
      <c r="J1331" s="708"/>
    </row>
    <row r="1332" ht="13.5">
      <c r="J1332" s="708"/>
    </row>
    <row r="1333" ht="13.5">
      <c r="J1333" s="708"/>
    </row>
    <row r="1334" ht="13.5">
      <c r="J1334" s="708"/>
    </row>
    <row r="1335" ht="13.5">
      <c r="J1335" s="708"/>
    </row>
    <row r="1336" ht="13.5">
      <c r="J1336" s="708"/>
    </row>
    <row r="1337" ht="13.5">
      <c r="J1337" s="708"/>
    </row>
    <row r="1338" ht="13.5">
      <c r="J1338" s="708"/>
    </row>
    <row r="1339" ht="13.5">
      <c r="J1339" s="708"/>
    </row>
    <row r="1340" ht="13.5">
      <c r="J1340" s="708"/>
    </row>
    <row r="1341" ht="13.5">
      <c r="J1341" s="708"/>
    </row>
    <row r="1342" ht="13.5">
      <c r="J1342" s="708"/>
    </row>
    <row r="1343" ht="13.5">
      <c r="J1343" s="708"/>
    </row>
    <row r="1344" ht="13.5">
      <c r="J1344" s="708"/>
    </row>
    <row r="1345" ht="13.5">
      <c r="J1345" s="708"/>
    </row>
    <row r="1346" ht="13.5">
      <c r="J1346" s="708"/>
    </row>
    <row r="1347" ht="13.5">
      <c r="J1347" s="708"/>
    </row>
    <row r="1348" ht="13.5">
      <c r="J1348" s="708"/>
    </row>
    <row r="1349" ht="13.5">
      <c r="J1349" s="708"/>
    </row>
    <row r="1350" ht="13.5">
      <c r="J1350" s="708"/>
    </row>
    <row r="1351" ht="13.5">
      <c r="J1351" s="708"/>
    </row>
    <row r="1352" ht="13.5">
      <c r="J1352" s="708"/>
    </row>
    <row r="1353" ht="13.5">
      <c r="J1353" s="708"/>
    </row>
    <row r="1354" ht="13.5">
      <c r="J1354" s="708"/>
    </row>
    <row r="1355" ht="13.5">
      <c r="J1355" s="708"/>
    </row>
    <row r="1356" ht="13.5">
      <c r="J1356" s="708"/>
    </row>
    <row r="1357" ht="13.5">
      <c r="J1357" s="708"/>
    </row>
    <row r="1358" ht="13.5">
      <c r="J1358" s="708"/>
    </row>
    <row r="1359" ht="13.5">
      <c r="J1359" s="708"/>
    </row>
    <row r="1360" ht="13.5">
      <c r="J1360" s="708"/>
    </row>
    <row r="1361" ht="13.5">
      <c r="J1361" s="708"/>
    </row>
    <row r="1362" ht="13.5">
      <c r="J1362" s="708"/>
    </row>
    <row r="1363" ht="13.5">
      <c r="J1363" s="708"/>
    </row>
    <row r="1364" ht="13.5">
      <c r="J1364" s="708"/>
    </row>
    <row r="1365" ht="13.5">
      <c r="J1365" s="708"/>
    </row>
    <row r="1366" ht="13.5">
      <c r="J1366" s="708"/>
    </row>
    <row r="1367" ht="13.5">
      <c r="J1367" s="708"/>
    </row>
    <row r="1368" ht="13.5">
      <c r="J1368" s="708"/>
    </row>
    <row r="1369" ht="13.5">
      <c r="J1369" s="708"/>
    </row>
    <row r="1370" ht="13.5">
      <c r="J1370" s="708"/>
    </row>
    <row r="1371" ht="13.5">
      <c r="J1371" s="708"/>
    </row>
    <row r="1372" ht="13.5">
      <c r="J1372" s="708"/>
    </row>
    <row r="1373" ht="13.5">
      <c r="J1373" s="708"/>
    </row>
    <row r="1374" ht="13.5">
      <c r="J1374" s="708"/>
    </row>
    <row r="1375" ht="13.5">
      <c r="J1375" s="708"/>
    </row>
    <row r="1376" ht="13.5">
      <c r="J1376" s="708"/>
    </row>
    <row r="1377" ht="13.5">
      <c r="J1377" s="708"/>
    </row>
    <row r="1378" ht="13.5">
      <c r="J1378" s="708"/>
    </row>
    <row r="1379" ht="13.5">
      <c r="J1379" s="708"/>
    </row>
    <row r="1380" ht="13.5">
      <c r="J1380" s="708"/>
    </row>
    <row r="1381" ht="13.5">
      <c r="J1381" s="708"/>
    </row>
    <row r="1382" ht="13.5">
      <c r="J1382" s="708"/>
    </row>
    <row r="1383" ht="13.5">
      <c r="J1383" s="708"/>
    </row>
    <row r="1384" ht="13.5">
      <c r="J1384" s="708"/>
    </row>
    <row r="1385" ht="13.5">
      <c r="J1385" s="708"/>
    </row>
    <row r="1386" ht="13.5">
      <c r="J1386" s="708"/>
    </row>
    <row r="1387" ht="13.5">
      <c r="J1387" s="708"/>
    </row>
    <row r="1388" ht="13.5">
      <c r="J1388" s="708"/>
    </row>
    <row r="1389" ht="13.5">
      <c r="J1389" s="708"/>
    </row>
    <row r="1390" ht="13.5">
      <c r="J1390" s="708"/>
    </row>
    <row r="1391" ht="13.5">
      <c r="J1391" s="708"/>
    </row>
    <row r="1392" ht="13.5">
      <c r="J1392" s="708"/>
    </row>
    <row r="1393" ht="13.5">
      <c r="J1393" s="708"/>
    </row>
    <row r="1394" ht="13.5">
      <c r="J1394" s="708"/>
    </row>
    <row r="1395" ht="13.5">
      <c r="J1395" s="708"/>
    </row>
    <row r="1396" ht="13.5">
      <c r="J1396" s="708"/>
    </row>
    <row r="1397" ht="13.5">
      <c r="J1397" s="708"/>
    </row>
    <row r="1398" ht="13.5">
      <c r="J1398" s="708"/>
    </row>
    <row r="1399" ht="13.5">
      <c r="J1399" s="708"/>
    </row>
    <row r="1400" ht="13.5">
      <c r="J1400" s="708"/>
    </row>
    <row r="1401" ht="13.5">
      <c r="J1401" s="708"/>
    </row>
    <row r="1402" ht="13.5">
      <c r="J1402" s="708"/>
    </row>
    <row r="1403" ht="13.5">
      <c r="J1403" s="708"/>
    </row>
    <row r="1404" ht="13.5">
      <c r="J1404" s="708"/>
    </row>
    <row r="1405" ht="13.5">
      <c r="J1405" s="708"/>
    </row>
    <row r="1406" ht="13.5">
      <c r="J1406" s="708"/>
    </row>
    <row r="1407" ht="13.5">
      <c r="J1407" s="708"/>
    </row>
    <row r="1408" ht="13.5">
      <c r="J1408" s="708"/>
    </row>
    <row r="1409" ht="13.5">
      <c r="J1409" s="708"/>
    </row>
    <row r="1410" ht="13.5">
      <c r="J1410" s="708"/>
    </row>
    <row r="1411" ht="13.5">
      <c r="J1411" s="708"/>
    </row>
    <row r="1412" ht="13.5">
      <c r="J1412" s="708"/>
    </row>
    <row r="1413" ht="13.5">
      <c r="J1413" s="708"/>
    </row>
    <row r="1414" ht="13.5">
      <c r="J1414" s="708"/>
    </row>
    <row r="1415" ht="13.5">
      <c r="J1415" s="708"/>
    </row>
    <row r="1416" ht="13.5">
      <c r="J1416" s="708"/>
    </row>
    <row r="1417" ht="13.5">
      <c r="J1417" s="708"/>
    </row>
    <row r="1418" ht="13.5">
      <c r="J1418" s="708"/>
    </row>
    <row r="1419" ht="13.5">
      <c r="J1419" s="708"/>
    </row>
    <row r="1420" ht="13.5">
      <c r="J1420" s="708"/>
    </row>
    <row r="1421" ht="13.5">
      <c r="J1421" s="708"/>
    </row>
    <row r="1422" ht="13.5">
      <c r="J1422" s="708"/>
    </row>
    <row r="1423" ht="13.5">
      <c r="J1423" s="708"/>
    </row>
    <row r="1424" ht="13.5">
      <c r="J1424" s="708"/>
    </row>
    <row r="1425" ht="13.5">
      <c r="J1425" s="708"/>
    </row>
    <row r="1426" ht="13.5">
      <c r="J1426" s="708"/>
    </row>
    <row r="1427" ht="13.5">
      <c r="J1427" s="708"/>
    </row>
    <row r="1428" ht="13.5">
      <c r="J1428" s="708"/>
    </row>
    <row r="1429" ht="13.5">
      <c r="J1429" s="708"/>
    </row>
    <row r="1430" ht="13.5">
      <c r="J1430" s="708"/>
    </row>
    <row r="1431" ht="13.5">
      <c r="J1431" s="708"/>
    </row>
    <row r="1432" ht="13.5">
      <c r="J1432" s="708"/>
    </row>
    <row r="1433" ht="13.5">
      <c r="J1433" s="708"/>
    </row>
    <row r="1434" ht="13.5">
      <c r="J1434" s="708"/>
    </row>
    <row r="1435" ht="13.5">
      <c r="J1435" s="708"/>
    </row>
    <row r="1436" ht="13.5">
      <c r="J1436" s="708"/>
    </row>
    <row r="1437" ht="13.5">
      <c r="J1437" s="708"/>
    </row>
    <row r="1438" ht="13.5">
      <c r="J1438" s="708"/>
    </row>
    <row r="1439" ht="13.5">
      <c r="J1439" s="708"/>
    </row>
    <row r="1440" ht="13.5">
      <c r="J1440" s="708"/>
    </row>
    <row r="1441" ht="13.5">
      <c r="J1441" s="708"/>
    </row>
    <row r="1442" ht="13.5">
      <c r="J1442" s="708"/>
    </row>
    <row r="1443" ht="13.5">
      <c r="J1443" s="708"/>
    </row>
    <row r="1444" ht="13.5">
      <c r="J1444" s="708"/>
    </row>
    <row r="1445" ht="13.5">
      <c r="J1445" s="708"/>
    </row>
    <row r="1446" ht="13.5">
      <c r="J1446" s="708"/>
    </row>
    <row r="1447" ht="13.5">
      <c r="J1447" s="708"/>
    </row>
    <row r="1448" ht="13.5">
      <c r="J1448" s="708"/>
    </row>
    <row r="1449" ht="13.5">
      <c r="J1449" s="708"/>
    </row>
    <row r="1450" ht="13.5">
      <c r="J1450" s="708"/>
    </row>
    <row r="1451" ht="13.5">
      <c r="J1451" s="708"/>
    </row>
    <row r="1452" ht="13.5">
      <c r="J1452" s="708"/>
    </row>
    <row r="1453" ht="13.5">
      <c r="J1453" s="708"/>
    </row>
    <row r="1454" ht="13.5">
      <c r="J1454" s="708"/>
    </row>
    <row r="1455" ht="13.5">
      <c r="J1455" s="708"/>
    </row>
    <row r="1456" ht="13.5">
      <c r="J1456" s="708"/>
    </row>
    <row r="1457" ht="13.5">
      <c r="J1457" s="708"/>
    </row>
    <row r="1458" ht="13.5">
      <c r="J1458" s="708"/>
    </row>
    <row r="1459" ht="13.5">
      <c r="J1459" s="708"/>
    </row>
    <row r="1460" ht="13.5">
      <c r="J1460" s="708"/>
    </row>
    <row r="1461" ht="13.5">
      <c r="J1461" s="708"/>
    </row>
    <row r="1462" ht="13.5">
      <c r="J1462" s="708"/>
    </row>
    <row r="1463" ht="13.5">
      <c r="J1463" s="708"/>
    </row>
    <row r="1464" ht="13.5">
      <c r="J1464" s="708"/>
    </row>
    <row r="1465" ht="13.5">
      <c r="J1465" s="708"/>
    </row>
    <row r="1466" ht="13.5">
      <c r="J1466" s="708"/>
    </row>
    <row r="1467" ht="13.5">
      <c r="J1467" s="708"/>
    </row>
    <row r="1468" ht="13.5">
      <c r="J1468" s="708"/>
    </row>
    <row r="1469" ht="13.5">
      <c r="J1469" s="708"/>
    </row>
    <row r="1470" ht="13.5">
      <c r="J1470" s="708"/>
    </row>
    <row r="1471" ht="13.5">
      <c r="J1471" s="708"/>
    </row>
    <row r="1472" ht="13.5">
      <c r="J1472" s="708"/>
    </row>
    <row r="1473" ht="13.5">
      <c r="J1473" s="708"/>
    </row>
    <row r="1474" ht="13.5">
      <c r="J1474" s="708"/>
    </row>
    <row r="1475" ht="13.5">
      <c r="J1475" s="708"/>
    </row>
    <row r="1476" ht="13.5">
      <c r="J1476" s="708"/>
    </row>
    <row r="1477" ht="13.5">
      <c r="J1477" s="708"/>
    </row>
    <row r="1478" ht="13.5">
      <c r="J1478" s="708"/>
    </row>
    <row r="1479" ht="13.5">
      <c r="J1479" s="708"/>
    </row>
    <row r="1480" ht="13.5">
      <c r="J1480" s="708"/>
    </row>
    <row r="1481" ht="13.5">
      <c r="J1481" s="708"/>
    </row>
    <row r="1482" ht="13.5">
      <c r="J1482" s="708"/>
    </row>
    <row r="1483" ht="13.5">
      <c r="J1483" s="708"/>
    </row>
    <row r="1484" ht="13.5">
      <c r="J1484" s="708"/>
    </row>
    <row r="1485" ht="13.5">
      <c r="J1485" s="708"/>
    </row>
    <row r="1486" ht="13.5">
      <c r="J1486" s="708"/>
    </row>
    <row r="1487" ht="13.5">
      <c r="J1487" s="708"/>
    </row>
    <row r="1488" ht="13.5">
      <c r="J1488" s="708"/>
    </row>
    <row r="1489" ht="13.5">
      <c r="J1489" s="708"/>
    </row>
    <row r="1490" ht="13.5">
      <c r="J1490" s="708"/>
    </row>
    <row r="1491" ht="13.5">
      <c r="J1491" s="708"/>
    </row>
    <row r="1492" ht="13.5">
      <c r="J1492" s="708"/>
    </row>
    <row r="1493" ht="13.5">
      <c r="J1493" s="708"/>
    </row>
    <row r="1494" ht="13.5">
      <c r="J1494" s="708"/>
    </row>
    <row r="1495" ht="13.5">
      <c r="J1495" s="708"/>
    </row>
    <row r="1496" ht="13.5">
      <c r="J1496" s="708"/>
    </row>
    <row r="1497" ht="13.5">
      <c r="J1497" s="708"/>
    </row>
    <row r="1498" ht="13.5">
      <c r="J1498" s="708"/>
    </row>
    <row r="1499" ht="13.5">
      <c r="J1499" s="708"/>
    </row>
    <row r="1500" ht="13.5">
      <c r="J1500" s="708"/>
    </row>
    <row r="1501" ht="13.5">
      <c r="J1501" s="708"/>
    </row>
    <row r="1502" ht="13.5">
      <c r="J1502" s="708"/>
    </row>
    <row r="1503" ht="13.5">
      <c r="J1503" s="708"/>
    </row>
    <row r="1504" ht="13.5">
      <c r="J1504" s="708"/>
    </row>
    <row r="1505" ht="13.5">
      <c r="J1505" s="708"/>
    </row>
    <row r="1506" ht="13.5">
      <c r="J1506" s="708"/>
    </row>
    <row r="1507" ht="13.5">
      <c r="J1507" s="708"/>
    </row>
    <row r="1508" ht="13.5">
      <c r="J1508" s="708"/>
    </row>
    <row r="1509" ht="13.5">
      <c r="J1509" s="708"/>
    </row>
    <row r="1510" ht="13.5">
      <c r="J1510" s="708"/>
    </row>
    <row r="1511" ht="13.5">
      <c r="J1511" s="708"/>
    </row>
    <row r="1512" ht="13.5">
      <c r="J1512" s="708"/>
    </row>
    <row r="1513" ht="13.5">
      <c r="J1513" s="708"/>
    </row>
    <row r="1514" ht="13.5">
      <c r="J1514" s="708"/>
    </row>
    <row r="1515" ht="13.5">
      <c r="J1515" s="708"/>
    </row>
    <row r="1516" ht="13.5">
      <c r="J1516" s="708"/>
    </row>
    <row r="1517" ht="13.5">
      <c r="J1517" s="708"/>
    </row>
    <row r="1518" ht="13.5">
      <c r="J1518" s="708"/>
    </row>
    <row r="1519" ht="13.5">
      <c r="J1519" s="708"/>
    </row>
    <row r="1520" ht="13.5">
      <c r="J1520" s="708"/>
    </row>
    <row r="1521" ht="13.5">
      <c r="J1521" s="708"/>
    </row>
    <row r="1522" ht="13.5">
      <c r="J1522" s="708"/>
    </row>
    <row r="1523" ht="13.5">
      <c r="J1523" s="708"/>
    </row>
    <row r="1524" ht="13.5">
      <c r="J1524" s="708"/>
    </row>
    <row r="1525" ht="13.5">
      <c r="J1525" s="708"/>
    </row>
    <row r="1526" ht="13.5">
      <c r="J1526" s="708"/>
    </row>
    <row r="1527" ht="13.5">
      <c r="J1527" s="708"/>
    </row>
    <row r="1528" ht="13.5">
      <c r="J1528" s="708"/>
    </row>
    <row r="1529" ht="13.5">
      <c r="J1529" s="708"/>
    </row>
    <row r="1530" ht="13.5">
      <c r="J1530" s="708"/>
    </row>
    <row r="1531" ht="13.5">
      <c r="J1531" s="708"/>
    </row>
    <row r="1532" ht="13.5">
      <c r="J1532" s="708"/>
    </row>
    <row r="1533" ht="13.5">
      <c r="J1533" s="708"/>
    </row>
    <row r="1534" ht="13.5">
      <c r="J1534" s="708"/>
    </row>
    <row r="1535" ht="13.5">
      <c r="J1535" s="708"/>
    </row>
    <row r="1536" ht="13.5">
      <c r="J1536" s="708"/>
    </row>
    <row r="1537" ht="13.5">
      <c r="J1537" s="708"/>
    </row>
    <row r="1538" ht="13.5">
      <c r="J1538" s="708"/>
    </row>
    <row r="1539" ht="13.5">
      <c r="J1539" s="708"/>
    </row>
    <row r="1540" ht="13.5">
      <c r="J1540" s="708"/>
    </row>
    <row r="1541" ht="13.5">
      <c r="J1541" s="708"/>
    </row>
    <row r="1542" ht="13.5">
      <c r="J1542" s="708"/>
    </row>
    <row r="1543" ht="13.5">
      <c r="J1543" s="708"/>
    </row>
    <row r="1544" ht="13.5">
      <c r="J1544" s="708"/>
    </row>
    <row r="1545" ht="13.5">
      <c r="J1545" s="708"/>
    </row>
    <row r="1546" ht="13.5">
      <c r="J1546" s="708"/>
    </row>
    <row r="1547" ht="13.5">
      <c r="J1547" s="708"/>
    </row>
    <row r="1548" ht="13.5">
      <c r="J1548" s="708"/>
    </row>
    <row r="1549" ht="13.5">
      <c r="J1549" s="708"/>
    </row>
    <row r="1550" ht="13.5">
      <c r="J1550" s="708"/>
    </row>
    <row r="1551" ht="13.5">
      <c r="J1551" s="708"/>
    </row>
    <row r="1552" ht="13.5">
      <c r="J1552" s="708"/>
    </row>
    <row r="1553" ht="13.5">
      <c r="J1553" s="708"/>
    </row>
    <row r="1554" ht="13.5">
      <c r="J1554" s="708"/>
    </row>
    <row r="1555" ht="13.5">
      <c r="J1555" s="708"/>
    </row>
    <row r="1556" ht="13.5">
      <c r="J1556" s="708"/>
    </row>
    <row r="1557" ht="13.5">
      <c r="J1557" s="708"/>
    </row>
    <row r="1558" ht="13.5">
      <c r="J1558" s="708"/>
    </row>
    <row r="1559" ht="13.5">
      <c r="J1559" s="708"/>
    </row>
    <row r="1560" ht="13.5">
      <c r="J1560" s="708"/>
    </row>
    <row r="1561" ht="13.5">
      <c r="J1561" s="708"/>
    </row>
    <row r="1562" ht="13.5">
      <c r="J1562" s="708"/>
    </row>
    <row r="1563" ht="13.5">
      <c r="J1563" s="708"/>
    </row>
    <row r="1564" ht="13.5">
      <c r="J1564" s="708"/>
    </row>
    <row r="1565" ht="13.5">
      <c r="J1565" s="708"/>
    </row>
    <row r="1566" ht="13.5">
      <c r="J1566" s="708"/>
    </row>
    <row r="1567" ht="13.5">
      <c r="J1567" s="708"/>
    </row>
    <row r="1568" ht="13.5">
      <c r="J1568" s="708"/>
    </row>
    <row r="1569" ht="13.5">
      <c r="J1569" s="708"/>
    </row>
    <row r="1570" ht="13.5">
      <c r="J1570" s="708"/>
    </row>
    <row r="1571" ht="13.5">
      <c r="J1571" s="708"/>
    </row>
    <row r="1572" ht="13.5">
      <c r="J1572" s="708"/>
    </row>
    <row r="1573" ht="13.5">
      <c r="J1573" s="708"/>
    </row>
    <row r="1574" ht="13.5">
      <c r="J1574" s="708"/>
    </row>
    <row r="1575" ht="13.5">
      <c r="J1575" s="708"/>
    </row>
    <row r="1576" ht="13.5">
      <c r="J1576" s="708"/>
    </row>
    <row r="1577" ht="13.5">
      <c r="J1577" s="708"/>
    </row>
    <row r="1578" ht="13.5">
      <c r="J1578" s="708"/>
    </row>
    <row r="1579" ht="13.5">
      <c r="J1579" s="708"/>
    </row>
    <row r="1580" ht="13.5">
      <c r="J1580" s="708"/>
    </row>
    <row r="1581" ht="13.5">
      <c r="J1581" s="708"/>
    </row>
    <row r="1582" ht="13.5">
      <c r="J1582" s="708"/>
    </row>
    <row r="1583" ht="13.5">
      <c r="J1583" s="708"/>
    </row>
    <row r="1584" ht="13.5">
      <c r="J1584" s="708"/>
    </row>
    <row r="1585" ht="13.5">
      <c r="J1585" s="708"/>
    </row>
    <row r="1586" ht="13.5">
      <c r="J1586" s="708"/>
    </row>
    <row r="1587" ht="13.5">
      <c r="J1587" s="708"/>
    </row>
    <row r="1588" ht="13.5">
      <c r="J1588" s="708"/>
    </row>
    <row r="1589" ht="13.5">
      <c r="J1589" s="708"/>
    </row>
    <row r="1590" ht="13.5">
      <c r="J1590" s="708"/>
    </row>
    <row r="1591" ht="13.5">
      <c r="J1591" s="708"/>
    </row>
    <row r="1592" ht="13.5">
      <c r="J1592" s="708"/>
    </row>
    <row r="1593" ht="13.5">
      <c r="J1593" s="708"/>
    </row>
    <row r="1594" ht="13.5">
      <c r="J1594" s="708"/>
    </row>
    <row r="1595" ht="13.5">
      <c r="J1595" s="708"/>
    </row>
    <row r="1596" ht="13.5">
      <c r="J1596" s="708"/>
    </row>
    <row r="1597" ht="13.5">
      <c r="J1597" s="708"/>
    </row>
    <row r="1598" ht="13.5">
      <c r="J1598" s="708"/>
    </row>
    <row r="1599" ht="13.5">
      <c r="J1599" s="708"/>
    </row>
    <row r="1600" ht="13.5">
      <c r="J1600" s="708"/>
    </row>
    <row r="1601" ht="13.5">
      <c r="J1601" s="708"/>
    </row>
    <row r="1602" ht="13.5">
      <c r="J1602" s="708"/>
    </row>
    <row r="1603" ht="13.5">
      <c r="J1603" s="708"/>
    </row>
    <row r="1604" ht="13.5">
      <c r="J1604" s="708"/>
    </row>
    <row r="1605" ht="13.5">
      <c r="J1605" s="708"/>
    </row>
    <row r="1606" ht="13.5">
      <c r="J1606" s="708"/>
    </row>
    <row r="1607" ht="13.5">
      <c r="J1607" s="708"/>
    </row>
    <row r="1608" ht="13.5">
      <c r="J1608" s="708"/>
    </row>
    <row r="1609" ht="13.5">
      <c r="J1609" s="708"/>
    </row>
    <row r="1610" ht="13.5">
      <c r="J1610" s="708"/>
    </row>
    <row r="1611" ht="13.5">
      <c r="J1611" s="708"/>
    </row>
    <row r="1612" ht="13.5">
      <c r="J1612" s="708"/>
    </row>
    <row r="1613" ht="13.5">
      <c r="J1613" s="708"/>
    </row>
    <row r="1614" ht="13.5">
      <c r="J1614" s="708"/>
    </row>
    <row r="1615" ht="13.5">
      <c r="J1615" s="708"/>
    </row>
    <row r="1616" ht="13.5">
      <c r="J1616" s="708"/>
    </row>
    <row r="1617" ht="13.5">
      <c r="J1617" s="708"/>
    </row>
    <row r="1618" ht="13.5">
      <c r="J1618" s="708"/>
    </row>
    <row r="1619" ht="13.5">
      <c r="J1619" s="708"/>
    </row>
    <row r="1620" ht="13.5">
      <c r="J1620" s="708"/>
    </row>
    <row r="1621" ht="13.5">
      <c r="J1621" s="708"/>
    </row>
    <row r="1622" ht="13.5">
      <c r="J1622" s="708"/>
    </row>
    <row r="1623" ht="13.5">
      <c r="J1623" s="708"/>
    </row>
    <row r="1624" ht="13.5">
      <c r="J1624" s="708"/>
    </row>
    <row r="1625" ht="13.5">
      <c r="J1625" s="708"/>
    </row>
    <row r="1626" ht="13.5">
      <c r="J1626" s="708"/>
    </row>
    <row r="1627" ht="13.5">
      <c r="J1627" s="708"/>
    </row>
    <row r="1628" ht="13.5">
      <c r="J1628" s="708"/>
    </row>
    <row r="1629" ht="13.5">
      <c r="J1629" s="708"/>
    </row>
    <row r="1630" ht="13.5">
      <c r="J1630" s="708"/>
    </row>
    <row r="1631" ht="13.5">
      <c r="J1631" s="708"/>
    </row>
    <row r="1632" ht="13.5">
      <c r="J1632" s="708"/>
    </row>
    <row r="1633" ht="13.5">
      <c r="J1633" s="708"/>
    </row>
    <row r="1634" ht="13.5">
      <c r="J1634" s="708"/>
    </row>
    <row r="1635" ht="13.5">
      <c r="J1635" s="708"/>
    </row>
    <row r="1636" ht="13.5">
      <c r="J1636" s="708"/>
    </row>
    <row r="1637" ht="13.5">
      <c r="J1637" s="708"/>
    </row>
    <row r="1638" ht="13.5">
      <c r="J1638" s="708"/>
    </row>
    <row r="1639" ht="13.5">
      <c r="J1639" s="708"/>
    </row>
    <row r="1640" ht="13.5">
      <c r="J1640" s="708"/>
    </row>
    <row r="1641" ht="13.5">
      <c r="J1641" s="708"/>
    </row>
    <row r="1642" ht="13.5">
      <c r="J1642" s="708"/>
    </row>
    <row r="1643" ht="13.5">
      <c r="J1643" s="708"/>
    </row>
    <row r="1644" ht="13.5">
      <c r="J1644" s="708"/>
    </row>
    <row r="1645" ht="13.5">
      <c r="J1645" s="708"/>
    </row>
    <row r="1646" ht="13.5">
      <c r="J1646" s="708"/>
    </row>
    <row r="1647" ht="13.5">
      <c r="J1647" s="708"/>
    </row>
    <row r="1648" ht="13.5">
      <c r="J1648" s="708"/>
    </row>
    <row r="1649" ht="13.5">
      <c r="J1649" s="708"/>
    </row>
    <row r="1650" ht="13.5">
      <c r="J1650" s="708"/>
    </row>
    <row r="1651" ht="13.5">
      <c r="J1651" s="708"/>
    </row>
    <row r="1652" ht="13.5">
      <c r="J1652" s="708"/>
    </row>
    <row r="1653" ht="13.5">
      <c r="J1653" s="708"/>
    </row>
    <row r="1654" ht="13.5">
      <c r="J1654" s="708"/>
    </row>
    <row r="1655" ht="13.5">
      <c r="J1655" s="708"/>
    </row>
    <row r="1656" ht="13.5">
      <c r="J1656" s="708"/>
    </row>
    <row r="1657" ht="13.5">
      <c r="J1657" s="708"/>
    </row>
    <row r="1658" ht="13.5">
      <c r="J1658" s="708"/>
    </row>
    <row r="1659" ht="13.5">
      <c r="J1659" s="708"/>
    </row>
    <row r="1660" ht="13.5">
      <c r="J1660" s="708"/>
    </row>
    <row r="1661" ht="13.5">
      <c r="J1661" s="708"/>
    </row>
    <row r="1662" ht="13.5">
      <c r="J1662" s="708"/>
    </row>
    <row r="1663" ht="13.5">
      <c r="J1663" s="708"/>
    </row>
    <row r="1664" ht="13.5">
      <c r="J1664" s="708"/>
    </row>
    <row r="1665" ht="13.5">
      <c r="J1665" s="708"/>
    </row>
    <row r="1666" ht="13.5">
      <c r="J1666" s="708"/>
    </row>
    <row r="1667" ht="13.5">
      <c r="J1667" s="708"/>
    </row>
    <row r="1668" ht="13.5">
      <c r="J1668" s="708"/>
    </row>
    <row r="1669" ht="13.5">
      <c r="J1669" s="708"/>
    </row>
    <row r="1670" ht="13.5">
      <c r="J1670" s="708"/>
    </row>
    <row r="1671" ht="13.5">
      <c r="J1671" s="708"/>
    </row>
    <row r="1672" ht="13.5">
      <c r="J1672" s="708"/>
    </row>
    <row r="1673" ht="13.5">
      <c r="J1673" s="708"/>
    </row>
    <row r="1674" ht="13.5">
      <c r="J1674" s="708"/>
    </row>
    <row r="1675" ht="13.5">
      <c r="J1675" s="708"/>
    </row>
    <row r="1676" ht="13.5">
      <c r="J1676" s="708"/>
    </row>
    <row r="1677" ht="13.5">
      <c r="J1677" s="708"/>
    </row>
    <row r="1678" ht="13.5">
      <c r="J1678" s="708"/>
    </row>
    <row r="1679" ht="13.5">
      <c r="J1679" s="708"/>
    </row>
    <row r="1680" ht="13.5">
      <c r="J1680" s="708"/>
    </row>
    <row r="1681" ht="13.5">
      <c r="J1681" s="708"/>
    </row>
    <row r="1682" ht="13.5">
      <c r="J1682" s="708"/>
    </row>
    <row r="1683" ht="13.5">
      <c r="J1683" s="708"/>
    </row>
    <row r="1684" ht="13.5">
      <c r="J1684" s="708"/>
    </row>
    <row r="1685" ht="13.5">
      <c r="J1685" s="708"/>
    </row>
    <row r="1686" ht="13.5">
      <c r="J1686" s="708"/>
    </row>
    <row r="1687" ht="13.5">
      <c r="J1687" s="708"/>
    </row>
    <row r="1688" ht="13.5">
      <c r="J1688" s="708"/>
    </row>
    <row r="1689" ht="13.5">
      <c r="J1689" s="708"/>
    </row>
    <row r="1690" ht="13.5">
      <c r="J1690" s="708"/>
    </row>
    <row r="1691" ht="13.5">
      <c r="J1691" s="708"/>
    </row>
    <row r="1692" ht="13.5">
      <c r="J1692" s="708"/>
    </row>
    <row r="1693" ht="13.5">
      <c r="J1693" s="708"/>
    </row>
    <row r="1694" ht="13.5">
      <c r="J1694" s="708"/>
    </row>
    <row r="1695" ht="13.5">
      <c r="J1695" s="708"/>
    </row>
    <row r="1696" ht="13.5">
      <c r="J1696" s="708"/>
    </row>
    <row r="1697" ht="13.5">
      <c r="J1697" s="708"/>
    </row>
    <row r="1698" ht="13.5">
      <c r="J1698" s="708"/>
    </row>
    <row r="1699" ht="13.5">
      <c r="J1699" s="708"/>
    </row>
    <row r="1700" ht="13.5">
      <c r="J1700" s="708"/>
    </row>
    <row r="1701" ht="13.5">
      <c r="J1701" s="708"/>
    </row>
    <row r="1702" ht="13.5">
      <c r="J1702" s="708"/>
    </row>
    <row r="1703" ht="13.5">
      <c r="J1703" s="708"/>
    </row>
    <row r="1704" ht="13.5">
      <c r="J1704" s="708"/>
    </row>
    <row r="1705" ht="13.5">
      <c r="J1705" s="708"/>
    </row>
    <row r="1706" ht="13.5">
      <c r="J1706" s="708"/>
    </row>
    <row r="1707" ht="13.5">
      <c r="J1707" s="708"/>
    </row>
    <row r="1708" ht="13.5">
      <c r="J1708" s="708"/>
    </row>
    <row r="1709" ht="13.5">
      <c r="J1709" s="708"/>
    </row>
    <row r="1710" ht="13.5">
      <c r="J1710" s="708"/>
    </row>
    <row r="1711" ht="13.5">
      <c r="J1711" s="708"/>
    </row>
    <row r="1712" ht="13.5">
      <c r="J1712" s="708"/>
    </row>
    <row r="1713" ht="13.5">
      <c r="J1713" s="708"/>
    </row>
    <row r="1714" ht="13.5">
      <c r="J1714" s="708"/>
    </row>
    <row r="1715" ht="13.5">
      <c r="J1715" s="708"/>
    </row>
    <row r="1716" ht="13.5">
      <c r="J1716" s="708"/>
    </row>
    <row r="1717" ht="13.5">
      <c r="J1717" s="708"/>
    </row>
    <row r="1718" ht="13.5">
      <c r="J1718" s="708"/>
    </row>
    <row r="1719" ht="13.5">
      <c r="J1719" s="708"/>
    </row>
    <row r="1720" ht="13.5">
      <c r="J1720" s="708"/>
    </row>
    <row r="1721" ht="13.5">
      <c r="J1721" s="708"/>
    </row>
    <row r="1722" ht="13.5">
      <c r="J1722" s="708"/>
    </row>
    <row r="1723" ht="13.5">
      <c r="J1723" s="708"/>
    </row>
    <row r="1724" ht="13.5">
      <c r="J1724" s="708"/>
    </row>
    <row r="1725" ht="13.5">
      <c r="J1725" s="708"/>
    </row>
    <row r="1726" ht="13.5">
      <c r="J1726" s="708"/>
    </row>
    <row r="1727" ht="13.5">
      <c r="J1727" s="708"/>
    </row>
    <row r="1728" ht="13.5">
      <c r="J1728" s="708"/>
    </row>
    <row r="1729" ht="13.5">
      <c r="J1729" s="708"/>
    </row>
    <row r="1730" ht="13.5">
      <c r="J1730" s="708"/>
    </row>
    <row r="1731" ht="13.5">
      <c r="J1731" s="708"/>
    </row>
    <row r="1732" ht="13.5">
      <c r="J1732" s="708"/>
    </row>
  </sheetData>
  <mergeCells count="25">
    <mergeCell ref="B74:C74"/>
    <mergeCell ref="J3:J4"/>
    <mergeCell ref="B70:C70"/>
    <mergeCell ref="B44:C44"/>
    <mergeCell ref="B50:C50"/>
    <mergeCell ref="B58:C58"/>
    <mergeCell ref="B64:C64"/>
    <mergeCell ref="B14:C14"/>
    <mergeCell ref="B21:C21"/>
    <mergeCell ref="B27:C27"/>
    <mergeCell ref="B37:C37"/>
    <mergeCell ref="R3:T4"/>
    <mergeCell ref="B7:C7"/>
    <mergeCell ref="B3:C5"/>
    <mergeCell ref="F3:F4"/>
    <mergeCell ref="H3:H4"/>
    <mergeCell ref="G3:G4"/>
    <mergeCell ref="I3:I4"/>
    <mergeCell ref="K5:L5"/>
    <mergeCell ref="R5:S5"/>
    <mergeCell ref="K3:M4"/>
    <mergeCell ref="N3:O4"/>
    <mergeCell ref="P3:Q4"/>
    <mergeCell ref="D3:D4"/>
    <mergeCell ref="E3:E4"/>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B2:T22"/>
  <sheetViews>
    <sheetView workbookViewId="0" topLeftCell="A1">
      <selection activeCell="A1" sqref="A1"/>
    </sheetView>
  </sheetViews>
  <sheetFormatPr defaultColWidth="9.00390625" defaultRowHeight="13.5"/>
  <cols>
    <col min="1" max="1" width="2.625" style="711" customWidth="1"/>
    <col min="2" max="2" width="12.25390625" style="795" customWidth="1"/>
    <col min="3" max="3" width="13.875" style="711" bestFit="1" customWidth="1"/>
    <col min="4" max="4" width="10.125" style="711" customWidth="1"/>
    <col min="5" max="8" width="12.75390625" style="711" bestFit="1" customWidth="1"/>
    <col min="9" max="10" width="10.375" style="711" customWidth="1"/>
    <col min="11" max="11" width="9.125" style="711" customWidth="1"/>
    <col min="12" max="12" width="9.50390625" style="711" bestFit="1" customWidth="1"/>
    <col min="13" max="13" width="9.00390625" style="711" customWidth="1"/>
    <col min="14" max="14" width="9.625" style="711" customWidth="1"/>
    <col min="15" max="17" width="6.125" style="711" customWidth="1"/>
    <col min="18" max="16384" width="9.00390625" style="711" customWidth="1"/>
  </cols>
  <sheetData>
    <row r="2" s="709" customFormat="1" ht="14.25">
      <c r="B2" s="710" t="s">
        <v>909</v>
      </c>
    </row>
    <row r="3" spans="2:14" ht="20.25" customHeight="1" thickBot="1">
      <c r="B3" s="712" t="s">
        <v>876</v>
      </c>
      <c r="C3" s="713"/>
      <c r="D3" s="713"/>
      <c r="E3" s="713"/>
      <c r="F3" s="714"/>
      <c r="G3" s="714"/>
      <c r="H3" s="714"/>
      <c r="I3" s="714"/>
      <c r="J3" s="714"/>
      <c r="K3" s="714"/>
      <c r="L3" s="714"/>
      <c r="M3" s="715"/>
      <c r="N3" s="715" t="s">
        <v>877</v>
      </c>
    </row>
    <row r="4" spans="2:20" ht="22.5" customHeight="1" thickTop="1">
      <c r="B4" s="1574" t="s">
        <v>878</v>
      </c>
      <c r="C4" s="1576" t="s">
        <v>879</v>
      </c>
      <c r="D4" s="1576" t="s">
        <v>880</v>
      </c>
      <c r="E4" s="1578" t="s">
        <v>881</v>
      </c>
      <c r="F4" s="1572" t="s">
        <v>882</v>
      </c>
      <c r="G4" s="1573"/>
      <c r="H4" s="1580" t="s">
        <v>37</v>
      </c>
      <c r="I4" s="1582" t="s">
        <v>883</v>
      </c>
      <c r="J4" s="1583"/>
      <c r="K4" s="1582" t="s">
        <v>884</v>
      </c>
      <c r="L4" s="1583"/>
      <c r="M4" s="1584" t="s">
        <v>885</v>
      </c>
      <c r="N4" s="1585"/>
      <c r="O4" s="713"/>
      <c r="P4" s="713"/>
      <c r="Q4" s="713"/>
      <c r="R4" s="713"/>
      <c r="S4" s="713"/>
      <c r="T4" s="716"/>
    </row>
    <row r="5" spans="2:18" ht="23.25" customHeight="1">
      <c r="B5" s="1575"/>
      <c r="C5" s="1577"/>
      <c r="D5" s="1577"/>
      <c r="E5" s="1579"/>
      <c r="F5" s="717" t="s">
        <v>886</v>
      </c>
      <c r="G5" s="717" t="s">
        <v>887</v>
      </c>
      <c r="H5" s="1581"/>
      <c r="I5" s="718" t="s">
        <v>1731</v>
      </c>
      <c r="J5" s="719" t="s">
        <v>888</v>
      </c>
      <c r="K5" s="718" t="s">
        <v>1731</v>
      </c>
      <c r="L5" s="719" t="s">
        <v>888</v>
      </c>
      <c r="M5" s="718" t="s">
        <v>1731</v>
      </c>
      <c r="N5" s="719" t="s">
        <v>888</v>
      </c>
      <c r="O5" s="720"/>
      <c r="P5" s="721"/>
      <c r="Q5" s="721"/>
      <c r="R5" s="722"/>
    </row>
    <row r="6" spans="2:18" ht="9.75" customHeight="1">
      <c r="B6" s="723"/>
      <c r="C6" s="724" t="s">
        <v>889</v>
      </c>
      <c r="D6" s="724" t="s">
        <v>889</v>
      </c>
      <c r="E6" s="724" t="s">
        <v>889</v>
      </c>
      <c r="F6" s="724" t="s">
        <v>889</v>
      </c>
      <c r="G6" s="724" t="s">
        <v>889</v>
      </c>
      <c r="H6" s="724" t="s">
        <v>889</v>
      </c>
      <c r="I6" s="724"/>
      <c r="J6" s="724" t="s">
        <v>889</v>
      </c>
      <c r="K6" s="724"/>
      <c r="L6" s="724" t="s">
        <v>889</v>
      </c>
      <c r="M6" s="724"/>
      <c r="N6" s="725" t="s">
        <v>889</v>
      </c>
      <c r="O6" s="720"/>
      <c r="P6" s="721"/>
      <c r="Q6" s="721"/>
      <c r="R6" s="722"/>
    </row>
    <row r="7" spans="2:18" s="726" customFormat="1" ht="16.5" customHeight="1">
      <c r="B7" s="727"/>
      <c r="C7" s="728">
        <v>13807</v>
      </c>
      <c r="D7" s="728"/>
      <c r="E7" s="728">
        <v>13807</v>
      </c>
      <c r="F7" s="728">
        <v>13807</v>
      </c>
      <c r="G7" s="728"/>
      <c r="H7" s="728">
        <v>13807</v>
      </c>
      <c r="I7" s="728"/>
      <c r="J7" s="728"/>
      <c r="K7" s="728"/>
      <c r="L7" s="728"/>
      <c r="M7" s="728"/>
      <c r="N7" s="729"/>
      <c r="O7" s="730"/>
      <c r="P7" s="731"/>
      <c r="Q7" s="731"/>
      <c r="R7" s="732"/>
    </row>
    <row r="8" spans="2:18" s="733" customFormat="1" ht="16.5" customHeight="1">
      <c r="B8" s="734" t="s">
        <v>890</v>
      </c>
      <c r="C8" s="735">
        <f aca="true" t="shared" si="0" ref="C8:H8">SUM(C17,C18:C19)</f>
        <v>11162099</v>
      </c>
      <c r="D8" s="736">
        <f t="shared" si="0"/>
        <v>664994</v>
      </c>
      <c r="E8" s="736">
        <f t="shared" si="0"/>
        <v>10490003</v>
      </c>
      <c r="F8" s="736">
        <f t="shared" si="0"/>
        <v>1421674</v>
      </c>
      <c r="G8" s="736">
        <f t="shared" si="0"/>
        <v>9068329</v>
      </c>
      <c r="H8" s="736">
        <f t="shared" si="0"/>
        <v>10403024</v>
      </c>
      <c r="I8" s="737" t="s">
        <v>891</v>
      </c>
      <c r="J8" s="738">
        <f>SUM(J17,J18:J19)</f>
        <v>41893</v>
      </c>
      <c r="K8" s="739" t="s">
        <v>892</v>
      </c>
      <c r="L8" s="738">
        <f>SUM(L17,L18:L19)</f>
        <v>38432</v>
      </c>
      <c r="M8" s="739" t="s">
        <v>893</v>
      </c>
      <c r="N8" s="740">
        <f>SUM(N17,N18:N19)</f>
        <v>6654</v>
      </c>
      <c r="O8" s="741"/>
      <c r="P8" s="742"/>
      <c r="Q8" s="742"/>
      <c r="R8" s="743"/>
    </row>
    <row r="9" spans="2:18" s="744" customFormat="1" ht="19.5" customHeight="1">
      <c r="B9" s="745" t="s">
        <v>894</v>
      </c>
      <c r="C9" s="746">
        <v>281695</v>
      </c>
      <c r="D9" s="747">
        <v>22078</v>
      </c>
      <c r="E9" s="748">
        <v>259617</v>
      </c>
      <c r="F9" s="747">
        <v>133351</v>
      </c>
      <c r="G9" s="748">
        <v>126266</v>
      </c>
      <c r="H9" s="747">
        <v>253183</v>
      </c>
      <c r="I9" s="747">
        <v>167</v>
      </c>
      <c r="J9" s="747">
        <v>4069</v>
      </c>
      <c r="K9" s="748">
        <v>41</v>
      </c>
      <c r="L9" s="747">
        <v>261</v>
      </c>
      <c r="M9" s="749" t="s">
        <v>895</v>
      </c>
      <c r="N9" s="750">
        <v>2104</v>
      </c>
      <c r="O9" s="751"/>
      <c r="P9" s="752"/>
      <c r="Q9" s="753"/>
      <c r="R9" s="754"/>
    </row>
    <row r="10" spans="2:18" s="744" customFormat="1" ht="19.5" customHeight="1">
      <c r="B10" s="745" t="s">
        <v>896</v>
      </c>
      <c r="C10" s="746">
        <v>229519</v>
      </c>
      <c r="D10" s="747">
        <v>31090</v>
      </c>
      <c r="E10" s="748">
        <v>198429</v>
      </c>
      <c r="F10" s="747">
        <v>55064</v>
      </c>
      <c r="G10" s="748">
        <v>143365</v>
      </c>
      <c r="H10" s="747">
        <v>195779</v>
      </c>
      <c r="I10" s="747">
        <v>130</v>
      </c>
      <c r="J10" s="747">
        <v>2143</v>
      </c>
      <c r="K10" s="748">
        <v>15</v>
      </c>
      <c r="L10" s="747">
        <v>172</v>
      </c>
      <c r="M10" s="749" t="s">
        <v>897</v>
      </c>
      <c r="N10" s="750">
        <v>335</v>
      </c>
      <c r="O10" s="755"/>
      <c r="P10" s="756"/>
      <c r="Q10" s="757"/>
      <c r="R10" s="758"/>
    </row>
    <row r="11" spans="2:18" s="759" customFormat="1" ht="19.5" customHeight="1">
      <c r="B11" s="760"/>
      <c r="C11" s="761"/>
      <c r="D11" s="762"/>
      <c r="E11" s="763"/>
      <c r="F11" s="762"/>
      <c r="G11" s="763"/>
      <c r="H11" s="762"/>
      <c r="I11" s="762"/>
      <c r="J11" s="762"/>
      <c r="K11" s="763"/>
      <c r="L11" s="762"/>
      <c r="M11" s="764"/>
      <c r="N11" s="765"/>
      <c r="O11" s="764"/>
      <c r="P11" s="766"/>
      <c r="Q11" s="767"/>
      <c r="R11" s="768"/>
    </row>
    <row r="12" spans="2:18" s="744" customFormat="1" ht="19.5" customHeight="1">
      <c r="B12" s="769" t="s">
        <v>898</v>
      </c>
      <c r="C12" s="770">
        <v>603494</v>
      </c>
      <c r="D12" s="758">
        <v>1446</v>
      </c>
      <c r="E12" s="758">
        <v>601487</v>
      </c>
      <c r="F12" s="758">
        <v>231145</v>
      </c>
      <c r="G12" s="758">
        <v>370342</v>
      </c>
      <c r="H12" s="758">
        <v>592004</v>
      </c>
      <c r="I12" s="758">
        <v>370</v>
      </c>
      <c r="J12" s="758">
        <v>7540</v>
      </c>
      <c r="K12" s="758">
        <v>63</v>
      </c>
      <c r="L12" s="758">
        <v>1376</v>
      </c>
      <c r="M12" s="757">
        <v>6</v>
      </c>
      <c r="N12" s="771">
        <v>567</v>
      </c>
      <c r="O12" s="757"/>
      <c r="P12" s="757"/>
      <c r="Q12" s="757"/>
      <c r="R12" s="758"/>
    </row>
    <row r="13" spans="2:18" s="759" customFormat="1" ht="19.5" customHeight="1">
      <c r="B13" s="772"/>
      <c r="C13" s="773">
        <v>13807</v>
      </c>
      <c r="D13" s="767"/>
      <c r="E13" s="767">
        <v>13807</v>
      </c>
      <c r="F13" s="767">
        <v>13807</v>
      </c>
      <c r="G13" s="767"/>
      <c r="H13" s="767">
        <v>13807</v>
      </c>
      <c r="I13" s="768"/>
      <c r="J13" s="768"/>
      <c r="K13" s="768"/>
      <c r="L13" s="768"/>
      <c r="M13" s="767"/>
      <c r="N13" s="774"/>
      <c r="O13" s="767"/>
      <c r="P13" s="767"/>
      <c r="Q13" s="767"/>
      <c r="R13" s="768"/>
    </row>
    <row r="14" spans="2:18" s="744" customFormat="1" ht="19.5" customHeight="1">
      <c r="B14" s="769" t="s">
        <v>899</v>
      </c>
      <c r="C14" s="770">
        <v>1799492</v>
      </c>
      <c r="D14" s="758">
        <v>76944</v>
      </c>
      <c r="E14" s="758">
        <v>1720890</v>
      </c>
      <c r="F14" s="758">
        <v>288673</v>
      </c>
      <c r="G14" s="758">
        <v>1432217</v>
      </c>
      <c r="H14" s="758">
        <v>1697289</v>
      </c>
      <c r="I14" s="775" t="s">
        <v>900</v>
      </c>
      <c r="J14" s="758">
        <v>13056</v>
      </c>
      <c r="K14" s="775" t="s">
        <v>901</v>
      </c>
      <c r="L14" s="758">
        <v>8302</v>
      </c>
      <c r="M14" s="757">
        <v>11</v>
      </c>
      <c r="N14" s="771">
        <v>2243</v>
      </c>
      <c r="O14" s="757"/>
      <c r="P14" s="757"/>
      <c r="Q14" s="757"/>
      <c r="R14" s="758"/>
    </row>
    <row r="15" spans="2:18" s="744" customFormat="1" ht="9.75" customHeight="1">
      <c r="B15" s="769"/>
      <c r="C15" s="770"/>
      <c r="D15" s="758"/>
      <c r="G15" s="758"/>
      <c r="K15" s="758"/>
      <c r="L15" s="758"/>
      <c r="M15" s="757"/>
      <c r="N15" s="771"/>
      <c r="O15" s="757"/>
      <c r="P15" s="757"/>
      <c r="Q15" s="757"/>
      <c r="R15" s="758"/>
    </row>
    <row r="16" spans="2:18" s="726" customFormat="1" ht="19.5" customHeight="1">
      <c r="B16" s="776"/>
      <c r="C16" s="777">
        <v>13807</v>
      </c>
      <c r="D16" s="778"/>
      <c r="E16" s="778">
        <v>13807</v>
      </c>
      <c r="F16" s="778">
        <v>13807</v>
      </c>
      <c r="G16" s="778"/>
      <c r="H16" s="778">
        <v>13807</v>
      </c>
      <c r="I16" s="779"/>
      <c r="J16" s="779"/>
      <c r="K16" s="780"/>
      <c r="L16" s="780"/>
      <c r="M16" s="778"/>
      <c r="N16" s="781"/>
      <c r="O16" s="782"/>
      <c r="P16" s="782"/>
      <c r="Q16" s="782"/>
      <c r="R16" s="783"/>
    </row>
    <row r="17" spans="2:14" s="744" customFormat="1" ht="18.75" customHeight="1">
      <c r="B17" s="784" t="s">
        <v>1535</v>
      </c>
      <c r="C17" s="785">
        <f aca="true" t="shared" si="1" ref="C17:H17">SUM(C9,C10,C12,C14)</f>
        <v>2914200</v>
      </c>
      <c r="D17" s="785">
        <f t="shared" si="1"/>
        <v>131558</v>
      </c>
      <c r="E17" s="785">
        <f t="shared" si="1"/>
        <v>2780423</v>
      </c>
      <c r="F17" s="785">
        <f t="shared" si="1"/>
        <v>708233</v>
      </c>
      <c r="G17" s="785">
        <f t="shared" si="1"/>
        <v>2072190</v>
      </c>
      <c r="H17" s="785">
        <f t="shared" si="1"/>
        <v>2738255</v>
      </c>
      <c r="I17" s="786" t="s">
        <v>902</v>
      </c>
      <c r="J17" s="785">
        <f>SUM(J9,J10,J12,J14)</f>
        <v>26808</v>
      </c>
      <c r="K17" s="786" t="s">
        <v>903</v>
      </c>
      <c r="L17" s="785">
        <f>SUM(L9:L16)</f>
        <v>10111</v>
      </c>
      <c r="M17" s="786" t="s">
        <v>904</v>
      </c>
      <c r="N17" s="787">
        <f>SUM(N9:N16)</f>
        <v>5249</v>
      </c>
    </row>
    <row r="18" spans="2:14" s="744" customFormat="1" ht="18.75" customHeight="1">
      <c r="B18" s="788" t="s">
        <v>905</v>
      </c>
      <c r="C18" s="758">
        <v>8143501</v>
      </c>
      <c r="D18" s="758">
        <v>533436</v>
      </c>
      <c r="E18" s="758">
        <v>7605182</v>
      </c>
      <c r="F18" s="758">
        <v>610482</v>
      </c>
      <c r="G18" s="758">
        <v>6994700</v>
      </c>
      <c r="H18" s="758">
        <v>7563051</v>
      </c>
      <c r="I18" s="758">
        <v>2688</v>
      </c>
      <c r="J18" s="758">
        <v>12869</v>
      </c>
      <c r="K18" s="758">
        <v>2361</v>
      </c>
      <c r="L18" s="758">
        <v>28321</v>
      </c>
      <c r="M18" s="757">
        <v>13</v>
      </c>
      <c r="N18" s="771">
        <v>941</v>
      </c>
    </row>
    <row r="19" spans="2:14" s="744" customFormat="1" ht="26.25" customHeight="1">
      <c r="B19" s="789" t="s">
        <v>906</v>
      </c>
      <c r="C19" s="790">
        <v>104398</v>
      </c>
      <c r="D19" s="791">
        <v>0</v>
      </c>
      <c r="E19" s="791">
        <v>104398</v>
      </c>
      <c r="F19" s="791">
        <v>102959</v>
      </c>
      <c r="G19" s="791">
        <v>1439</v>
      </c>
      <c r="H19" s="791">
        <v>101718</v>
      </c>
      <c r="I19" s="791">
        <v>76</v>
      </c>
      <c r="J19" s="791">
        <v>2216</v>
      </c>
      <c r="K19" s="792">
        <v>0</v>
      </c>
      <c r="L19" s="791">
        <v>0</v>
      </c>
      <c r="M19" s="793">
        <v>2</v>
      </c>
      <c r="N19" s="794">
        <v>464</v>
      </c>
    </row>
    <row r="20" ht="12">
      <c r="B20" s="711" t="s">
        <v>907</v>
      </c>
    </row>
    <row r="21" ht="12">
      <c r="B21" s="795" t="s">
        <v>908</v>
      </c>
    </row>
    <row r="22" ht="12">
      <c r="M22" s="796"/>
    </row>
  </sheetData>
  <mergeCells count="9">
    <mergeCell ref="H4:H5"/>
    <mergeCell ref="I4:J4"/>
    <mergeCell ref="K4:L4"/>
    <mergeCell ref="M4:N4"/>
    <mergeCell ref="F4:G4"/>
    <mergeCell ref="B4:B5"/>
    <mergeCell ref="C4:C5"/>
    <mergeCell ref="D4:D5"/>
    <mergeCell ref="E4:E5"/>
  </mergeCells>
  <printOptions/>
  <pageMargins left="0.75" right="0.75" top="1" bottom="1" header="0.512" footer="0.512"/>
  <pageSetup orientation="portrait" paperSize="9" r:id="rId1"/>
</worksheet>
</file>

<file path=xl/worksheets/sheet18.xml><?xml version="1.0" encoding="utf-8"?>
<worksheet xmlns="http://schemas.openxmlformats.org/spreadsheetml/2006/main" xmlns:r="http://schemas.openxmlformats.org/officeDocument/2006/relationships">
  <dimension ref="B2:U57"/>
  <sheetViews>
    <sheetView workbookViewId="0" topLeftCell="A1">
      <selection activeCell="A1" sqref="A1"/>
    </sheetView>
  </sheetViews>
  <sheetFormatPr defaultColWidth="9.00390625" defaultRowHeight="13.5"/>
  <cols>
    <col min="1" max="1" width="4.125" style="799" customWidth="1"/>
    <col min="2" max="2" width="5.00390625" style="800" customWidth="1"/>
    <col min="3" max="3" width="7.375" style="800" customWidth="1"/>
    <col min="4" max="4" width="8.50390625" style="799" customWidth="1"/>
    <col min="5" max="5" width="6.75390625" style="799" customWidth="1"/>
    <col min="6" max="6" width="8.125" style="799" customWidth="1"/>
    <col min="7" max="7" width="9.50390625" style="799" customWidth="1"/>
    <col min="8" max="8" width="6.50390625" style="799" customWidth="1"/>
    <col min="9" max="9" width="9.50390625" style="799" customWidth="1"/>
    <col min="10" max="10" width="8.50390625" style="799" customWidth="1"/>
    <col min="11" max="12" width="9.50390625" style="799" customWidth="1"/>
    <col min="13" max="13" width="8.875" style="799" customWidth="1"/>
    <col min="14" max="14" width="8.625" style="799" customWidth="1"/>
    <col min="15" max="15" width="7.00390625" style="799" customWidth="1"/>
    <col min="16" max="16" width="7.50390625" style="799" customWidth="1"/>
    <col min="17" max="18" width="9.00390625" style="799" customWidth="1"/>
    <col min="19" max="19" width="7.50390625" style="799" customWidth="1"/>
    <col min="20" max="20" width="8.625" style="799" customWidth="1"/>
    <col min="21" max="21" width="9.50390625" style="799" bestFit="1" customWidth="1"/>
    <col min="22" max="16384" width="9.00390625" style="799" customWidth="1"/>
  </cols>
  <sheetData>
    <row r="2" spans="2:3" s="797" customFormat="1" ht="14.25">
      <c r="B2" s="797" t="s">
        <v>978</v>
      </c>
      <c r="C2" s="798"/>
    </row>
    <row r="3" spans="2:3" ht="12">
      <c r="B3" s="800" t="s">
        <v>910</v>
      </c>
      <c r="C3" s="801"/>
    </row>
    <row r="4" ht="12.75" thickBot="1">
      <c r="C4" s="802"/>
    </row>
    <row r="5" spans="2:21" ht="15.75" customHeight="1" thickTop="1">
      <c r="B5" s="1607" t="s">
        <v>911</v>
      </c>
      <c r="C5" s="1608"/>
      <c r="D5" s="1602" t="s">
        <v>912</v>
      </c>
      <c r="E5" s="1605"/>
      <c r="F5" s="1605"/>
      <c r="G5" s="1605"/>
      <c r="H5" s="1605"/>
      <c r="I5" s="1605"/>
      <c r="J5" s="1605"/>
      <c r="K5" s="1605"/>
      <c r="L5" s="1605"/>
      <c r="M5" s="1605"/>
      <c r="N5" s="1606"/>
      <c r="O5" s="1602" t="s">
        <v>913</v>
      </c>
      <c r="P5" s="1595"/>
      <c r="Q5" s="1595"/>
      <c r="R5" s="1596"/>
      <c r="S5" s="1602" t="s">
        <v>914</v>
      </c>
      <c r="T5" s="1595"/>
      <c r="U5" s="1596"/>
    </row>
    <row r="6" spans="2:21" ht="15.75" customHeight="1">
      <c r="B6" s="1609"/>
      <c r="C6" s="1610"/>
      <c r="D6" s="1594" t="s">
        <v>915</v>
      </c>
      <c r="E6" s="1594"/>
      <c r="F6" s="1594"/>
      <c r="G6" s="1594" t="s">
        <v>916</v>
      </c>
      <c r="H6" s="1594"/>
      <c r="I6" s="1594"/>
      <c r="J6" s="1594" t="s">
        <v>917</v>
      </c>
      <c r="K6" s="1594"/>
      <c r="L6" s="1594"/>
      <c r="M6" s="1604" t="s">
        <v>918</v>
      </c>
      <c r="N6" s="1601" t="s">
        <v>1535</v>
      </c>
      <c r="O6" s="1603" t="s">
        <v>919</v>
      </c>
      <c r="P6" s="1598"/>
      <c r="Q6" s="1601" t="s">
        <v>920</v>
      </c>
      <c r="R6" s="1601" t="s">
        <v>1535</v>
      </c>
      <c r="S6" s="1603" t="s">
        <v>919</v>
      </c>
      <c r="T6" s="1597"/>
      <c r="U6" s="1598"/>
    </row>
    <row r="7" spans="2:21" ht="26.25" customHeight="1">
      <c r="B7" s="1611"/>
      <c r="C7" s="1612"/>
      <c r="D7" s="805" t="s">
        <v>921</v>
      </c>
      <c r="E7" s="805" t="s">
        <v>922</v>
      </c>
      <c r="F7" s="805" t="s">
        <v>923</v>
      </c>
      <c r="G7" s="805" t="s">
        <v>921</v>
      </c>
      <c r="H7" s="805" t="s">
        <v>922</v>
      </c>
      <c r="I7" s="805" t="s">
        <v>923</v>
      </c>
      <c r="J7" s="805" t="s">
        <v>921</v>
      </c>
      <c r="K7" s="805" t="s">
        <v>922</v>
      </c>
      <c r="L7" s="805" t="s">
        <v>923</v>
      </c>
      <c r="M7" s="1604"/>
      <c r="N7" s="1588"/>
      <c r="O7" s="805" t="s">
        <v>924</v>
      </c>
      <c r="P7" s="805" t="s">
        <v>925</v>
      </c>
      <c r="Q7" s="1588"/>
      <c r="R7" s="1588"/>
      <c r="S7" s="805" t="s">
        <v>921</v>
      </c>
      <c r="T7" s="805" t="s">
        <v>922</v>
      </c>
      <c r="U7" s="805" t="s">
        <v>923</v>
      </c>
    </row>
    <row r="8" spans="2:21" ht="12">
      <c r="B8" s="803" t="s">
        <v>926</v>
      </c>
      <c r="C8" s="804" t="s">
        <v>927</v>
      </c>
      <c r="D8" s="808">
        <v>549</v>
      </c>
      <c r="E8" s="808">
        <v>606</v>
      </c>
      <c r="F8" s="808">
        <f>SUM(D8:E8)</f>
        <v>1155</v>
      </c>
      <c r="G8" s="808">
        <v>198</v>
      </c>
      <c r="H8" s="808">
        <v>15</v>
      </c>
      <c r="I8" s="808">
        <f>SUM(G8:H8)</f>
        <v>213</v>
      </c>
      <c r="J8" s="808">
        <v>918</v>
      </c>
      <c r="K8" s="808">
        <v>45</v>
      </c>
      <c r="L8" s="808">
        <v>983</v>
      </c>
      <c r="M8" s="808">
        <v>57</v>
      </c>
      <c r="N8" s="808">
        <f>SUM(F8,I8,L8,M8)</f>
        <v>2408</v>
      </c>
      <c r="O8" s="808">
        <v>3</v>
      </c>
      <c r="P8" s="808">
        <v>222</v>
      </c>
      <c r="Q8" s="808">
        <v>10</v>
      </c>
      <c r="R8" s="808">
        <f>SUM(O8:Q8)</f>
        <v>235</v>
      </c>
      <c r="S8" s="809" t="s">
        <v>928</v>
      </c>
      <c r="T8" s="810">
        <v>85</v>
      </c>
      <c r="U8" s="811">
        <f>S8+T8</f>
        <v>164</v>
      </c>
    </row>
    <row r="9" spans="2:21" ht="12">
      <c r="B9" s="803" t="s">
        <v>929</v>
      </c>
      <c r="C9" s="804" t="s">
        <v>930</v>
      </c>
      <c r="D9" s="808">
        <v>564</v>
      </c>
      <c r="E9" s="808">
        <v>548</v>
      </c>
      <c r="F9" s="808">
        <f>SUM(D9:E9)</f>
        <v>1112</v>
      </c>
      <c r="G9" s="808">
        <v>301</v>
      </c>
      <c r="H9" s="808">
        <v>19</v>
      </c>
      <c r="I9" s="808">
        <f>SUM(G9:H9)</f>
        <v>320</v>
      </c>
      <c r="J9" s="808">
        <v>1261</v>
      </c>
      <c r="K9" s="808">
        <v>88</v>
      </c>
      <c r="L9" s="808">
        <f>SUM(J9:K9)</f>
        <v>1349</v>
      </c>
      <c r="M9" s="808">
        <v>11</v>
      </c>
      <c r="N9" s="808">
        <f>SUM(F9,I9,L9,M9)</f>
        <v>2792</v>
      </c>
      <c r="O9" s="808">
        <v>0</v>
      </c>
      <c r="P9" s="808">
        <v>262</v>
      </c>
      <c r="Q9" s="808">
        <v>10</v>
      </c>
      <c r="R9" s="808">
        <f>SUM(O9:Q9)</f>
        <v>272</v>
      </c>
      <c r="S9" s="809" t="s">
        <v>931</v>
      </c>
      <c r="T9" s="810">
        <v>81</v>
      </c>
      <c r="U9" s="811">
        <f>S9+T9</f>
        <v>169</v>
      </c>
    </row>
    <row r="10" spans="2:21" ht="12">
      <c r="B10" s="803" t="s">
        <v>929</v>
      </c>
      <c r="C10" s="804" t="s">
        <v>932</v>
      </c>
      <c r="D10" s="808">
        <v>627</v>
      </c>
      <c r="E10" s="808">
        <v>459</v>
      </c>
      <c r="F10" s="808">
        <f>SUM(D10:E10)</f>
        <v>1086</v>
      </c>
      <c r="G10" s="808">
        <v>360</v>
      </c>
      <c r="H10" s="808">
        <v>21</v>
      </c>
      <c r="I10" s="808">
        <f>SUM(G10:H10)</f>
        <v>381</v>
      </c>
      <c r="J10" s="808">
        <v>1491</v>
      </c>
      <c r="K10" s="808">
        <v>96</v>
      </c>
      <c r="L10" s="808">
        <f>SUM(J10:K10)</f>
        <v>1587</v>
      </c>
      <c r="M10" s="808">
        <v>9</v>
      </c>
      <c r="N10" s="808">
        <f>SUM(F10,I10,L10,M10)</f>
        <v>3063</v>
      </c>
      <c r="O10" s="808">
        <v>0</v>
      </c>
      <c r="P10" s="808">
        <v>329</v>
      </c>
      <c r="Q10" s="808">
        <v>10</v>
      </c>
      <c r="R10" s="808">
        <f>SUM(O10:Q10)</f>
        <v>339</v>
      </c>
      <c r="S10" s="809" t="s">
        <v>933</v>
      </c>
      <c r="T10" s="810">
        <v>74</v>
      </c>
      <c r="U10" s="811">
        <f>S10+T10</f>
        <v>174</v>
      </c>
    </row>
    <row r="11" spans="2:21" ht="12">
      <c r="B11" s="803" t="s">
        <v>929</v>
      </c>
      <c r="C11" s="804" t="s">
        <v>934</v>
      </c>
      <c r="D11" s="808">
        <v>761</v>
      </c>
      <c r="E11" s="808">
        <v>481</v>
      </c>
      <c r="F11" s="808">
        <f>SUM(D11:E11)</f>
        <v>1242</v>
      </c>
      <c r="G11" s="808">
        <v>463</v>
      </c>
      <c r="H11" s="808">
        <v>18</v>
      </c>
      <c r="I11" s="808">
        <f>SUM(G11:H11)</f>
        <v>481</v>
      </c>
      <c r="J11" s="808">
        <v>1910</v>
      </c>
      <c r="K11" s="808">
        <v>105</v>
      </c>
      <c r="L11" s="808">
        <f>SUM(J11:K11)</f>
        <v>2015</v>
      </c>
      <c r="M11" s="812" t="s">
        <v>935</v>
      </c>
      <c r="N11" s="808">
        <v>3746</v>
      </c>
      <c r="O11" s="808">
        <v>9</v>
      </c>
      <c r="P11" s="808">
        <v>342</v>
      </c>
      <c r="Q11" s="808">
        <v>10</v>
      </c>
      <c r="R11" s="808">
        <f>SUM(O11:Q11)</f>
        <v>361</v>
      </c>
      <c r="S11" s="809" t="s">
        <v>936</v>
      </c>
      <c r="T11" s="810">
        <v>97</v>
      </c>
      <c r="U11" s="813" t="s">
        <v>937</v>
      </c>
    </row>
    <row r="12" spans="2:21" ht="12">
      <c r="B12" s="803" t="s">
        <v>929</v>
      </c>
      <c r="C12" s="804" t="s">
        <v>938</v>
      </c>
      <c r="D12" s="808">
        <v>895</v>
      </c>
      <c r="E12" s="808">
        <v>508</v>
      </c>
      <c r="F12" s="808">
        <f>SUM(D12:E12)</f>
        <v>1403</v>
      </c>
      <c r="G12" s="808">
        <v>616</v>
      </c>
      <c r="H12" s="808">
        <v>20</v>
      </c>
      <c r="I12" s="808">
        <f>SUM(G12:H12)</f>
        <v>636</v>
      </c>
      <c r="J12" s="808">
        <v>2781</v>
      </c>
      <c r="K12" s="808">
        <v>152</v>
      </c>
      <c r="L12" s="808">
        <f>SUM(J12:K12)</f>
        <v>2933</v>
      </c>
      <c r="M12" s="808">
        <v>13</v>
      </c>
      <c r="N12" s="808">
        <f>SUM(F12,I12,L12,M12)</f>
        <v>4985</v>
      </c>
      <c r="O12" s="808">
        <v>8</v>
      </c>
      <c r="P12" s="808">
        <v>395</v>
      </c>
      <c r="Q12" s="808">
        <v>10</v>
      </c>
      <c r="R12" s="808">
        <f>SUM(O12:Q12)</f>
        <v>413</v>
      </c>
      <c r="S12" s="809" t="s">
        <v>939</v>
      </c>
      <c r="T12" s="810">
        <v>110</v>
      </c>
      <c r="U12" s="813" t="s">
        <v>940</v>
      </c>
    </row>
    <row r="13" spans="2:21" s="814" customFormat="1" ht="12">
      <c r="B13" s="815"/>
      <c r="C13" s="816"/>
      <c r="E13" s="808"/>
      <c r="F13" s="808"/>
      <c r="G13" s="808"/>
      <c r="H13" s="808"/>
      <c r="I13" s="808"/>
      <c r="J13" s="808"/>
      <c r="K13" s="808"/>
      <c r="L13" s="808"/>
      <c r="M13" s="808"/>
      <c r="S13" s="809"/>
      <c r="T13" s="817"/>
      <c r="U13" s="813"/>
    </row>
    <row r="14" spans="2:21" ht="12">
      <c r="B14" s="803" t="s">
        <v>929</v>
      </c>
      <c r="C14" s="804" t="s">
        <v>941</v>
      </c>
      <c r="D14" s="808">
        <v>1068</v>
      </c>
      <c r="E14" s="808">
        <v>558</v>
      </c>
      <c r="F14" s="808">
        <f>SUM(D14:E14)</f>
        <v>1626</v>
      </c>
      <c r="G14" s="808">
        <v>836</v>
      </c>
      <c r="H14" s="808">
        <v>23</v>
      </c>
      <c r="I14" s="808">
        <f>SUM(G14:H14)</f>
        <v>859</v>
      </c>
      <c r="J14" s="808">
        <v>3517</v>
      </c>
      <c r="K14" s="808">
        <v>171</v>
      </c>
      <c r="L14" s="808">
        <f>SUM(J14:K14)</f>
        <v>3688</v>
      </c>
      <c r="M14" s="808">
        <v>21</v>
      </c>
      <c r="N14" s="808">
        <f>SUM(F14,I14,L14,M14)</f>
        <v>6194</v>
      </c>
      <c r="O14" s="808">
        <v>9</v>
      </c>
      <c r="P14" s="808">
        <v>432</v>
      </c>
      <c r="Q14" s="808">
        <v>8</v>
      </c>
      <c r="R14" s="808">
        <f>SUM(O14:Q14)</f>
        <v>449</v>
      </c>
      <c r="S14" s="809" t="s">
        <v>942</v>
      </c>
      <c r="T14" s="810">
        <v>125</v>
      </c>
      <c r="U14" s="813" t="s">
        <v>943</v>
      </c>
    </row>
    <row r="15" spans="2:21" s="814" customFormat="1" ht="12">
      <c r="B15" s="803" t="s">
        <v>929</v>
      </c>
      <c r="C15" s="804" t="s">
        <v>944</v>
      </c>
      <c r="D15" s="808">
        <v>1116</v>
      </c>
      <c r="E15" s="808">
        <v>540</v>
      </c>
      <c r="F15" s="808">
        <f>SUM(D15:E15)</f>
        <v>1656</v>
      </c>
      <c r="G15" s="808">
        <v>1037</v>
      </c>
      <c r="H15" s="808">
        <v>22</v>
      </c>
      <c r="I15" s="808">
        <f>SUM(G15:H15)</f>
        <v>1059</v>
      </c>
      <c r="J15" s="808">
        <v>4023</v>
      </c>
      <c r="K15" s="808">
        <v>194</v>
      </c>
      <c r="L15" s="808">
        <f>SUM(J15:K15)</f>
        <v>4217</v>
      </c>
      <c r="M15" s="808">
        <v>21</v>
      </c>
      <c r="N15" s="808">
        <f>SUM(F15,I15,L15,M15)</f>
        <v>6953</v>
      </c>
      <c r="O15" s="808">
        <v>7</v>
      </c>
      <c r="P15" s="808">
        <v>500</v>
      </c>
      <c r="Q15" s="808">
        <v>4</v>
      </c>
      <c r="R15" s="808">
        <f>SUM(O15:Q15)</f>
        <v>511</v>
      </c>
      <c r="S15" s="809" t="s">
        <v>945</v>
      </c>
      <c r="T15" s="810">
        <v>107</v>
      </c>
      <c r="U15" s="813" t="s">
        <v>946</v>
      </c>
    </row>
    <row r="16" spans="2:21" ht="12">
      <c r="B16" s="803" t="s">
        <v>929</v>
      </c>
      <c r="C16" s="804" t="s">
        <v>947</v>
      </c>
      <c r="D16" s="808">
        <v>1185</v>
      </c>
      <c r="E16" s="808">
        <v>525</v>
      </c>
      <c r="F16" s="808">
        <f>SUM(D16:E16)</f>
        <v>1710</v>
      </c>
      <c r="G16" s="808">
        <v>1476</v>
      </c>
      <c r="H16" s="808">
        <v>45</v>
      </c>
      <c r="I16" s="808">
        <f>SUM(G16:H16)</f>
        <v>1521</v>
      </c>
      <c r="J16" s="808">
        <v>4726</v>
      </c>
      <c r="K16" s="808">
        <v>212</v>
      </c>
      <c r="L16" s="808">
        <f>SUM(J16:K16)</f>
        <v>4938</v>
      </c>
      <c r="M16" s="808">
        <v>55</v>
      </c>
      <c r="N16" s="808">
        <f>SUM(F16,I16,L16,M16)</f>
        <v>8224</v>
      </c>
      <c r="O16" s="808">
        <v>5</v>
      </c>
      <c r="P16" s="808">
        <v>523</v>
      </c>
      <c r="Q16" s="808">
        <v>4</v>
      </c>
      <c r="R16" s="808">
        <f>SUM(O16:Q16)</f>
        <v>532</v>
      </c>
      <c r="S16" s="809" t="s">
        <v>948</v>
      </c>
      <c r="T16" s="810">
        <v>92</v>
      </c>
      <c r="U16" s="813" t="s">
        <v>949</v>
      </c>
    </row>
    <row r="17" spans="2:21" s="814" customFormat="1" ht="12">
      <c r="B17" s="803" t="s">
        <v>929</v>
      </c>
      <c r="C17" s="804" t="s">
        <v>950</v>
      </c>
      <c r="D17" s="808">
        <v>1315</v>
      </c>
      <c r="E17" s="808">
        <v>582</v>
      </c>
      <c r="F17" s="808">
        <f>SUM(D17:E17)</f>
        <v>1897</v>
      </c>
      <c r="G17" s="808">
        <v>2149</v>
      </c>
      <c r="H17" s="808">
        <v>59</v>
      </c>
      <c r="I17" s="808">
        <f>SUM(G17:H17)</f>
        <v>2208</v>
      </c>
      <c r="J17" s="808">
        <v>5186</v>
      </c>
      <c r="K17" s="808">
        <v>233</v>
      </c>
      <c r="L17" s="808">
        <f>SUM(J17:K17)</f>
        <v>5419</v>
      </c>
      <c r="M17" s="808">
        <v>87</v>
      </c>
      <c r="N17" s="808">
        <f>SUM(F17,I17,L17,M17)</f>
        <v>9611</v>
      </c>
      <c r="O17" s="808">
        <v>9</v>
      </c>
      <c r="P17" s="808">
        <v>584</v>
      </c>
      <c r="Q17" s="808">
        <v>4</v>
      </c>
      <c r="R17" s="808">
        <f>SUM(O17:Q17)</f>
        <v>597</v>
      </c>
      <c r="S17" s="809" t="s">
        <v>951</v>
      </c>
      <c r="T17" s="810">
        <v>68</v>
      </c>
      <c r="U17" s="813" t="s">
        <v>952</v>
      </c>
    </row>
    <row r="18" spans="2:21" ht="12">
      <c r="B18" s="803" t="s">
        <v>929</v>
      </c>
      <c r="C18" s="804" t="s">
        <v>953</v>
      </c>
      <c r="D18" s="808">
        <v>1447</v>
      </c>
      <c r="E18" s="808">
        <v>556</v>
      </c>
      <c r="F18" s="808">
        <f>SUM(D18:E18)</f>
        <v>2003</v>
      </c>
      <c r="G18" s="808">
        <v>2955</v>
      </c>
      <c r="H18" s="808">
        <v>96</v>
      </c>
      <c r="I18" s="808">
        <f>SUM(G18:H18)</f>
        <v>3051</v>
      </c>
      <c r="J18" s="808">
        <v>5400</v>
      </c>
      <c r="K18" s="808">
        <v>333</v>
      </c>
      <c r="L18" s="808">
        <f>SUM(J18:K18)</f>
        <v>5733</v>
      </c>
      <c r="M18" s="808">
        <v>95</v>
      </c>
      <c r="N18" s="808">
        <f>SUM(F18,I18,L18,M18)</f>
        <v>10882</v>
      </c>
      <c r="O18" s="808">
        <v>11</v>
      </c>
      <c r="P18" s="808">
        <v>648</v>
      </c>
      <c r="Q18" s="808">
        <v>4</v>
      </c>
      <c r="R18" s="808">
        <f>SUM(O18:Q18)</f>
        <v>663</v>
      </c>
      <c r="S18" s="809" t="s">
        <v>954</v>
      </c>
      <c r="T18" s="810">
        <v>52</v>
      </c>
      <c r="U18" s="813" t="s">
        <v>955</v>
      </c>
    </row>
    <row r="19" spans="2:21" s="814" customFormat="1" ht="12">
      <c r="B19" s="815"/>
      <c r="C19" s="816"/>
      <c r="E19" s="808"/>
      <c r="F19" s="808"/>
      <c r="G19" s="808"/>
      <c r="H19" s="808"/>
      <c r="I19" s="808"/>
      <c r="J19" s="808"/>
      <c r="K19" s="808"/>
      <c r="L19" s="808"/>
      <c r="M19" s="808"/>
      <c r="O19" s="808"/>
      <c r="P19" s="808"/>
      <c r="S19" s="809"/>
      <c r="T19" s="817"/>
      <c r="U19" s="813"/>
    </row>
    <row r="20" spans="2:21" ht="12">
      <c r="B20" s="803" t="s">
        <v>929</v>
      </c>
      <c r="C20" s="804" t="s">
        <v>956</v>
      </c>
      <c r="D20" s="808">
        <v>1504</v>
      </c>
      <c r="E20" s="808">
        <v>572</v>
      </c>
      <c r="F20" s="808">
        <f>SUM(D20:E20)</f>
        <v>2076</v>
      </c>
      <c r="G20" s="808">
        <v>3934</v>
      </c>
      <c r="H20" s="808">
        <v>137</v>
      </c>
      <c r="I20" s="808">
        <f>SUM(G20:H20)</f>
        <v>4071</v>
      </c>
      <c r="J20" s="808">
        <v>5430</v>
      </c>
      <c r="K20" s="808">
        <v>321</v>
      </c>
      <c r="L20" s="808">
        <f>SUM(J20:K20)</f>
        <v>5751</v>
      </c>
      <c r="M20" s="808">
        <v>89</v>
      </c>
      <c r="N20" s="808">
        <f>SUM(F20,I20,L20,M20)</f>
        <v>11987</v>
      </c>
      <c r="O20" s="808">
        <v>11</v>
      </c>
      <c r="P20" s="808">
        <v>711</v>
      </c>
      <c r="Q20" s="808">
        <v>0</v>
      </c>
      <c r="R20" s="808">
        <f>SUM(O20:Q20)</f>
        <v>722</v>
      </c>
      <c r="S20" s="809" t="s">
        <v>957</v>
      </c>
      <c r="T20" s="810">
        <v>35</v>
      </c>
      <c r="U20" s="813" t="s">
        <v>958</v>
      </c>
    </row>
    <row r="21" spans="2:21" s="814" customFormat="1" ht="12">
      <c r="B21" s="803" t="s">
        <v>929</v>
      </c>
      <c r="C21" s="804" t="s">
        <v>959</v>
      </c>
      <c r="D21" s="808">
        <v>1670</v>
      </c>
      <c r="E21" s="808">
        <v>631</v>
      </c>
      <c r="F21" s="808">
        <f>SUM(D21:E21)</f>
        <v>2301</v>
      </c>
      <c r="G21" s="808">
        <v>5185</v>
      </c>
      <c r="H21" s="808">
        <v>185</v>
      </c>
      <c r="I21" s="808">
        <f>SUM(G21:H21)</f>
        <v>5370</v>
      </c>
      <c r="J21" s="808">
        <v>5259</v>
      </c>
      <c r="K21" s="808">
        <v>369</v>
      </c>
      <c r="L21" s="808">
        <f>SUM(J21:K21)</f>
        <v>5628</v>
      </c>
      <c r="M21" s="808">
        <v>58</v>
      </c>
      <c r="N21" s="808">
        <f>SUM(F21,I21,L21,M21)</f>
        <v>13357</v>
      </c>
      <c r="O21" s="808">
        <v>18</v>
      </c>
      <c r="P21" s="808">
        <v>740</v>
      </c>
      <c r="Q21" s="808">
        <v>0</v>
      </c>
      <c r="R21" s="808">
        <f>SUM(O21:Q21)</f>
        <v>758</v>
      </c>
      <c r="S21" s="809" t="s">
        <v>960</v>
      </c>
      <c r="T21" s="810">
        <v>25</v>
      </c>
      <c r="U21" s="813" t="s">
        <v>961</v>
      </c>
    </row>
    <row r="22" spans="2:21" ht="12">
      <c r="B22" s="803" t="s">
        <v>929</v>
      </c>
      <c r="C22" s="804" t="s">
        <v>962</v>
      </c>
      <c r="D22" s="808">
        <v>2047</v>
      </c>
      <c r="E22" s="808">
        <v>704</v>
      </c>
      <c r="F22" s="808">
        <f>SUM(D22:E22)</f>
        <v>2751</v>
      </c>
      <c r="G22" s="808">
        <v>7647</v>
      </c>
      <c r="H22" s="808">
        <v>262</v>
      </c>
      <c r="I22" s="808">
        <v>7990</v>
      </c>
      <c r="J22" s="808">
        <v>4963</v>
      </c>
      <c r="K22" s="808">
        <v>354</v>
      </c>
      <c r="L22" s="808">
        <f>SUM(J22:K22)</f>
        <v>5317</v>
      </c>
      <c r="M22" s="808">
        <v>74</v>
      </c>
      <c r="N22" s="808">
        <v>16051</v>
      </c>
      <c r="O22" s="808">
        <v>25</v>
      </c>
      <c r="P22" s="808">
        <v>774</v>
      </c>
      <c r="Q22" s="808">
        <v>0</v>
      </c>
      <c r="R22" s="808">
        <f>SUM(O22:Q22)</f>
        <v>799</v>
      </c>
      <c r="S22" s="809" t="s">
        <v>963</v>
      </c>
      <c r="T22" s="810">
        <v>18</v>
      </c>
      <c r="U22" s="813" t="s">
        <v>964</v>
      </c>
    </row>
    <row r="23" spans="2:21" s="818" customFormat="1" ht="12">
      <c r="B23" s="819" t="s">
        <v>929</v>
      </c>
      <c r="C23" s="820" t="s">
        <v>965</v>
      </c>
      <c r="D23" s="821">
        <v>2681</v>
      </c>
      <c r="E23" s="821">
        <v>776</v>
      </c>
      <c r="F23" s="821">
        <v>3357</v>
      </c>
      <c r="G23" s="821">
        <v>10929</v>
      </c>
      <c r="H23" s="821">
        <v>359</v>
      </c>
      <c r="I23" s="821">
        <v>11351</v>
      </c>
      <c r="J23" s="821">
        <v>4233</v>
      </c>
      <c r="K23" s="821">
        <v>290</v>
      </c>
      <c r="L23" s="821">
        <f>SUM(J23:K23)</f>
        <v>4523</v>
      </c>
      <c r="M23" s="821">
        <v>107</v>
      </c>
      <c r="N23" s="821">
        <f>SUM(F23,I23,L23,M23)</f>
        <v>19338</v>
      </c>
      <c r="O23" s="821">
        <v>54</v>
      </c>
      <c r="P23" s="821">
        <v>836</v>
      </c>
      <c r="Q23" s="822">
        <v>0</v>
      </c>
      <c r="R23" s="821">
        <f>SUM(O23:Q23)</f>
        <v>890</v>
      </c>
      <c r="S23" s="823" t="s">
        <v>966</v>
      </c>
      <c r="T23" s="823">
        <v>16</v>
      </c>
      <c r="U23" s="824" t="s">
        <v>967</v>
      </c>
    </row>
    <row r="24" spans="2:21" s="825" customFormat="1" ht="12.75" thickBot="1">
      <c r="B24" s="826"/>
      <c r="C24" s="827"/>
      <c r="D24" s="828"/>
      <c r="E24" s="828"/>
      <c r="F24" s="829"/>
      <c r="G24" s="828"/>
      <c r="H24" s="828"/>
      <c r="I24" s="828"/>
      <c r="J24" s="828"/>
      <c r="K24" s="828"/>
      <c r="L24" s="828"/>
      <c r="M24" s="828"/>
      <c r="N24" s="828"/>
      <c r="O24" s="828"/>
      <c r="P24" s="828"/>
      <c r="Q24" s="828"/>
      <c r="R24" s="828"/>
      <c r="S24" s="828"/>
      <c r="T24" s="828"/>
      <c r="U24" s="830"/>
    </row>
    <row r="25" spans="2:21" ht="15.75" customHeight="1" thickTop="1">
      <c r="B25" s="1607" t="s">
        <v>911</v>
      </c>
      <c r="C25" s="1608"/>
      <c r="D25" s="1613" t="s">
        <v>968</v>
      </c>
      <c r="E25" s="1614"/>
      <c r="F25" s="1614"/>
      <c r="G25" s="1614"/>
      <c r="H25" s="1614"/>
      <c r="I25" s="1615"/>
      <c r="J25" s="1589" t="s">
        <v>969</v>
      </c>
      <c r="K25" s="1586" t="s">
        <v>970</v>
      </c>
      <c r="L25" s="1586" t="s">
        <v>1535</v>
      </c>
      <c r="M25" s="1595" t="s">
        <v>971</v>
      </c>
      <c r="N25" s="1595"/>
      <c r="O25" s="1595"/>
      <c r="P25" s="1595"/>
      <c r="Q25" s="1595"/>
      <c r="R25" s="1595"/>
      <c r="S25" s="1596"/>
      <c r="T25" s="1588" t="s">
        <v>972</v>
      </c>
      <c r="U25" s="1588" t="s">
        <v>872</v>
      </c>
    </row>
    <row r="26" spans="2:21" ht="15.75" customHeight="1">
      <c r="B26" s="1609"/>
      <c r="C26" s="1610"/>
      <c r="D26" s="1616" t="s">
        <v>916</v>
      </c>
      <c r="E26" s="1616"/>
      <c r="F26" s="1616"/>
      <c r="G26" s="1616" t="s">
        <v>917</v>
      </c>
      <c r="H26" s="1616"/>
      <c r="I26" s="1616"/>
      <c r="J26" s="1590"/>
      <c r="K26" s="1587"/>
      <c r="L26" s="1587"/>
      <c r="M26" s="1597" t="s">
        <v>915</v>
      </c>
      <c r="N26" s="1597"/>
      <c r="O26" s="1598"/>
      <c r="P26" s="1599" t="s">
        <v>973</v>
      </c>
      <c r="Q26" s="1599"/>
      <c r="R26" s="1600"/>
      <c r="S26" s="1601" t="s">
        <v>1535</v>
      </c>
      <c r="T26" s="1594"/>
      <c r="U26" s="1594"/>
    </row>
    <row r="27" spans="2:21" ht="33.75" customHeight="1">
      <c r="B27" s="1611"/>
      <c r="C27" s="1612"/>
      <c r="D27" s="805" t="s">
        <v>921</v>
      </c>
      <c r="E27" s="805" t="s">
        <v>922</v>
      </c>
      <c r="F27" s="805" t="s">
        <v>923</v>
      </c>
      <c r="G27" s="805" t="s">
        <v>974</v>
      </c>
      <c r="H27" s="805" t="s">
        <v>922</v>
      </c>
      <c r="I27" s="805" t="s">
        <v>923</v>
      </c>
      <c r="J27" s="1591"/>
      <c r="K27" s="1588"/>
      <c r="L27" s="1588"/>
      <c r="M27" s="806" t="s">
        <v>924</v>
      </c>
      <c r="N27" s="805" t="s">
        <v>922</v>
      </c>
      <c r="O27" s="805" t="s">
        <v>923</v>
      </c>
      <c r="P27" s="807" t="s">
        <v>924</v>
      </c>
      <c r="Q27" s="807" t="s">
        <v>975</v>
      </c>
      <c r="R27" s="807" t="s">
        <v>923</v>
      </c>
      <c r="S27" s="1588"/>
      <c r="T27" s="1594"/>
      <c r="U27" s="1594"/>
    </row>
    <row r="28" spans="2:21" ht="12">
      <c r="B28" s="831" t="s">
        <v>926</v>
      </c>
      <c r="C28" s="832" t="s">
        <v>927</v>
      </c>
      <c r="D28" s="833">
        <v>77</v>
      </c>
      <c r="E28" s="833">
        <v>16</v>
      </c>
      <c r="F28" s="833">
        <f>SUM(D28:E28)</f>
        <v>93</v>
      </c>
      <c r="G28" s="833">
        <v>0</v>
      </c>
      <c r="H28" s="833">
        <v>0</v>
      </c>
      <c r="I28" s="833">
        <f>SUM(G28:H28)</f>
        <v>0</v>
      </c>
      <c r="J28" s="833">
        <v>123</v>
      </c>
      <c r="K28" s="810">
        <v>92</v>
      </c>
      <c r="L28" s="833">
        <v>472</v>
      </c>
      <c r="M28" s="1593">
        <v>165</v>
      </c>
      <c r="N28" s="1593"/>
      <c r="O28" s="834">
        <f>SUM(M28)</f>
        <v>165</v>
      </c>
      <c r="P28" s="1593">
        <v>26</v>
      </c>
      <c r="Q28" s="1593"/>
      <c r="R28" s="833">
        <f>SUM(P28)</f>
        <v>26</v>
      </c>
      <c r="S28" s="833">
        <v>191</v>
      </c>
      <c r="T28" s="833">
        <v>0</v>
      </c>
      <c r="U28" s="835">
        <f>SUM(N8,R8,L28,S28)</f>
        <v>3306</v>
      </c>
    </row>
    <row r="29" spans="2:21" ht="12">
      <c r="B29" s="803" t="s">
        <v>929</v>
      </c>
      <c r="C29" s="804" t="s">
        <v>930</v>
      </c>
      <c r="D29" s="810">
        <v>77</v>
      </c>
      <c r="E29" s="810">
        <v>33</v>
      </c>
      <c r="F29" s="810">
        <f>SUM(D29:E29)</f>
        <v>110</v>
      </c>
      <c r="G29" s="810">
        <v>3</v>
      </c>
      <c r="H29" s="810">
        <v>9</v>
      </c>
      <c r="I29" s="810">
        <f>SUM(G29:H29)</f>
        <v>12</v>
      </c>
      <c r="J29" s="810">
        <v>128</v>
      </c>
      <c r="K29" s="810">
        <v>331</v>
      </c>
      <c r="L29" s="810">
        <v>750</v>
      </c>
      <c r="M29" s="1592">
        <v>174</v>
      </c>
      <c r="N29" s="1592"/>
      <c r="O29" s="836">
        <f>SUM(M29)</f>
        <v>174</v>
      </c>
      <c r="P29" s="1592">
        <v>28</v>
      </c>
      <c r="Q29" s="1592"/>
      <c r="R29" s="810">
        <f>SUM(P29)</f>
        <v>28</v>
      </c>
      <c r="S29" s="810">
        <v>202</v>
      </c>
      <c r="T29" s="810">
        <v>0</v>
      </c>
      <c r="U29" s="837">
        <f>SUM(N9,R9,L29,S29)</f>
        <v>4016</v>
      </c>
    </row>
    <row r="30" spans="2:21" ht="12">
      <c r="B30" s="803" t="s">
        <v>929</v>
      </c>
      <c r="C30" s="804" t="s">
        <v>932</v>
      </c>
      <c r="D30" s="810">
        <v>75</v>
      </c>
      <c r="E30" s="810">
        <v>61</v>
      </c>
      <c r="F30" s="810">
        <f>SUM(D30:E30)</f>
        <v>136</v>
      </c>
      <c r="G30" s="810">
        <v>48</v>
      </c>
      <c r="H30" s="810">
        <v>9</v>
      </c>
      <c r="I30" s="810">
        <f>SUM(G30:H30)</f>
        <v>57</v>
      </c>
      <c r="J30" s="810">
        <v>146</v>
      </c>
      <c r="K30" s="810">
        <v>582</v>
      </c>
      <c r="L30" s="810">
        <v>1095</v>
      </c>
      <c r="M30" s="810">
        <v>182</v>
      </c>
      <c r="N30" s="810">
        <v>0</v>
      </c>
      <c r="O30" s="836">
        <f>SUM(M30)</f>
        <v>182</v>
      </c>
      <c r="P30" s="810">
        <v>25</v>
      </c>
      <c r="Q30" s="810">
        <v>0</v>
      </c>
      <c r="R30" s="810">
        <f>SUM(P30)</f>
        <v>25</v>
      </c>
      <c r="S30" s="810">
        <v>207</v>
      </c>
      <c r="T30" s="810">
        <v>11</v>
      </c>
      <c r="U30" s="837">
        <v>4715</v>
      </c>
    </row>
    <row r="31" spans="2:21" s="814" customFormat="1" ht="12">
      <c r="B31" s="815"/>
      <c r="C31" s="816"/>
      <c r="D31" s="817"/>
      <c r="E31" s="817"/>
      <c r="F31" s="817"/>
      <c r="G31" s="817"/>
      <c r="H31" s="817"/>
      <c r="I31" s="817"/>
      <c r="J31" s="817">
        <v>6</v>
      </c>
      <c r="K31" s="817">
        <v>3</v>
      </c>
      <c r="L31" s="817">
        <v>74</v>
      </c>
      <c r="M31" s="817"/>
      <c r="N31" s="817"/>
      <c r="O31" s="817"/>
      <c r="P31" s="817"/>
      <c r="Q31" s="817"/>
      <c r="R31" s="817"/>
      <c r="S31" s="817"/>
      <c r="T31" s="817"/>
      <c r="U31" s="838">
        <v>75</v>
      </c>
    </row>
    <row r="32" spans="2:21" ht="12">
      <c r="B32" s="803" t="s">
        <v>929</v>
      </c>
      <c r="C32" s="804" t="s">
        <v>934</v>
      </c>
      <c r="D32" s="810">
        <v>101</v>
      </c>
      <c r="E32" s="810">
        <v>95</v>
      </c>
      <c r="F32" s="810">
        <f>SUM(D32:E32)</f>
        <v>196</v>
      </c>
      <c r="G32" s="810">
        <v>60</v>
      </c>
      <c r="H32" s="810">
        <v>8</v>
      </c>
      <c r="I32" s="810">
        <f>SUM(G32:H32)</f>
        <v>68</v>
      </c>
      <c r="J32" s="810">
        <v>208</v>
      </c>
      <c r="K32" s="810">
        <v>849</v>
      </c>
      <c r="L32" s="810">
        <v>1524</v>
      </c>
      <c r="M32" s="810">
        <v>256</v>
      </c>
      <c r="N32" s="810">
        <v>4</v>
      </c>
      <c r="O32" s="810">
        <f>SUM(M32:N32)</f>
        <v>260</v>
      </c>
      <c r="P32" s="810">
        <v>36</v>
      </c>
      <c r="Q32" s="810">
        <v>1</v>
      </c>
      <c r="R32" s="810">
        <f>SUM(P32:Q32)</f>
        <v>37</v>
      </c>
      <c r="S32" s="810">
        <v>297</v>
      </c>
      <c r="T32" s="810">
        <v>11</v>
      </c>
      <c r="U32" s="837">
        <v>5939</v>
      </c>
    </row>
    <row r="33" spans="2:21" s="814" customFormat="1" ht="12">
      <c r="B33" s="815"/>
      <c r="C33" s="816"/>
      <c r="D33" s="817"/>
      <c r="E33" s="817"/>
      <c r="F33" s="817"/>
      <c r="G33" s="817"/>
      <c r="H33" s="817"/>
      <c r="I33" s="817"/>
      <c r="J33" s="817">
        <v>1</v>
      </c>
      <c r="K33" s="817">
        <v>7</v>
      </c>
      <c r="L33" s="817">
        <v>67</v>
      </c>
      <c r="M33" s="817"/>
      <c r="N33" s="817"/>
      <c r="O33" s="817"/>
      <c r="P33" s="817"/>
      <c r="Q33" s="817"/>
      <c r="R33" s="817"/>
      <c r="S33" s="817"/>
      <c r="T33" s="817"/>
      <c r="U33" s="838">
        <f>SUM(N13,R13,L33,S33)</f>
        <v>67</v>
      </c>
    </row>
    <row r="34" spans="2:21" ht="12">
      <c r="B34" s="803" t="s">
        <v>929</v>
      </c>
      <c r="C34" s="804" t="s">
        <v>938</v>
      </c>
      <c r="D34" s="810">
        <v>118</v>
      </c>
      <c r="E34" s="810">
        <v>138</v>
      </c>
      <c r="F34" s="810">
        <f>SUM(D34:E34)</f>
        <v>256</v>
      </c>
      <c r="G34" s="810">
        <v>9</v>
      </c>
      <c r="H34" s="810">
        <v>3</v>
      </c>
      <c r="I34" s="810">
        <f>SUM(G34:H34)</f>
        <v>12</v>
      </c>
      <c r="J34" s="810">
        <v>326</v>
      </c>
      <c r="K34" s="810">
        <v>1729</v>
      </c>
      <c r="L34" s="810">
        <v>2587</v>
      </c>
      <c r="M34" s="810">
        <v>283</v>
      </c>
      <c r="N34" s="810">
        <v>4</v>
      </c>
      <c r="O34" s="810">
        <f>SUM(M34:N34)</f>
        <v>287</v>
      </c>
      <c r="P34" s="810">
        <v>48</v>
      </c>
      <c r="Q34" s="810">
        <v>1</v>
      </c>
      <c r="R34" s="810">
        <f>SUM(P34:Q34)</f>
        <v>49</v>
      </c>
      <c r="S34" s="810">
        <v>336</v>
      </c>
      <c r="T34" s="810">
        <v>15</v>
      </c>
      <c r="U34" s="837">
        <v>8336</v>
      </c>
    </row>
    <row r="35" spans="2:21" s="814" customFormat="1" ht="12">
      <c r="B35" s="815"/>
      <c r="C35" s="816"/>
      <c r="D35" s="817">
        <v>1</v>
      </c>
      <c r="E35" s="817"/>
      <c r="F35" s="817">
        <f>SUM(D35:E35)</f>
        <v>1</v>
      </c>
      <c r="G35" s="817"/>
      <c r="H35" s="817"/>
      <c r="I35" s="817"/>
      <c r="J35" s="817">
        <v>1</v>
      </c>
      <c r="K35" s="817">
        <v>8</v>
      </c>
      <c r="L35" s="817">
        <v>104</v>
      </c>
      <c r="M35" s="817"/>
      <c r="N35" s="817"/>
      <c r="O35" s="817"/>
      <c r="P35" s="817"/>
      <c r="Q35" s="817"/>
      <c r="R35" s="817"/>
      <c r="S35" s="817"/>
      <c r="T35" s="817"/>
      <c r="U35" s="838">
        <v>104</v>
      </c>
    </row>
    <row r="36" spans="2:21" ht="12">
      <c r="B36" s="803" t="s">
        <v>929</v>
      </c>
      <c r="C36" s="804" t="s">
        <v>941</v>
      </c>
      <c r="D36" s="810">
        <v>138</v>
      </c>
      <c r="E36" s="810">
        <v>191</v>
      </c>
      <c r="F36" s="810">
        <f>SUM(D36:E36)</f>
        <v>329</v>
      </c>
      <c r="G36" s="810">
        <v>8</v>
      </c>
      <c r="H36" s="810">
        <v>0</v>
      </c>
      <c r="I36" s="810">
        <f>SUM(G36:H36)</f>
        <v>8</v>
      </c>
      <c r="J36" s="810">
        <v>448</v>
      </c>
      <c r="K36" s="810">
        <v>2729</v>
      </c>
      <c r="L36" s="810">
        <v>3834</v>
      </c>
      <c r="M36" s="810">
        <v>319</v>
      </c>
      <c r="N36" s="810">
        <v>5</v>
      </c>
      <c r="O36" s="810">
        <f>SUM(M36:N36)</f>
        <v>324</v>
      </c>
      <c r="P36" s="810">
        <v>56</v>
      </c>
      <c r="Q36" s="810">
        <v>1</v>
      </c>
      <c r="R36" s="810">
        <f>SUM(P36:Q36)</f>
        <v>57</v>
      </c>
      <c r="S36" s="810">
        <v>381</v>
      </c>
      <c r="T36" s="810">
        <v>16</v>
      </c>
      <c r="U36" s="837">
        <v>10874</v>
      </c>
    </row>
    <row r="37" spans="2:21" s="814" customFormat="1" ht="12">
      <c r="B37" s="815"/>
      <c r="C37" s="816"/>
      <c r="D37" s="817">
        <v>1</v>
      </c>
      <c r="E37" s="817"/>
      <c r="F37" s="817">
        <f>SUM(D37:E37)</f>
        <v>1</v>
      </c>
      <c r="G37" s="817"/>
      <c r="H37" s="817"/>
      <c r="I37" s="817"/>
      <c r="J37" s="817">
        <v>5</v>
      </c>
      <c r="K37" s="817">
        <v>11</v>
      </c>
      <c r="L37" s="817">
        <v>46</v>
      </c>
      <c r="M37" s="817"/>
      <c r="N37" s="817"/>
      <c r="O37" s="817"/>
      <c r="P37" s="817"/>
      <c r="Q37" s="817"/>
      <c r="R37" s="817"/>
      <c r="S37" s="817"/>
      <c r="T37" s="817"/>
      <c r="U37" s="838">
        <v>46</v>
      </c>
    </row>
    <row r="38" spans="2:21" ht="12">
      <c r="B38" s="803" t="s">
        <v>929</v>
      </c>
      <c r="C38" s="804" t="s">
        <v>944</v>
      </c>
      <c r="D38" s="810">
        <v>163</v>
      </c>
      <c r="E38" s="810">
        <v>281</v>
      </c>
      <c r="F38" s="810">
        <f>SUM(D38:E38)</f>
        <v>444</v>
      </c>
      <c r="G38" s="810">
        <v>8</v>
      </c>
      <c r="H38" s="810">
        <v>0</v>
      </c>
      <c r="I38" s="810">
        <f>SUM(G38:H38)</f>
        <v>8</v>
      </c>
      <c r="J38" s="810">
        <v>524</v>
      </c>
      <c r="K38" s="810">
        <v>2746</v>
      </c>
      <c r="L38" s="810">
        <v>4025</v>
      </c>
      <c r="M38" s="810">
        <v>352</v>
      </c>
      <c r="N38" s="810">
        <v>3</v>
      </c>
      <c r="O38" s="810">
        <f>SUM(M38:N38)</f>
        <v>355</v>
      </c>
      <c r="P38" s="810">
        <v>66</v>
      </c>
      <c r="Q38" s="810">
        <v>1</v>
      </c>
      <c r="R38" s="810">
        <f>SUM(P38:Q38)</f>
        <v>67</v>
      </c>
      <c r="S38" s="810">
        <v>422</v>
      </c>
      <c r="T38" s="810">
        <v>20</v>
      </c>
      <c r="U38" s="837">
        <v>11931</v>
      </c>
    </row>
    <row r="39" spans="2:21" s="814" customFormat="1" ht="12">
      <c r="B39" s="815"/>
      <c r="C39" s="816"/>
      <c r="D39" s="817"/>
      <c r="E39" s="817"/>
      <c r="F39" s="817"/>
      <c r="G39" s="817"/>
      <c r="H39" s="817"/>
      <c r="I39" s="817"/>
      <c r="J39" s="817">
        <v>4</v>
      </c>
      <c r="K39" s="817">
        <v>10</v>
      </c>
      <c r="L39" s="817">
        <v>23</v>
      </c>
      <c r="M39" s="817"/>
      <c r="N39" s="817"/>
      <c r="O39" s="817"/>
      <c r="P39" s="817"/>
      <c r="Q39" s="817"/>
      <c r="R39" s="817"/>
      <c r="S39" s="817"/>
      <c r="T39" s="817"/>
      <c r="U39" s="838">
        <f>SUM(N19,R19,L39,S39)</f>
        <v>23</v>
      </c>
    </row>
    <row r="40" spans="2:21" ht="12">
      <c r="B40" s="803" t="s">
        <v>929</v>
      </c>
      <c r="C40" s="804" t="s">
        <v>947</v>
      </c>
      <c r="D40" s="810">
        <v>250</v>
      </c>
      <c r="E40" s="810">
        <v>357</v>
      </c>
      <c r="F40" s="810">
        <f>SUM(D40:E40)</f>
        <v>607</v>
      </c>
      <c r="G40" s="810">
        <v>4</v>
      </c>
      <c r="H40" s="810">
        <v>0</v>
      </c>
      <c r="I40" s="810">
        <f>SUM(G40:H40)</f>
        <v>4</v>
      </c>
      <c r="J40" s="810">
        <v>586</v>
      </c>
      <c r="K40" s="810">
        <v>3578</v>
      </c>
      <c r="L40" s="810">
        <v>5064</v>
      </c>
      <c r="M40" s="810">
        <v>378</v>
      </c>
      <c r="N40" s="810">
        <v>13</v>
      </c>
      <c r="O40" s="810">
        <f>SUM(M40:N40)</f>
        <v>391</v>
      </c>
      <c r="P40" s="810">
        <v>81</v>
      </c>
      <c r="Q40" s="810">
        <v>1</v>
      </c>
      <c r="R40" s="810">
        <f>SUM(P40:Q40)</f>
        <v>82</v>
      </c>
      <c r="S40" s="810">
        <v>473</v>
      </c>
      <c r="T40" s="810">
        <v>43</v>
      </c>
      <c r="U40" s="837">
        <v>14336</v>
      </c>
    </row>
    <row r="41" spans="2:21" s="814" customFormat="1" ht="12">
      <c r="B41" s="815"/>
      <c r="C41" s="816"/>
      <c r="D41" s="817"/>
      <c r="E41" s="817"/>
      <c r="F41" s="817"/>
      <c r="G41" s="817"/>
      <c r="H41" s="817"/>
      <c r="I41" s="817"/>
      <c r="J41" s="817">
        <v>4</v>
      </c>
      <c r="K41" s="817">
        <v>10</v>
      </c>
      <c r="L41" s="817">
        <v>25</v>
      </c>
      <c r="M41" s="817"/>
      <c r="N41" s="817"/>
      <c r="O41" s="817"/>
      <c r="P41" s="817"/>
      <c r="Q41" s="817"/>
      <c r="R41" s="817"/>
      <c r="S41" s="817"/>
      <c r="T41" s="817"/>
      <c r="U41" s="838">
        <v>25</v>
      </c>
    </row>
    <row r="42" spans="2:21" ht="12">
      <c r="B42" s="803" t="s">
        <v>929</v>
      </c>
      <c r="C42" s="804" t="s">
        <v>950</v>
      </c>
      <c r="D42" s="810">
        <v>343</v>
      </c>
      <c r="E42" s="810">
        <v>452</v>
      </c>
      <c r="F42" s="810">
        <f>SUM(D42:E42)</f>
        <v>795</v>
      </c>
      <c r="G42" s="810">
        <v>3</v>
      </c>
      <c r="H42" s="810">
        <v>0</v>
      </c>
      <c r="I42" s="810">
        <f>SUM(G42:H42)</f>
        <v>3</v>
      </c>
      <c r="J42" s="810">
        <v>582</v>
      </c>
      <c r="K42" s="810">
        <v>5932</v>
      </c>
      <c r="L42" s="810">
        <v>7575</v>
      </c>
      <c r="M42" s="810">
        <v>424</v>
      </c>
      <c r="N42" s="810">
        <v>16</v>
      </c>
      <c r="O42" s="810">
        <f>SUM(M42:N42)</f>
        <v>440</v>
      </c>
      <c r="P42" s="810">
        <v>132</v>
      </c>
      <c r="Q42" s="810">
        <v>1</v>
      </c>
      <c r="R42" s="810">
        <f>SUM(P42:Q42)</f>
        <v>133</v>
      </c>
      <c r="S42" s="810">
        <v>573</v>
      </c>
      <c r="T42" s="810">
        <v>77</v>
      </c>
      <c r="U42" s="837">
        <v>18433</v>
      </c>
    </row>
    <row r="43" spans="2:21" s="814" customFormat="1" ht="12">
      <c r="B43" s="815"/>
      <c r="C43" s="816"/>
      <c r="D43" s="817"/>
      <c r="E43" s="817"/>
      <c r="F43" s="817"/>
      <c r="G43" s="817"/>
      <c r="H43" s="817"/>
      <c r="I43" s="817"/>
      <c r="J43" s="817">
        <v>4</v>
      </c>
      <c r="K43" s="817">
        <v>10</v>
      </c>
      <c r="L43" s="817">
        <v>28</v>
      </c>
      <c r="M43" s="817"/>
      <c r="N43" s="817"/>
      <c r="O43" s="817"/>
      <c r="P43" s="817"/>
      <c r="Q43" s="817"/>
      <c r="R43" s="817"/>
      <c r="S43" s="817"/>
      <c r="T43" s="817"/>
      <c r="U43" s="838">
        <v>28</v>
      </c>
    </row>
    <row r="44" spans="2:21" ht="12">
      <c r="B44" s="803" t="s">
        <v>929</v>
      </c>
      <c r="C44" s="804" t="s">
        <v>953</v>
      </c>
      <c r="D44" s="810">
        <v>428</v>
      </c>
      <c r="E44" s="810">
        <v>551</v>
      </c>
      <c r="F44" s="810">
        <v>939</v>
      </c>
      <c r="G44" s="810">
        <v>3</v>
      </c>
      <c r="H44" s="810">
        <v>0</v>
      </c>
      <c r="I44" s="810">
        <f>SUM(G44:H44)</f>
        <v>3</v>
      </c>
      <c r="J44" s="810">
        <v>555</v>
      </c>
      <c r="K44" s="810">
        <v>7367</v>
      </c>
      <c r="L44" s="810">
        <v>9092</v>
      </c>
      <c r="M44" s="810">
        <v>432</v>
      </c>
      <c r="N44" s="810">
        <v>17</v>
      </c>
      <c r="O44" s="810">
        <f>SUM(M44:N44)</f>
        <v>449</v>
      </c>
      <c r="P44" s="810">
        <v>140</v>
      </c>
      <c r="Q44" s="810">
        <v>1</v>
      </c>
      <c r="R44" s="810">
        <f>SUM(P44:Q44)</f>
        <v>141</v>
      </c>
      <c r="S44" s="810">
        <v>590</v>
      </c>
      <c r="T44" s="810">
        <v>97</v>
      </c>
      <c r="U44" s="837">
        <v>21324</v>
      </c>
    </row>
    <row r="45" spans="2:21" s="814" customFormat="1" ht="12">
      <c r="B45" s="815"/>
      <c r="C45" s="816"/>
      <c r="D45" s="817"/>
      <c r="E45" s="817"/>
      <c r="F45" s="817"/>
      <c r="G45" s="817"/>
      <c r="H45" s="817"/>
      <c r="I45" s="817"/>
      <c r="J45" s="817">
        <v>4</v>
      </c>
      <c r="K45" s="817">
        <v>10</v>
      </c>
      <c r="L45" s="817">
        <v>31</v>
      </c>
      <c r="M45" s="817"/>
      <c r="N45" s="817"/>
      <c r="O45" s="817"/>
      <c r="P45" s="817"/>
      <c r="Q45" s="817"/>
      <c r="R45" s="817"/>
      <c r="S45" s="817"/>
      <c r="T45" s="817"/>
      <c r="U45" s="838">
        <f>SUM(N25,R25,L45,S45)</f>
        <v>31</v>
      </c>
    </row>
    <row r="46" spans="2:21" ht="12">
      <c r="B46" s="803" t="s">
        <v>929</v>
      </c>
      <c r="C46" s="804" t="s">
        <v>956</v>
      </c>
      <c r="D46" s="810">
        <v>688</v>
      </c>
      <c r="E46" s="810">
        <v>554</v>
      </c>
      <c r="F46" s="810">
        <v>1239</v>
      </c>
      <c r="G46" s="810">
        <v>3</v>
      </c>
      <c r="H46" s="810">
        <v>0</v>
      </c>
      <c r="I46" s="810">
        <f>SUM(G46:H46)</f>
        <v>3</v>
      </c>
      <c r="J46" s="810">
        <v>506</v>
      </c>
      <c r="K46" s="810">
        <v>9615</v>
      </c>
      <c r="L46" s="810">
        <v>11560</v>
      </c>
      <c r="M46" s="810">
        <v>450</v>
      </c>
      <c r="N46" s="810">
        <v>17</v>
      </c>
      <c r="O46" s="810">
        <f>SUM(M46:N46)</f>
        <v>467</v>
      </c>
      <c r="P46" s="810">
        <v>209</v>
      </c>
      <c r="Q46" s="810">
        <v>2</v>
      </c>
      <c r="R46" s="810">
        <f>SUM(P46:Q46)</f>
        <v>211</v>
      </c>
      <c r="S46" s="810">
        <v>678</v>
      </c>
      <c r="T46" s="810">
        <v>126</v>
      </c>
      <c r="U46" s="837">
        <v>25073</v>
      </c>
    </row>
    <row r="47" spans="2:21" s="814" customFormat="1" ht="12">
      <c r="B47" s="815"/>
      <c r="C47" s="816"/>
      <c r="D47" s="817">
        <v>2</v>
      </c>
      <c r="E47" s="817"/>
      <c r="F47" s="817">
        <f>SUM(D47:E47)</f>
        <v>2</v>
      </c>
      <c r="G47" s="817"/>
      <c r="H47" s="817"/>
      <c r="I47" s="817"/>
      <c r="J47" s="817">
        <v>4</v>
      </c>
      <c r="K47" s="817">
        <v>10</v>
      </c>
      <c r="L47" s="817">
        <v>30</v>
      </c>
      <c r="M47" s="817"/>
      <c r="N47" s="817"/>
      <c r="O47" s="817"/>
      <c r="P47" s="817"/>
      <c r="Q47" s="817"/>
      <c r="R47" s="817"/>
      <c r="S47" s="817"/>
      <c r="T47" s="817"/>
      <c r="U47" s="838">
        <f>SUM(N27,R27,L47,S47)</f>
        <v>30</v>
      </c>
    </row>
    <row r="48" spans="2:21" ht="12">
      <c r="B48" s="803" t="s">
        <v>929</v>
      </c>
      <c r="C48" s="804" t="s">
        <v>959</v>
      </c>
      <c r="D48" s="810">
        <v>992</v>
      </c>
      <c r="E48" s="810">
        <v>612</v>
      </c>
      <c r="F48" s="810">
        <f>SUM(D48:E48)</f>
        <v>1604</v>
      </c>
      <c r="G48" s="810">
        <v>1</v>
      </c>
      <c r="H48" s="810">
        <v>0</v>
      </c>
      <c r="I48" s="810">
        <f>SUM(G48:H48)</f>
        <v>1</v>
      </c>
      <c r="J48" s="810">
        <v>419</v>
      </c>
      <c r="K48" s="810">
        <v>14712</v>
      </c>
      <c r="L48" s="810">
        <v>16907</v>
      </c>
      <c r="M48" s="810">
        <v>501</v>
      </c>
      <c r="N48" s="810">
        <v>18</v>
      </c>
      <c r="O48" s="810">
        <f>SUM(M48:N48)</f>
        <v>519</v>
      </c>
      <c r="P48" s="810">
        <v>233</v>
      </c>
      <c r="Q48" s="810">
        <v>11</v>
      </c>
      <c r="R48" s="810">
        <f>SUM(P48:Q48)</f>
        <v>244</v>
      </c>
      <c r="S48" s="810">
        <v>763</v>
      </c>
      <c r="T48" s="810">
        <v>147</v>
      </c>
      <c r="U48" s="837">
        <v>31932</v>
      </c>
    </row>
    <row r="49" spans="2:21" s="814" customFormat="1" ht="12">
      <c r="B49" s="815"/>
      <c r="C49" s="816"/>
      <c r="D49" s="817">
        <v>1</v>
      </c>
      <c r="E49" s="817"/>
      <c r="F49" s="817">
        <f>SUM(D49:E49)</f>
        <v>1</v>
      </c>
      <c r="G49" s="817"/>
      <c r="H49" s="817"/>
      <c r="I49" s="817"/>
      <c r="J49" s="817">
        <v>5</v>
      </c>
      <c r="K49" s="817">
        <v>19</v>
      </c>
      <c r="L49" s="817">
        <v>35</v>
      </c>
      <c r="M49" s="817"/>
      <c r="N49" s="817"/>
      <c r="O49" s="817"/>
      <c r="P49" s="817"/>
      <c r="Q49" s="817"/>
      <c r="R49" s="817"/>
      <c r="S49" s="817"/>
      <c r="T49" s="817"/>
      <c r="U49" s="838">
        <v>35</v>
      </c>
    </row>
    <row r="50" spans="2:21" ht="12">
      <c r="B50" s="803" t="s">
        <v>929</v>
      </c>
      <c r="C50" s="804" t="s">
        <v>962</v>
      </c>
      <c r="D50" s="810">
        <v>1558</v>
      </c>
      <c r="E50" s="810">
        <v>660</v>
      </c>
      <c r="F50" s="810">
        <f>SUM(D50:E50)</f>
        <v>2218</v>
      </c>
      <c r="G50" s="810">
        <v>1</v>
      </c>
      <c r="H50" s="810">
        <v>0</v>
      </c>
      <c r="I50" s="810">
        <f>SUM(G50:H50)</f>
        <v>1</v>
      </c>
      <c r="J50" s="810">
        <v>348</v>
      </c>
      <c r="K50" s="810">
        <v>22314</v>
      </c>
      <c r="L50" s="810">
        <v>25038</v>
      </c>
      <c r="M50" s="810">
        <v>540</v>
      </c>
      <c r="N50" s="810">
        <v>19</v>
      </c>
      <c r="O50" s="810">
        <f>SUM(M50:N50)</f>
        <v>559</v>
      </c>
      <c r="P50" s="810">
        <v>257</v>
      </c>
      <c r="Q50" s="810">
        <v>10</v>
      </c>
      <c r="R50" s="810">
        <f>SUM(P50:Q50)</f>
        <v>267</v>
      </c>
      <c r="S50" s="810">
        <v>826</v>
      </c>
      <c r="T50" s="810">
        <v>207</v>
      </c>
      <c r="U50" s="837">
        <v>42921</v>
      </c>
    </row>
    <row r="51" spans="2:21" s="825" customFormat="1" ht="12">
      <c r="B51" s="839" t="s">
        <v>929</v>
      </c>
      <c r="C51" s="840" t="s">
        <v>965</v>
      </c>
      <c r="D51" s="841">
        <v>2640</v>
      </c>
      <c r="E51" s="841">
        <v>727</v>
      </c>
      <c r="F51" s="841">
        <f>SUM(D51:E51)</f>
        <v>3367</v>
      </c>
      <c r="G51" s="841">
        <v>1</v>
      </c>
      <c r="H51" s="841">
        <v>0</v>
      </c>
      <c r="I51" s="841">
        <f>SUM(G51:H51)</f>
        <v>1</v>
      </c>
      <c r="J51" s="841">
        <v>297</v>
      </c>
      <c r="K51" s="841">
        <v>31002</v>
      </c>
      <c r="L51" s="841">
        <v>34792</v>
      </c>
      <c r="M51" s="841">
        <v>607</v>
      </c>
      <c r="N51" s="841">
        <v>34</v>
      </c>
      <c r="O51" s="841">
        <f>SUM(M51:N51)</f>
        <v>641</v>
      </c>
      <c r="P51" s="841">
        <v>281</v>
      </c>
      <c r="Q51" s="841">
        <v>14</v>
      </c>
      <c r="R51" s="841">
        <f>SUM(P51:Q51)</f>
        <v>295</v>
      </c>
      <c r="S51" s="841">
        <v>936</v>
      </c>
      <c r="T51" s="841">
        <v>274</v>
      </c>
      <c r="U51" s="842">
        <v>56230</v>
      </c>
    </row>
    <row r="53" ht="12">
      <c r="C53" s="799" t="s">
        <v>976</v>
      </c>
    </row>
    <row r="54" ht="12">
      <c r="C54" s="799" t="s">
        <v>977</v>
      </c>
    </row>
    <row r="55" ht="12">
      <c r="C55" s="799"/>
    </row>
    <row r="56" ht="12">
      <c r="C56" s="799"/>
    </row>
    <row r="57" ht="12">
      <c r="C57" s="799"/>
    </row>
  </sheetData>
  <mergeCells count="30">
    <mergeCell ref="B5:C7"/>
    <mergeCell ref="B25:C27"/>
    <mergeCell ref="D6:F6"/>
    <mergeCell ref="G6:I6"/>
    <mergeCell ref="D25:I25"/>
    <mergeCell ref="D26:F26"/>
    <mergeCell ref="G26:I26"/>
    <mergeCell ref="M6:M7"/>
    <mergeCell ref="N6:N7"/>
    <mergeCell ref="D5:N5"/>
    <mergeCell ref="O6:P6"/>
    <mergeCell ref="J6:L6"/>
    <mergeCell ref="Q6:Q7"/>
    <mergeCell ref="R6:R7"/>
    <mergeCell ref="O5:R5"/>
    <mergeCell ref="S5:U5"/>
    <mergeCell ref="S6:U6"/>
    <mergeCell ref="T25:T27"/>
    <mergeCell ref="U25:U27"/>
    <mergeCell ref="M25:S25"/>
    <mergeCell ref="M26:O26"/>
    <mergeCell ref="P26:R26"/>
    <mergeCell ref="S26:S27"/>
    <mergeCell ref="L25:L27"/>
    <mergeCell ref="K25:K27"/>
    <mergeCell ref="J25:J27"/>
    <mergeCell ref="P29:Q29"/>
    <mergeCell ref="P28:Q28"/>
    <mergeCell ref="M29:N29"/>
    <mergeCell ref="M28:N28"/>
  </mergeCells>
  <printOptions/>
  <pageMargins left="0.75" right="0.75" top="1" bottom="1" header="0.512" footer="0.512"/>
  <pageSetup orientation="portrait" paperSize="9" r:id="rId1"/>
</worksheet>
</file>

<file path=xl/worksheets/sheet19.xml><?xml version="1.0" encoding="utf-8"?>
<worksheet xmlns="http://schemas.openxmlformats.org/spreadsheetml/2006/main" xmlns:r="http://schemas.openxmlformats.org/officeDocument/2006/relationships">
  <dimension ref="B2:N14"/>
  <sheetViews>
    <sheetView workbookViewId="0" topLeftCell="A1">
      <selection activeCell="A1" sqref="A1"/>
    </sheetView>
  </sheetViews>
  <sheetFormatPr defaultColWidth="9.00390625" defaultRowHeight="13.5"/>
  <cols>
    <col min="1" max="1" width="2.625" style="843" customWidth="1"/>
    <col min="2" max="2" width="15.625" style="843" customWidth="1"/>
    <col min="3" max="3" width="5.625" style="843" customWidth="1"/>
    <col min="4" max="4" width="6.125" style="843" bestFit="1" customWidth="1"/>
    <col min="5" max="5" width="5.25390625" style="843" bestFit="1" customWidth="1"/>
    <col min="6" max="6" width="6.375" style="843" bestFit="1" customWidth="1"/>
    <col min="7" max="7" width="5.25390625" style="843" bestFit="1" customWidth="1"/>
    <col min="8" max="8" width="20.375" style="843" bestFit="1" customWidth="1"/>
    <col min="9" max="10" width="5.625" style="843" customWidth="1"/>
    <col min="11" max="11" width="6.00390625" style="843" customWidth="1"/>
    <col min="12" max="12" width="5.00390625" style="843" customWidth="1"/>
    <col min="13" max="13" width="4.75390625" style="843" bestFit="1" customWidth="1"/>
    <col min="14" max="14" width="5.625" style="843" customWidth="1"/>
    <col min="15" max="16384" width="9.00390625" style="843" customWidth="1"/>
  </cols>
  <sheetData>
    <row r="1" ht="12" customHeight="1"/>
    <row r="2" spans="2:14" ht="14.25">
      <c r="B2" s="844" t="s">
        <v>1000</v>
      </c>
      <c r="H2" s="845"/>
      <c r="I2" s="845"/>
      <c r="J2" s="845"/>
      <c r="L2" s="845"/>
      <c r="N2" s="845"/>
    </row>
    <row r="3" spans="3:14" ht="12.75" thickBot="1">
      <c r="C3" s="846"/>
      <c r="D3" s="846"/>
      <c r="E3" s="847"/>
      <c r="F3" s="847"/>
      <c r="G3" s="847"/>
      <c r="H3" s="847"/>
      <c r="I3" s="847"/>
      <c r="J3" s="847"/>
      <c r="K3" s="846"/>
      <c r="L3" s="848" t="s">
        <v>979</v>
      </c>
      <c r="M3" s="846"/>
      <c r="N3" s="845"/>
    </row>
    <row r="4" spans="2:13" s="849" customFormat="1" ht="12.75" thickTop="1">
      <c r="B4" s="1617" t="s">
        <v>980</v>
      </c>
      <c r="C4" s="1619" t="s">
        <v>402</v>
      </c>
      <c r="D4" s="1619" t="s">
        <v>981</v>
      </c>
      <c r="E4" s="1619"/>
      <c r="F4" s="1619"/>
      <c r="G4" s="1623" t="s">
        <v>982</v>
      </c>
      <c r="H4" s="1617" t="s">
        <v>980</v>
      </c>
      <c r="I4" s="1619" t="s">
        <v>402</v>
      </c>
      <c r="J4" s="1619" t="s">
        <v>981</v>
      </c>
      <c r="K4" s="1619"/>
      <c r="L4" s="1619"/>
      <c r="M4" s="1621" t="s">
        <v>982</v>
      </c>
    </row>
    <row r="5" spans="2:13" s="850" customFormat="1" ht="12">
      <c r="B5" s="1618"/>
      <c r="C5" s="1620"/>
      <c r="D5" s="851" t="s">
        <v>983</v>
      </c>
      <c r="E5" s="851" t="s">
        <v>984</v>
      </c>
      <c r="F5" s="851" t="s">
        <v>985</v>
      </c>
      <c r="G5" s="1624"/>
      <c r="H5" s="1618"/>
      <c r="I5" s="1620"/>
      <c r="J5" s="851" t="s">
        <v>983</v>
      </c>
      <c r="K5" s="851" t="s">
        <v>984</v>
      </c>
      <c r="L5" s="851" t="s">
        <v>985</v>
      </c>
      <c r="M5" s="1622"/>
    </row>
    <row r="6" spans="2:13" s="852" customFormat="1" ht="12.75" customHeight="1">
      <c r="B6" s="853" t="s">
        <v>402</v>
      </c>
      <c r="C6" s="854">
        <f>SUM(C7:C12,I6:I12)</f>
        <v>456</v>
      </c>
      <c r="D6" s="854">
        <f>SUM(D7:D12,J6:J12)</f>
        <v>240</v>
      </c>
      <c r="E6" s="854">
        <f>SUM(E7:E12,K6:K12)</f>
        <v>193</v>
      </c>
      <c r="F6" s="854">
        <f>SUM(F7:F12,L6:L12)</f>
        <v>12</v>
      </c>
      <c r="G6" s="855">
        <f>SUM(G7:G12,M6:M12)</f>
        <v>11</v>
      </c>
      <c r="H6" s="856" t="s">
        <v>986</v>
      </c>
      <c r="I6" s="857">
        <f aca="true" t="shared" si="0" ref="I6:I12">SUM(J6:M6)</f>
        <v>6</v>
      </c>
      <c r="J6" s="857">
        <v>1</v>
      </c>
      <c r="K6" s="857">
        <v>4</v>
      </c>
      <c r="L6" s="857">
        <v>1</v>
      </c>
      <c r="M6" s="858">
        <v>0</v>
      </c>
    </row>
    <row r="7" spans="2:13" s="852" customFormat="1" ht="12.75" customHeight="1">
      <c r="B7" s="859" t="s">
        <v>987</v>
      </c>
      <c r="C7" s="857">
        <f aca="true" t="shared" si="1" ref="C7:C12">SUM(D7:G7)</f>
        <v>1</v>
      </c>
      <c r="D7" s="857">
        <v>0</v>
      </c>
      <c r="E7" s="857">
        <v>0</v>
      </c>
      <c r="F7" s="857">
        <v>1</v>
      </c>
      <c r="G7" s="860">
        <v>0</v>
      </c>
      <c r="H7" s="859" t="s">
        <v>988</v>
      </c>
      <c r="I7" s="857">
        <f t="shared" si="0"/>
        <v>9</v>
      </c>
      <c r="J7" s="857">
        <v>1</v>
      </c>
      <c r="K7" s="857">
        <v>8</v>
      </c>
      <c r="L7" s="857">
        <v>0</v>
      </c>
      <c r="M7" s="858">
        <v>0</v>
      </c>
    </row>
    <row r="8" spans="2:13" s="852" customFormat="1" ht="12.75" customHeight="1">
      <c r="B8" s="859" t="s">
        <v>989</v>
      </c>
      <c r="C8" s="857">
        <f t="shared" si="1"/>
        <v>2</v>
      </c>
      <c r="D8" s="857">
        <v>0</v>
      </c>
      <c r="E8" s="857">
        <v>2</v>
      </c>
      <c r="F8" s="857">
        <v>0</v>
      </c>
      <c r="G8" s="860">
        <v>0</v>
      </c>
      <c r="H8" s="859" t="s">
        <v>990</v>
      </c>
      <c r="I8" s="857">
        <f t="shared" si="0"/>
        <v>222</v>
      </c>
      <c r="J8" s="857">
        <v>222</v>
      </c>
      <c r="K8" s="857">
        <v>0</v>
      </c>
      <c r="L8" s="857">
        <v>0</v>
      </c>
      <c r="M8" s="858">
        <v>0</v>
      </c>
    </row>
    <row r="9" spans="2:13" s="852" customFormat="1" ht="12.75" customHeight="1">
      <c r="B9" s="859" t="s">
        <v>991</v>
      </c>
      <c r="C9" s="857">
        <f t="shared" si="1"/>
        <v>79</v>
      </c>
      <c r="D9" s="857">
        <v>2</v>
      </c>
      <c r="E9" s="857">
        <v>70</v>
      </c>
      <c r="F9" s="857">
        <v>3</v>
      </c>
      <c r="G9" s="860">
        <v>4</v>
      </c>
      <c r="H9" s="859" t="s">
        <v>992</v>
      </c>
      <c r="I9" s="857">
        <f t="shared" si="0"/>
        <v>2</v>
      </c>
      <c r="J9" s="857">
        <v>0</v>
      </c>
      <c r="K9" s="857">
        <v>2</v>
      </c>
      <c r="L9" s="857">
        <v>0</v>
      </c>
      <c r="M9" s="858">
        <v>0</v>
      </c>
    </row>
    <row r="10" spans="2:13" s="852" customFormat="1" ht="12.75" customHeight="1">
      <c r="B10" s="859" t="s">
        <v>993</v>
      </c>
      <c r="C10" s="857">
        <f t="shared" si="1"/>
        <v>77</v>
      </c>
      <c r="D10" s="857">
        <v>2</v>
      </c>
      <c r="E10" s="857">
        <v>64</v>
      </c>
      <c r="F10" s="857">
        <v>4</v>
      </c>
      <c r="G10" s="860">
        <v>7</v>
      </c>
      <c r="H10" s="859" t="s">
        <v>994</v>
      </c>
      <c r="I10" s="857">
        <f t="shared" si="0"/>
        <v>1</v>
      </c>
      <c r="J10" s="857">
        <v>0</v>
      </c>
      <c r="K10" s="857">
        <v>0</v>
      </c>
      <c r="L10" s="857">
        <v>1</v>
      </c>
      <c r="M10" s="858">
        <v>0</v>
      </c>
    </row>
    <row r="11" spans="2:13" s="852" customFormat="1" ht="12.75" customHeight="1">
      <c r="B11" s="859" t="s">
        <v>995</v>
      </c>
      <c r="C11" s="857">
        <f t="shared" si="1"/>
        <v>20</v>
      </c>
      <c r="D11" s="857">
        <v>5</v>
      </c>
      <c r="E11" s="857">
        <v>15</v>
      </c>
      <c r="F11" s="857">
        <v>0</v>
      </c>
      <c r="G11" s="860">
        <v>0</v>
      </c>
      <c r="H11" s="859" t="s">
        <v>996</v>
      </c>
      <c r="I11" s="857">
        <f t="shared" si="0"/>
        <v>1</v>
      </c>
      <c r="J11" s="857">
        <v>0</v>
      </c>
      <c r="K11" s="857">
        <v>1</v>
      </c>
      <c r="L11" s="857">
        <v>0</v>
      </c>
      <c r="M11" s="858">
        <v>0</v>
      </c>
    </row>
    <row r="12" spans="2:13" s="852" customFormat="1" ht="12.75" customHeight="1">
      <c r="B12" s="859" t="s">
        <v>997</v>
      </c>
      <c r="C12" s="857">
        <f t="shared" si="1"/>
        <v>20</v>
      </c>
      <c r="D12" s="857">
        <v>7</v>
      </c>
      <c r="E12" s="857">
        <v>11</v>
      </c>
      <c r="F12" s="857">
        <v>2</v>
      </c>
      <c r="G12" s="860">
        <v>0</v>
      </c>
      <c r="H12" s="859" t="s">
        <v>998</v>
      </c>
      <c r="I12" s="857">
        <f t="shared" si="0"/>
        <v>16</v>
      </c>
      <c r="J12" s="857">
        <v>0</v>
      </c>
      <c r="K12" s="857">
        <v>16</v>
      </c>
      <c r="L12" s="857">
        <v>0</v>
      </c>
      <c r="M12" s="858">
        <v>0</v>
      </c>
    </row>
    <row r="13" spans="2:13" s="852" customFormat="1" ht="6" customHeight="1">
      <c r="B13" s="861"/>
      <c r="C13" s="862"/>
      <c r="D13" s="862"/>
      <c r="E13" s="862"/>
      <c r="F13" s="862"/>
      <c r="G13" s="863"/>
      <c r="H13" s="861"/>
      <c r="I13" s="862"/>
      <c r="J13" s="862"/>
      <c r="K13" s="862"/>
      <c r="L13" s="862"/>
      <c r="M13" s="864"/>
    </row>
    <row r="14" ht="12">
      <c r="B14" s="843" t="s">
        <v>999</v>
      </c>
    </row>
  </sheetData>
  <mergeCells count="8">
    <mergeCell ref="B4:B5"/>
    <mergeCell ref="C4:C5"/>
    <mergeCell ref="D4:F4"/>
    <mergeCell ref="G4:G5"/>
    <mergeCell ref="H4:H5"/>
    <mergeCell ref="I4:I5"/>
    <mergeCell ref="J4:L4"/>
    <mergeCell ref="M4:M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K113"/>
  <sheetViews>
    <sheetView workbookViewId="0" topLeftCell="A1">
      <selection activeCell="A1" sqref="A1"/>
    </sheetView>
  </sheetViews>
  <sheetFormatPr defaultColWidth="9.00390625" defaultRowHeight="13.5"/>
  <cols>
    <col min="1" max="1" width="3.625" style="15" customWidth="1"/>
    <col min="2" max="2" width="2.625" style="15" customWidth="1"/>
    <col min="3" max="3" width="11.25390625" style="15" customWidth="1"/>
    <col min="4" max="5" width="10.625" style="15" customWidth="1"/>
    <col min="6" max="6" width="10.625" style="17" customWidth="1"/>
    <col min="7" max="10" width="10.625" style="15" customWidth="1"/>
    <col min="11" max="11" width="15.625" style="15" customWidth="1"/>
    <col min="12" max="16384" width="9.00390625" style="15" customWidth="1"/>
  </cols>
  <sheetData>
    <row r="2" ht="16.5" customHeight="1">
      <c r="B2" s="16" t="s">
        <v>443</v>
      </c>
    </row>
    <row r="3" spans="3:11" ht="12.75" thickBot="1">
      <c r="C3" s="18"/>
      <c r="D3" s="18"/>
      <c r="E3" s="19"/>
      <c r="F3" s="20"/>
      <c r="G3" s="19"/>
      <c r="H3" s="19"/>
      <c r="I3" s="19"/>
      <c r="J3" s="19"/>
      <c r="K3" s="19"/>
    </row>
    <row r="4" spans="2:11" ht="15" customHeight="1" thickTop="1">
      <c r="B4" s="1361" t="s">
        <v>395</v>
      </c>
      <c r="C4" s="1355"/>
      <c r="D4" s="1359" t="s">
        <v>396</v>
      </c>
      <c r="E4" s="1362">
        <v>22555</v>
      </c>
      <c r="F4" s="1363"/>
      <c r="G4" s="1362">
        <v>22920</v>
      </c>
      <c r="H4" s="1363"/>
      <c r="I4" s="1362">
        <v>23285</v>
      </c>
      <c r="J4" s="1363"/>
      <c r="K4" s="21" t="s">
        <v>397</v>
      </c>
    </row>
    <row r="5" spans="2:11" ht="15" customHeight="1">
      <c r="B5" s="1356"/>
      <c r="C5" s="1349"/>
      <c r="D5" s="1360"/>
      <c r="E5" s="1364"/>
      <c r="F5" s="1365"/>
      <c r="G5" s="1364"/>
      <c r="H5" s="1365"/>
      <c r="I5" s="1364"/>
      <c r="J5" s="1365"/>
      <c r="K5" s="22" t="s">
        <v>398</v>
      </c>
    </row>
    <row r="6" spans="2:11" s="18" customFormat="1" ht="15.75" customHeight="1">
      <c r="B6" s="1350"/>
      <c r="C6" s="1351"/>
      <c r="D6" s="23">
        <v>38626</v>
      </c>
      <c r="E6" s="24" t="s">
        <v>399</v>
      </c>
      <c r="F6" s="25" t="s">
        <v>400</v>
      </c>
      <c r="G6" s="26" t="s">
        <v>399</v>
      </c>
      <c r="H6" s="27" t="s">
        <v>400</v>
      </c>
      <c r="I6" s="26" t="s">
        <v>399</v>
      </c>
      <c r="J6" s="28" t="s">
        <v>400</v>
      </c>
      <c r="K6" s="24" t="s">
        <v>401</v>
      </c>
    </row>
    <row r="7" spans="2:11" s="29" customFormat="1" ht="12" customHeight="1">
      <c r="B7" s="30"/>
      <c r="C7" s="31"/>
      <c r="D7" s="32"/>
      <c r="E7" s="33"/>
      <c r="F7" s="34"/>
      <c r="G7" s="33"/>
      <c r="H7" s="35"/>
      <c r="I7" s="33"/>
      <c r="J7" s="35"/>
      <c r="K7" s="36"/>
    </row>
    <row r="8" spans="2:11" s="37" customFormat="1" ht="12" customHeight="1">
      <c r="B8" s="1352" t="s">
        <v>402</v>
      </c>
      <c r="C8" s="1353"/>
      <c r="D8" s="40">
        <f>SUM(D10+D12)</f>
        <v>256411</v>
      </c>
      <c r="E8" s="40">
        <f>SUM(E10+E12)</f>
        <v>256913</v>
      </c>
      <c r="F8" s="41">
        <f>SUM(E8-D8)</f>
        <v>502</v>
      </c>
      <c r="G8" s="40">
        <f>SUM(G10+G12)</f>
        <v>260312</v>
      </c>
      <c r="H8" s="41">
        <v>3399</v>
      </c>
      <c r="I8" s="42">
        <f>SUM(I10+I12)</f>
        <v>263373</v>
      </c>
      <c r="J8" s="41">
        <f>SUM(I8-G8)</f>
        <v>3061</v>
      </c>
      <c r="K8" s="43">
        <f>SUM(K10+K12)</f>
        <v>264239</v>
      </c>
    </row>
    <row r="9" spans="2:11" s="29" customFormat="1" ht="12" customHeight="1">
      <c r="B9" s="44"/>
      <c r="C9" s="45"/>
      <c r="D9" s="46"/>
      <c r="E9" s="47"/>
      <c r="F9" s="48"/>
      <c r="G9" s="47"/>
      <c r="H9" s="48"/>
      <c r="I9" s="49"/>
      <c r="J9" s="48"/>
      <c r="K9" s="50"/>
    </row>
    <row r="10" spans="2:11" s="37" customFormat="1" ht="12" customHeight="1">
      <c r="B10" s="1352" t="s">
        <v>403</v>
      </c>
      <c r="C10" s="1353"/>
      <c r="D10" s="40">
        <v>160196</v>
      </c>
      <c r="E10" s="40">
        <f>SUM(E14:E25)</f>
        <v>161282</v>
      </c>
      <c r="F10" s="41">
        <f>SUM(E10-D10)</f>
        <v>1086</v>
      </c>
      <c r="G10" s="40">
        <f>SUM(G14:G25)</f>
        <v>164251</v>
      </c>
      <c r="H10" s="41">
        <f>SUM(G10-E10)</f>
        <v>2969</v>
      </c>
      <c r="I10" s="42">
        <f>SUM(I14:I25)</f>
        <v>167116</v>
      </c>
      <c r="J10" s="41">
        <f>SUM(I10-G10)</f>
        <v>2865</v>
      </c>
      <c r="K10" s="43">
        <f>SUM(K14:K25)</f>
        <v>167983</v>
      </c>
    </row>
    <row r="11" spans="2:11" s="37" customFormat="1" ht="12" customHeight="1">
      <c r="B11" s="38"/>
      <c r="C11" s="39"/>
      <c r="D11" s="40"/>
      <c r="E11" s="40"/>
      <c r="F11" s="41"/>
      <c r="G11" s="40"/>
      <c r="H11" s="41"/>
      <c r="I11" s="42"/>
      <c r="J11" s="41"/>
      <c r="K11" s="43"/>
    </row>
    <row r="12" spans="2:11" s="37" customFormat="1" ht="12" customHeight="1">
      <c r="B12" s="1352" t="s">
        <v>404</v>
      </c>
      <c r="C12" s="1354"/>
      <c r="D12" s="40">
        <f>SUM(D28:D77)</f>
        <v>96215</v>
      </c>
      <c r="E12" s="40">
        <v>95631</v>
      </c>
      <c r="F12" s="41">
        <f>SUM(E12-D12)</f>
        <v>-584</v>
      </c>
      <c r="G12" s="40">
        <v>96061</v>
      </c>
      <c r="H12" s="41">
        <v>430</v>
      </c>
      <c r="I12" s="42">
        <f>SUM(I28:I77)</f>
        <v>96257</v>
      </c>
      <c r="J12" s="41">
        <f>SUM(I12-G12)</f>
        <v>196</v>
      </c>
      <c r="K12" s="43">
        <f>SUM(K28:K77)</f>
        <v>96256</v>
      </c>
    </row>
    <row r="13" spans="2:11" ht="12" customHeight="1">
      <c r="B13" s="51"/>
      <c r="C13" s="52"/>
      <c r="D13" s="46"/>
      <c r="E13" s="47"/>
      <c r="F13" s="48"/>
      <c r="G13" s="47"/>
      <c r="H13" s="48"/>
      <c r="I13" s="47"/>
      <c r="J13" s="48"/>
      <c r="K13" s="53"/>
    </row>
    <row r="14" spans="2:11" ht="12" customHeight="1">
      <c r="B14" s="51"/>
      <c r="C14" s="54" t="s">
        <v>377</v>
      </c>
      <c r="D14" s="55">
        <v>39411</v>
      </c>
      <c r="E14" s="56">
        <v>40586</v>
      </c>
      <c r="F14" s="57">
        <f aca="true" t="shared" si="0" ref="F14:F23">SUM(E14-D14)</f>
        <v>1175</v>
      </c>
      <c r="G14" s="56">
        <v>41283</v>
      </c>
      <c r="H14" s="57">
        <f aca="true" t="shared" si="1" ref="H14:H25">SUM(G14-E14)</f>
        <v>697</v>
      </c>
      <c r="I14" s="58">
        <v>41769</v>
      </c>
      <c r="J14" s="57">
        <f aca="true" t="shared" si="2" ref="J14:J25">SUM(I14-G14)</f>
        <v>486</v>
      </c>
      <c r="K14" s="59">
        <v>42045</v>
      </c>
    </row>
    <row r="15" spans="2:11" ht="12" customHeight="1">
      <c r="B15" s="51"/>
      <c r="C15" s="54" t="s">
        <v>378</v>
      </c>
      <c r="D15" s="55">
        <v>19856</v>
      </c>
      <c r="E15" s="60">
        <v>18897</v>
      </c>
      <c r="F15" s="57">
        <f t="shared" si="0"/>
        <v>-959</v>
      </c>
      <c r="G15" s="56">
        <v>19086</v>
      </c>
      <c r="H15" s="57">
        <f t="shared" si="1"/>
        <v>189</v>
      </c>
      <c r="I15" s="58">
        <v>19370</v>
      </c>
      <c r="J15" s="57">
        <f t="shared" si="2"/>
        <v>284</v>
      </c>
      <c r="K15" s="59">
        <v>19470</v>
      </c>
    </row>
    <row r="16" spans="2:11" ht="12" customHeight="1">
      <c r="B16" s="51"/>
      <c r="C16" s="54" t="s">
        <v>379</v>
      </c>
      <c r="D16" s="55">
        <v>20427</v>
      </c>
      <c r="E16" s="60">
        <v>20808</v>
      </c>
      <c r="F16" s="57">
        <f t="shared" si="0"/>
        <v>381</v>
      </c>
      <c r="G16" s="56">
        <v>21359</v>
      </c>
      <c r="H16" s="57">
        <f t="shared" si="1"/>
        <v>551</v>
      </c>
      <c r="I16" s="58">
        <v>21850</v>
      </c>
      <c r="J16" s="57">
        <f t="shared" si="2"/>
        <v>491</v>
      </c>
      <c r="K16" s="59">
        <v>21905</v>
      </c>
    </row>
    <row r="17" spans="2:11" ht="12" customHeight="1">
      <c r="B17" s="51"/>
      <c r="C17" s="54" t="s">
        <v>380</v>
      </c>
      <c r="D17" s="55">
        <v>20333</v>
      </c>
      <c r="E17" s="60">
        <v>20328</v>
      </c>
      <c r="F17" s="57">
        <f t="shared" si="0"/>
        <v>-5</v>
      </c>
      <c r="G17" s="56">
        <v>21060</v>
      </c>
      <c r="H17" s="57">
        <f t="shared" si="1"/>
        <v>732</v>
      </c>
      <c r="I17" s="58">
        <v>21635</v>
      </c>
      <c r="J17" s="57">
        <f t="shared" si="2"/>
        <v>575</v>
      </c>
      <c r="K17" s="59">
        <v>21769</v>
      </c>
    </row>
    <row r="18" spans="2:11" ht="12" customHeight="1">
      <c r="B18" s="51"/>
      <c r="C18" s="54" t="s">
        <v>381</v>
      </c>
      <c r="D18" s="55">
        <v>8859</v>
      </c>
      <c r="E18" s="60">
        <v>8957</v>
      </c>
      <c r="F18" s="57">
        <f t="shared" si="0"/>
        <v>98</v>
      </c>
      <c r="G18" s="56">
        <v>9151</v>
      </c>
      <c r="H18" s="57">
        <f t="shared" si="1"/>
        <v>194</v>
      </c>
      <c r="I18" s="58">
        <v>9463</v>
      </c>
      <c r="J18" s="57">
        <f t="shared" si="2"/>
        <v>312</v>
      </c>
      <c r="K18" s="59">
        <v>9512</v>
      </c>
    </row>
    <row r="19" spans="2:11" ht="12" customHeight="1">
      <c r="B19" s="51"/>
      <c r="C19" s="54" t="s">
        <v>382</v>
      </c>
      <c r="D19" s="55">
        <v>7411</v>
      </c>
      <c r="E19" s="60">
        <v>7446</v>
      </c>
      <c r="F19" s="57">
        <f t="shared" si="0"/>
        <v>35</v>
      </c>
      <c r="G19" s="56">
        <v>7566</v>
      </c>
      <c r="H19" s="57">
        <f t="shared" si="1"/>
        <v>120</v>
      </c>
      <c r="I19" s="58">
        <v>7688</v>
      </c>
      <c r="J19" s="57">
        <f t="shared" si="2"/>
        <v>122</v>
      </c>
      <c r="K19" s="59">
        <v>7693</v>
      </c>
    </row>
    <row r="20" spans="2:11" ht="12" customHeight="1">
      <c r="B20" s="51"/>
      <c r="C20" s="54" t="s">
        <v>383</v>
      </c>
      <c r="D20" s="55">
        <v>7690</v>
      </c>
      <c r="E20" s="60">
        <v>8091</v>
      </c>
      <c r="F20" s="57">
        <f t="shared" si="0"/>
        <v>401</v>
      </c>
      <c r="G20" s="56">
        <v>8181</v>
      </c>
      <c r="H20" s="57">
        <f t="shared" si="1"/>
        <v>90</v>
      </c>
      <c r="I20" s="58">
        <v>8206</v>
      </c>
      <c r="J20" s="57">
        <f t="shared" si="2"/>
        <v>25</v>
      </c>
      <c r="K20" s="59">
        <v>8225</v>
      </c>
    </row>
    <row r="21" spans="2:11" ht="12" customHeight="1">
      <c r="B21" s="51"/>
      <c r="C21" s="54" t="s">
        <v>384</v>
      </c>
      <c r="D21" s="55">
        <v>7219</v>
      </c>
      <c r="E21" s="60">
        <v>7143</v>
      </c>
      <c r="F21" s="57">
        <f t="shared" si="0"/>
        <v>-76</v>
      </c>
      <c r="G21" s="56">
        <v>7184</v>
      </c>
      <c r="H21" s="57">
        <f t="shared" si="1"/>
        <v>41</v>
      </c>
      <c r="I21" s="58">
        <v>7233</v>
      </c>
      <c r="J21" s="57">
        <f t="shared" si="2"/>
        <v>49</v>
      </c>
      <c r="K21" s="59">
        <v>7253</v>
      </c>
    </row>
    <row r="22" spans="2:11" ht="12" customHeight="1">
      <c r="B22" s="51"/>
      <c r="C22" s="54" t="s">
        <v>385</v>
      </c>
      <c r="D22" s="55">
        <v>7342</v>
      </c>
      <c r="E22" s="60">
        <v>6926</v>
      </c>
      <c r="F22" s="57">
        <f t="shared" si="0"/>
        <v>-416</v>
      </c>
      <c r="G22" s="56">
        <v>7018</v>
      </c>
      <c r="H22" s="57">
        <f t="shared" si="1"/>
        <v>92</v>
      </c>
      <c r="I22" s="58">
        <v>7314</v>
      </c>
      <c r="J22" s="57">
        <f t="shared" si="2"/>
        <v>296</v>
      </c>
      <c r="K22" s="59">
        <v>7417</v>
      </c>
    </row>
    <row r="23" spans="2:11" ht="12" customHeight="1">
      <c r="B23" s="51"/>
      <c r="C23" s="54" t="s">
        <v>386</v>
      </c>
      <c r="D23" s="55">
        <v>8344</v>
      </c>
      <c r="E23" s="60">
        <v>8403</v>
      </c>
      <c r="F23" s="57">
        <f t="shared" si="0"/>
        <v>59</v>
      </c>
      <c r="G23" s="56">
        <v>8542</v>
      </c>
      <c r="H23" s="57">
        <f t="shared" si="1"/>
        <v>139</v>
      </c>
      <c r="I23" s="58">
        <v>8638</v>
      </c>
      <c r="J23" s="57">
        <f t="shared" si="2"/>
        <v>96</v>
      </c>
      <c r="K23" s="59">
        <v>8702</v>
      </c>
    </row>
    <row r="24" spans="2:11" ht="12" customHeight="1">
      <c r="B24" s="51"/>
      <c r="C24" s="54" t="s">
        <v>387</v>
      </c>
      <c r="D24" s="55">
        <v>2708</v>
      </c>
      <c r="E24" s="60">
        <v>8166</v>
      </c>
      <c r="F24" s="57">
        <v>458</v>
      </c>
      <c r="G24" s="56">
        <v>8267</v>
      </c>
      <c r="H24" s="57">
        <f t="shared" si="1"/>
        <v>101</v>
      </c>
      <c r="I24" s="58">
        <v>8312</v>
      </c>
      <c r="J24" s="57">
        <f t="shared" si="2"/>
        <v>45</v>
      </c>
      <c r="K24" s="59">
        <v>8350</v>
      </c>
    </row>
    <row r="25" spans="2:11" ht="12" customHeight="1">
      <c r="B25" s="51"/>
      <c r="C25" s="54" t="s">
        <v>388</v>
      </c>
      <c r="D25" s="55">
        <v>5596</v>
      </c>
      <c r="E25" s="60">
        <v>5531</v>
      </c>
      <c r="F25" s="57">
        <f>SUM(E25-D25)</f>
        <v>-65</v>
      </c>
      <c r="G25" s="56">
        <v>5554</v>
      </c>
      <c r="H25" s="57">
        <f t="shared" si="1"/>
        <v>23</v>
      </c>
      <c r="I25" s="58">
        <v>5638</v>
      </c>
      <c r="J25" s="57">
        <f t="shared" si="2"/>
        <v>84</v>
      </c>
      <c r="K25" s="59">
        <v>5642</v>
      </c>
    </row>
    <row r="26" spans="2:11" s="61" customFormat="1" ht="12" customHeight="1">
      <c r="B26" s="38"/>
      <c r="C26" s="39"/>
      <c r="D26" s="62"/>
      <c r="E26" s="63"/>
      <c r="F26" s="64"/>
      <c r="G26" s="63"/>
      <c r="H26" s="64"/>
      <c r="I26" s="63"/>
      <c r="J26" s="64"/>
      <c r="K26" s="65"/>
    </row>
    <row r="27" spans="2:11" ht="12" customHeight="1">
      <c r="B27" s="1357" t="s">
        <v>405</v>
      </c>
      <c r="C27" s="1358"/>
      <c r="D27" s="55"/>
      <c r="E27" s="56"/>
      <c r="F27" s="66"/>
      <c r="G27" s="56"/>
      <c r="H27" s="66"/>
      <c r="I27" s="56"/>
      <c r="J27" s="66"/>
      <c r="K27" s="59"/>
    </row>
    <row r="28" spans="2:11" ht="12" customHeight="1">
      <c r="B28" s="51"/>
      <c r="C28" s="54" t="s">
        <v>406</v>
      </c>
      <c r="D28" s="55">
        <v>1938</v>
      </c>
      <c r="E28" s="56">
        <v>1956</v>
      </c>
      <c r="F28" s="57">
        <f aca="true" t="shared" si="3" ref="F28:F34">SUM(E28-D28)</f>
        <v>18</v>
      </c>
      <c r="G28" s="56">
        <v>1964</v>
      </c>
      <c r="H28" s="57">
        <f aca="true" t="shared" si="4" ref="H28:H34">SUM(G28-E28)</f>
        <v>8</v>
      </c>
      <c r="I28" s="56">
        <v>1933</v>
      </c>
      <c r="J28" s="57">
        <f aca="true" t="shared" si="5" ref="J28:J34">SUM(I28-G28)</f>
        <v>-31</v>
      </c>
      <c r="K28" s="59">
        <v>1896</v>
      </c>
    </row>
    <row r="29" spans="2:11" ht="12" customHeight="1">
      <c r="B29" s="51"/>
      <c r="C29" s="54" t="s">
        <v>407</v>
      </c>
      <c r="D29" s="55">
        <v>1743</v>
      </c>
      <c r="E29" s="56">
        <v>1760</v>
      </c>
      <c r="F29" s="57">
        <f t="shared" si="3"/>
        <v>17</v>
      </c>
      <c r="G29" s="56">
        <v>1755</v>
      </c>
      <c r="H29" s="57">
        <f t="shared" si="4"/>
        <v>-5</v>
      </c>
      <c r="I29" s="56">
        <v>1760</v>
      </c>
      <c r="J29" s="57">
        <f t="shared" si="5"/>
        <v>5</v>
      </c>
      <c r="K29" s="59">
        <v>1768</v>
      </c>
    </row>
    <row r="30" spans="2:11" ht="12" customHeight="1">
      <c r="B30" s="51"/>
      <c r="C30" s="54" t="s">
        <v>408</v>
      </c>
      <c r="D30" s="55">
        <v>2240</v>
      </c>
      <c r="E30" s="56">
        <v>2249</v>
      </c>
      <c r="F30" s="57">
        <f t="shared" si="3"/>
        <v>9</v>
      </c>
      <c r="G30" s="56">
        <v>2261</v>
      </c>
      <c r="H30" s="57">
        <f t="shared" si="4"/>
        <v>12</v>
      </c>
      <c r="I30" s="56">
        <v>2271</v>
      </c>
      <c r="J30" s="57">
        <f t="shared" si="5"/>
        <v>10</v>
      </c>
      <c r="K30" s="59">
        <v>2275</v>
      </c>
    </row>
    <row r="31" spans="2:11" ht="12" customHeight="1">
      <c r="B31" s="51"/>
      <c r="C31" s="54" t="s">
        <v>409</v>
      </c>
      <c r="D31" s="55">
        <v>1711</v>
      </c>
      <c r="E31" s="56">
        <v>1648</v>
      </c>
      <c r="F31" s="57">
        <f t="shared" si="3"/>
        <v>-63</v>
      </c>
      <c r="G31" s="56">
        <v>1728</v>
      </c>
      <c r="H31" s="57">
        <f t="shared" si="4"/>
        <v>80</v>
      </c>
      <c r="I31" s="56">
        <v>1742</v>
      </c>
      <c r="J31" s="57">
        <f t="shared" si="5"/>
        <v>14</v>
      </c>
      <c r="K31" s="59">
        <v>1742</v>
      </c>
    </row>
    <row r="32" spans="2:11" ht="12" customHeight="1">
      <c r="B32" s="51"/>
      <c r="C32" s="54" t="s">
        <v>410</v>
      </c>
      <c r="D32" s="55">
        <v>2810</v>
      </c>
      <c r="E32" s="56">
        <v>2810</v>
      </c>
      <c r="F32" s="67">
        <f t="shared" si="3"/>
        <v>0</v>
      </c>
      <c r="G32" s="56">
        <v>2819</v>
      </c>
      <c r="H32" s="57">
        <f t="shared" si="4"/>
        <v>9</v>
      </c>
      <c r="I32" s="56">
        <v>2813</v>
      </c>
      <c r="J32" s="57">
        <f t="shared" si="5"/>
        <v>-6</v>
      </c>
      <c r="K32" s="59">
        <v>2819</v>
      </c>
    </row>
    <row r="33" spans="2:11" ht="12" customHeight="1">
      <c r="B33" s="51"/>
      <c r="C33" s="54" t="s">
        <v>411</v>
      </c>
      <c r="D33" s="55">
        <v>2035</v>
      </c>
      <c r="E33" s="56">
        <v>2021</v>
      </c>
      <c r="F33" s="57">
        <f t="shared" si="3"/>
        <v>-14</v>
      </c>
      <c r="G33" s="56">
        <v>2026</v>
      </c>
      <c r="H33" s="57">
        <f t="shared" si="4"/>
        <v>5</v>
      </c>
      <c r="I33" s="56">
        <v>2046</v>
      </c>
      <c r="J33" s="57">
        <f t="shared" si="5"/>
        <v>20</v>
      </c>
      <c r="K33" s="59">
        <v>2038</v>
      </c>
    </row>
    <row r="34" spans="2:11" ht="12" customHeight="1">
      <c r="B34" s="51"/>
      <c r="C34" s="54" t="s">
        <v>412</v>
      </c>
      <c r="D34" s="55">
        <v>3858</v>
      </c>
      <c r="E34" s="56">
        <v>3890</v>
      </c>
      <c r="F34" s="57">
        <f t="shared" si="3"/>
        <v>32</v>
      </c>
      <c r="G34" s="56">
        <v>3926</v>
      </c>
      <c r="H34" s="57">
        <f t="shared" si="4"/>
        <v>36</v>
      </c>
      <c r="I34" s="56">
        <v>3948</v>
      </c>
      <c r="J34" s="57">
        <f t="shared" si="5"/>
        <v>22</v>
      </c>
      <c r="K34" s="59">
        <v>3968</v>
      </c>
    </row>
    <row r="35" spans="2:11" ht="12" customHeight="1">
      <c r="B35" s="51"/>
      <c r="C35" s="54"/>
      <c r="D35" s="55"/>
      <c r="E35" s="56"/>
      <c r="F35" s="66"/>
      <c r="G35" s="56"/>
      <c r="H35" s="66"/>
      <c r="I35" s="56"/>
      <c r="J35" s="66"/>
      <c r="K35" s="59"/>
    </row>
    <row r="36" spans="2:11" ht="12" customHeight="1">
      <c r="B36" s="1357" t="s">
        <v>413</v>
      </c>
      <c r="C36" s="1358"/>
      <c r="D36" s="55"/>
      <c r="E36" s="56"/>
      <c r="F36" s="66"/>
      <c r="G36" s="56"/>
      <c r="H36" s="66"/>
      <c r="I36" s="56"/>
      <c r="J36" s="66"/>
      <c r="K36" s="59"/>
    </row>
    <row r="37" spans="2:11" ht="12" customHeight="1">
      <c r="B37" s="51"/>
      <c r="C37" s="54" t="s">
        <v>389</v>
      </c>
      <c r="D37" s="55">
        <v>4218</v>
      </c>
      <c r="E37" s="56">
        <v>3831</v>
      </c>
      <c r="F37" s="57">
        <f>SUM(E37-D37)</f>
        <v>-387</v>
      </c>
      <c r="G37" s="56">
        <v>3843</v>
      </c>
      <c r="H37" s="57">
        <f>SUM(G37-E37)</f>
        <v>12</v>
      </c>
      <c r="I37" s="56">
        <v>3881</v>
      </c>
      <c r="J37" s="57">
        <f>SUM(I37-G37)</f>
        <v>38</v>
      </c>
      <c r="K37" s="59">
        <v>3840</v>
      </c>
    </row>
    <row r="38" spans="2:11" ht="12" customHeight="1">
      <c r="B38" s="51"/>
      <c r="C38" s="54"/>
      <c r="D38" s="55"/>
      <c r="E38" s="56"/>
      <c r="F38" s="66"/>
      <c r="G38" s="56"/>
      <c r="H38" s="66"/>
      <c r="I38" s="56"/>
      <c r="J38" s="66"/>
      <c r="K38" s="59"/>
    </row>
    <row r="39" spans="2:11" ht="12" customHeight="1">
      <c r="B39" s="1357" t="s">
        <v>414</v>
      </c>
      <c r="C39" s="1358"/>
      <c r="D39" s="55"/>
      <c r="E39" s="56"/>
      <c r="F39" s="66"/>
      <c r="G39" s="56"/>
      <c r="H39" s="66"/>
      <c r="I39" s="56"/>
      <c r="J39" s="66"/>
      <c r="K39" s="59"/>
    </row>
    <row r="40" spans="2:11" ht="12" customHeight="1">
      <c r="B40" s="51"/>
      <c r="C40" s="54" t="s">
        <v>415</v>
      </c>
      <c r="D40" s="55">
        <v>1585</v>
      </c>
      <c r="E40" s="56">
        <v>1564</v>
      </c>
      <c r="F40" s="57">
        <f>SUM(E40-D40)</f>
        <v>-21</v>
      </c>
      <c r="G40" s="56">
        <v>1585</v>
      </c>
      <c r="H40" s="57">
        <f>SUM(G40-E40)</f>
        <v>21</v>
      </c>
      <c r="I40" s="56">
        <v>1587</v>
      </c>
      <c r="J40" s="57">
        <f>SUM(I40-G40)</f>
        <v>2</v>
      </c>
      <c r="K40" s="59">
        <v>1606</v>
      </c>
    </row>
    <row r="41" spans="2:11" ht="12" customHeight="1">
      <c r="B41" s="51"/>
      <c r="C41" s="54" t="s">
        <v>416</v>
      </c>
      <c r="D41" s="55">
        <v>1849</v>
      </c>
      <c r="E41" s="56">
        <v>1846</v>
      </c>
      <c r="F41" s="57">
        <f>SUM(E41-D41)</f>
        <v>-3</v>
      </c>
      <c r="G41" s="56">
        <v>1855</v>
      </c>
      <c r="H41" s="57">
        <f>SUM(G41-E41)</f>
        <v>9</v>
      </c>
      <c r="I41" s="56">
        <v>1858</v>
      </c>
      <c r="J41" s="57">
        <f>SUM(I41-G41)</f>
        <v>3</v>
      </c>
      <c r="K41" s="59">
        <v>1861</v>
      </c>
    </row>
    <row r="42" spans="2:11" ht="12" customHeight="1">
      <c r="B42" s="51"/>
      <c r="C42" s="54" t="s">
        <v>417</v>
      </c>
      <c r="D42" s="55">
        <v>2013</v>
      </c>
      <c r="E42" s="56">
        <v>1995</v>
      </c>
      <c r="F42" s="57">
        <f>SUM(E42-D42)</f>
        <v>-18</v>
      </c>
      <c r="G42" s="56">
        <v>2081</v>
      </c>
      <c r="H42" s="57">
        <f>SUM(G42-E42)</f>
        <v>86</v>
      </c>
      <c r="I42" s="56">
        <v>2067</v>
      </c>
      <c r="J42" s="57">
        <f>SUM(I42-G42)</f>
        <v>-14</v>
      </c>
      <c r="K42" s="59">
        <v>2062</v>
      </c>
    </row>
    <row r="43" spans="2:11" ht="12" customHeight="1">
      <c r="B43" s="51"/>
      <c r="C43" s="54" t="s">
        <v>390</v>
      </c>
      <c r="D43" s="55">
        <v>4574</v>
      </c>
      <c r="E43" s="56">
        <v>4528</v>
      </c>
      <c r="F43" s="57">
        <f>SUM(E43-D43)</f>
        <v>-46</v>
      </c>
      <c r="G43" s="56">
        <v>4607</v>
      </c>
      <c r="H43" s="57">
        <f>SUM(G43-E43)</f>
        <v>79</v>
      </c>
      <c r="I43" s="56">
        <v>4643</v>
      </c>
      <c r="J43" s="57">
        <f>SUM(I43-G43)</f>
        <v>36</v>
      </c>
      <c r="K43" s="59">
        <v>4643</v>
      </c>
    </row>
    <row r="44" spans="2:11" ht="12" customHeight="1">
      <c r="B44" s="51"/>
      <c r="C44" s="54"/>
      <c r="D44" s="55"/>
      <c r="E44" s="56"/>
      <c r="F44" s="57"/>
      <c r="G44" s="56"/>
      <c r="H44" s="57"/>
      <c r="I44" s="56"/>
      <c r="J44" s="57"/>
      <c r="K44" s="59"/>
    </row>
    <row r="45" spans="2:11" ht="12" customHeight="1">
      <c r="B45" s="1357" t="s">
        <v>418</v>
      </c>
      <c r="C45" s="1358"/>
      <c r="D45" s="55"/>
      <c r="E45" s="56"/>
      <c r="F45" s="66"/>
      <c r="G45" s="56"/>
      <c r="H45" s="66"/>
      <c r="I45" s="56"/>
      <c r="J45" s="66"/>
      <c r="K45" s="59"/>
    </row>
    <row r="46" spans="2:11" ht="12" customHeight="1">
      <c r="B46" s="51"/>
      <c r="C46" s="54" t="s">
        <v>391</v>
      </c>
      <c r="D46" s="55">
        <v>2557</v>
      </c>
      <c r="E46" s="56">
        <v>2635</v>
      </c>
      <c r="F46" s="57">
        <f>SUM(E46-D46)</f>
        <v>78</v>
      </c>
      <c r="G46" s="56">
        <v>2621</v>
      </c>
      <c r="H46" s="57">
        <f>SUM(G46-E46)</f>
        <v>-14</v>
      </c>
      <c r="I46" s="56">
        <v>2613</v>
      </c>
      <c r="J46" s="57">
        <f>SUM(I46-G46)</f>
        <v>-8</v>
      </c>
      <c r="K46" s="59">
        <v>2613</v>
      </c>
    </row>
    <row r="47" spans="2:11" ht="12" customHeight="1">
      <c r="B47" s="51"/>
      <c r="C47" s="54"/>
      <c r="D47" s="55"/>
      <c r="E47" s="56"/>
      <c r="F47" s="57"/>
      <c r="G47" s="56"/>
      <c r="H47" s="57"/>
      <c r="I47" s="56"/>
      <c r="J47" s="57"/>
      <c r="K47" s="59"/>
    </row>
    <row r="48" spans="2:11" s="18" customFormat="1" ht="12" customHeight="1">
      <c r="B48" s="1357" t="s">
        <v>419</v>
      </c>
      <c r="C48" s="1358"/>
      <c r="D48" s="55"/>
      <c r="E48" s="56"/>
      <c r="F48" s="66"/>
      <c r="G48" s="56"/>
      <c r="H48" s="66"/>
      <c r="I48" s="56"/>
      <c r="J48" s="66"/>
      <c r="K48" s="59"/>
    </row>
    <row r="49" spans="2:11" ht="12" customHeight="1">
      <c r="B49" s="51"/>
      <c r="C49" s="54" t="s">
        <v>420</v>
      </c>
      <c r="D49" s="55">
        <v>1997</v>
      </c>
      <c r="E49" s="56">
        <v>2133</v>
      </c>
      <c r="F49" s="57">
        <f aca="true" t="shared" si="6" ref="F49:F55">SUM(E49-D49)</f>
        <v>136</v>
      </c>
      <c r="G49" s="56">
        <v>2073</v>
      </c>
      <c r="H49" s="57">
        <f>SUM(G49-E49)</f>
        <v>-60</v>
      </c>
      <c r="I49" s="56">
        <v>1958</v>
      </c>
      <c r="J49" s="57">
        <f>SUM(I49-G49)</f>
        <v>-115</v>
      </c>
      <c r="K49" s="59">
        <v>1949</v>
      </c>
    </row>
    <row r="50" spans="2:11" ht="12" customHeight="1">
      <c r="B50" s="51"/>
      <c r="C50" s="54" t="s">
        <v>421</v>
      </c>
      <c r="D50" s="55">
        <v>1494</v>
      </c>
      <c r="E50" s="56">
        <v>1352</v>
      </c>
      <c r="F50" s="57">
        <f t="shared" si="6"/>
        <v>-142</v>
      </c>
      <c r="G50" s="56">
        <v>1314</v>
      </c>
      <c r="H50" s="57">
        <f>SUM(G50-E50)</f>
        <v>-38</v>
      </c>
      <c r="I50" s="56">
        <v>1256</v>
      </c>
      <c r="J50" s="57">
        <f>SUM(I50-G50)</f>
        <v>-58</v>
      </c>
      <c r="K50" s="59">
        <v>1252</v>
      </c>
    </row>
    <row r="51" spans="2:11" ht="12" customHeight="1">
      <c r="B51" s="51"/>
      <c r="C51" s="54" t="s">
        <v>392</v>
      </c>
      <c r="D51" s="55">
        <v>1804</v>
      </c>
      <c r="E51" s="56">
        <v>1814</v>
      </c>
      <c r="F51" s="57">
        <f t="shared" si="6"/>
        <v>10</v>
      </c>
      <c r="G51" s="56">
        <v>1812</v>
      </c>
      <c r="H51" s="57">
        <f>SUM(G51-E51)</f>
        <v>-2</v>
      </c>
      <c r="I51" s="56">
        <v>1818</v>
      </c>
      <c r="J51" s="57">
        <f>SUM(I51-G51)</f>
        <v>6</v>
      </c>
      <c r="K51" s="59">
        <v>1804</v>
      </c>
    </row>
    <row r="52" spans="2:11" ht="12" customHeight="1">
      <c r="B52" s="51"/>
      <c r="C52" s="54" t="s">
        <v>393</v>
      </c>
      <c r="D52" s="55">
        <v>1394</v>
      </c>
      <c r="E52" s="56">
        <v>1380</v>
      </c>
      <c r="F52" s="57">
        <f t="shared" si="6"/>
        <v>-14</v>
      </c>
      <c r="G52" s="56">
        <v>1392</v>
      </c>
      <c r="H52" s="57">
        <f>SUM(G52-E52)</f>
        <v>12</v>
      </c>
      <c r="I52" s="56">
        <v>1383</v>
      </c>
      <c r="J52" s="57">
        <f>SUM(I52-G52)</f>
        <v>-9</v>
      </c>
      <c r="K52" s="59">
        <v>1393</v>
      </c>
    </row>
    <row r="53" spans="2:11" ht="12" customHeight="1">
      <c r="B53" s="51"/>
      <c r="C53" s="54" t="s">
        <v>422</v>
      </c>
      <c r="D53" s="55">
        <v>3080</v>
      </c>
      <c r="E53" s="56">
        <v>3035</v>
      </c>
      <c r="F53" s="57">
        <f t="shared" si="6"/>
        <v>-45</v>
      </c>
      <c r="G53" s="56">
        <v>3058</v>
      </c>
      <c r="H53" s="57">
        <f>SUM(G53-E53)</f>
        <v>23</v>
      </c>
      <c r="I53" s="56">
        <v>3057</v>
      </c>
      <c r="J53" s="57">
        <f>SUM(I53-G53)</f>
        <v>-1</v>
      </c>
      <c r="K53" s="59">
        <v>3053</v>
      </c>
    </row>
    <row r="54" spans="2:11" ht="12" customHeight="1">
      <c r="B54" s="51"/>
      <c r="C54" s="54" t="s">
        <v>423</v>
      </c>
      <c r="D54" s="55">
        <v>1747</v>
      </c>
      <c r="E54" s="56">
        <v>1738</v>
      </c>
      <c r="F54" s="57">
        <f t="shared" si="6"/>
        <v>-9</v>
      </c>
      <c r="G54" s="56">
        <v>1789</v>
      </c>
      <c r="H54" s="57">
        <v>42</v>
      </c>
      <c r="I54" s="56">
        <v>1746</v>
      </c>
      <c r="J54" s="57">
        <v>-34</v>
      </c>
      <c r="K54" s="59">
        <v>1752</v>
      </c>
    </row>
    <row r="55" spans="2:11" ht="12" customHeight="1">
      <c r="B55" s="51"/>
      <c r="C55" s="54" t="s">
        <v>424</v>
      </c>
      <c r="D55" s="55">
        <v>3055</v>
      </c>
      <c r="E55" s="56">
        <v>2976</v>
      </c>
      <c r="F55" s="57">
        <f t="shared" si="6"/>
        <v>-79</v>
      </c>
      <c r="G55" s="56">
        <v>2980</v>
      </c>
      <c r="H55" s="57">
        <f>SUM(G55-E55)</f>
        <v>4</v>
      </c>
      <c r="I55" s="56">
        <v>2942</v>
      </c>
      <c r="J55" s="57">
        <f>SUM(I55-G55)</f>
        <v>-38</v>
      </c>
      <c r="K55" s="59">
        <v>2946</v>
      </c>
    </row>
    <row r="56" spans="2:11" ht="12" customHeight="1">
      <c r="B56" s="51"/>
      <c r="C56" s="54"/>
      <c r="D56" s="55"/>
      <c r="E56" s="56"/>
      <c r="F56" s="66"/>
      <c r="G56" s="56"/>
      <c r="H56" s="66"/>
      <c r="I56" s="56"/>
      <c r="J56" s="66"/>
      <c r="K56" s="59"/>
    </row>
    <row r="57" spans="2:11" ht="12" customHeight="1">
      <c r="B57" s="1357" t="s">
        <v>425</v>
      </c>
      <c r="C57" s="1358"/>
      <c r="D57" s="55"/>
      <c r="E57" s="56"/>
      <c r="F57" s="66"/>
      <c r="G57" s="56"/>
      <c r="H57" s="66"/>
      <c r="I57" s="56"/>
      <c r="J57" s="66"/>
      <c r="K57" s="59"/>
    </row>
    <row r="58" spans="2:11" ht="12" customHeight="1">
      <c r="B58" s="51"/>
      <c r="C58" s="54" t="s">
        <v>426</v>
      </c>
      <c r="D58" s="55">
        <v>2324</v>
      </c>
      <c r="E58" s="56">
        <v>2331</v>
      </c>
      <c r="F58" s="57">
        <f>SUM(E58-D58)</f>
        <v>7</v>
      </c>
      <c r="G58" s="56">
        <v>2336</v>
      </c>
      <c r="H58" s="57">
        <f>SUM(G58-E58)</f>
        <v>5</v>
      </c>
      <c r="I58" s="56">
        <v>2355</v>
      </c>
      <c r="J58" s="57">
        <f>SUM(I58-G58)</f>
        <v>19</v>
      </c>
      <c r="K58" s="59">
        <v>2359</v>
      </c>
    </row>
    <row r="59" spans="2:11" ht="12" customHeight="1">
      <c r="B59" s="51"/>
      <c r="C59" s="54" t="s">
        <v>427</v>
      </c>
      <c r="D59" s="55">
        <v>2946</v>
      </c>
      <c r="E59" s="56">
        <v>2956</v>
      </c>
      <c r="F59" s="57">
        <f>SUM(E59-D59)</f>
        <v>10</v>
      </c>
      <c r="G59" s="56">
        <v>2962</v>
      </c>
      <c r="H59" s="57">
        <f>SUM(G59-E59)</f>
        <v>6</v>
      </c>
      <c r="I59" s="56">
        <v>2947</v>
      </c>
      <c r="J59" s="57">
        <f>SUM(I59-G59)</f>
        <v>-15</v>
      </c>
      <c r="K59" s="59">
        <v>2959</v>
      </c>
    </row>
    <row r="60" spans="2:11" ht="12" customHeight="1">
      <c r="B60" s="51"/>
      <c r="C60" s="54"/>
      <c r="D60" s="55"/>
      <c r="E60" s="56"/>
      <c r="F60" s="66"/>
      <c r="G60" s="56"/>
      <c r="H60" s="66"/>
      <c r="I60" s="56"/>
      <c r="J60" s="66"/>
      <c r="K60" s="59"/>
    </row>
    <row r="61" spans="2:11" ht="12" customHeight="1">
      <c r="B61" s="1357" t="s">
        <v>428</v>
      </c>
      <c r="C61" s="1358"/>
      <c r="D61" s="55"/>
      <c r="E61" s="56"/>
      <c r="F61" s="66"/>
      <c r="G61" s="56"/>
      <c r="H61" s="66"/>
      <c r="I61" s="56"/>
      <c r="J61" s="66"/>
      <c r="K61" s="59"/>
    </row>
    <row r="62" spans="2:11" ht="12" customHeight="1">
      <c r="B62" s="51"/>
      <c r="C62" s="54" t="s">
        <v>429</v>
      </c>
      <c r="D62" s="55">
        <v>2898</v>
      </c>
      <c r="E62" s="56">
        <v>2904</v>
      </c>
      <c r="F62" s="57">
        <f>SUM(E62-D62)</f>
        <v>6</v>
      </c>
      <c r="G62" s="56">
        <v>2881</v>
      </c>
      <c r="H62" s="57">
        <f>SUM(G62-E62)</f>
        <v>-23</v>
      </c>
      <c r="I62" s="56">
        <v>2872</v>
      </c>
      <c r="J62" s="57">
        <f>SUM(I62-G62)</f>
        <v>-9</v>
      </c>
      <c r="K62" s="59">
        <v>2874</v>
      </c>
    </row>
    <row r="63" spans="2:11" ht="12" customHeight="1">
      <c r="B63" s="51"/>
      <c r="C63" s="54" t="s">
        <v>430</v>
      </c>
      <c r="D63" s="55">
        <v>2836</v>
      </c>
      <c r="E63" s="56">
        <v>2899</v>
      </c>
      <c r="F63" s="57">
        <f>SUM(E63-D63)</f>
        <v>63</v>
      </c>
      <c r="G63" s="56">
        <v>2868</v>
      </c>
      <c r="H63" s="57">
        <f>SUM(G63-E63)</f>
        <v>-31</v>
      </c>
      <c r="I63" s="56">
        <v>2854</v>
      </c>
      <c r="J63" s="57">
        <f>SUM(I63-G63)</f>
        <v>-14</v>
      </c>
      <c r="K63" s="59">
        <v>2859</v>
      </c>
    </row>
    <row r="64" spans="2:11" ht="12" customHeight="1">
      <c r="B64" s="51"/>
      <c r="C64" s="54" t="s">
        <v>431</v>
      </c>
      <c r="D64" s="55">
        <v>2676</v>
      </c>
      <c r="E64" s="56">
        <v>2682</v>
      </c>
      <c r="F64" s="57">
        <f>SUM(E64-D64)</f>
        <v>6</v>
      </c>
      <c r="G64" s="56">
        <v>2692</v>
      </c>
      <c r="H64" s="57">
        <f>SUM(G64-E64)</f>
        <v>10</v>
      </c>
      <c r="I64" s="56">
        <v>2609</v>
      </c>
      <c r="J64" s="57">
        <f>SUM(I64-G64)</f>
        <v>-83</v>
      </c>
      <c r="K64" s="59">
        <v>2606</v>
      </c>
    </row>
    <row r="65" spans="2:11" ht="13.5" customHeight="1">
      <c r="B65" s="51"/>
      <c r="C65" s="54" t="s">
        <v>432</v>
      </c>
      <c r="D65" s="55">
        <v>4785</v>
      </c>
      <c r="E65" s="56">
        <v>4788</v>
      </c>
      <c r="F65" s="57">
        <f>SUM(E65-D65)</f>
        <v>3</v>
      </c>
      <c r="G65" s="56">
        <v>4778</v>
      </c>
      <c r="H65" s="57">
        <f>SUM(G65-E65)</f>
        <v>-10</v>
      </c>
      <c r="I65" s="56">
        <v>4814</v>
      </c>
      <c r="J65" s="57">
        <f>SUM(I65-G65)</f>
        <v>36</v>
      </c>
      <c r="K65" s="59">
        <v>4817</v>
      </c>
    </row>
    <row r="66" spans="2:11" ht="12.75" customHeight="1">
      <c r="B66" s="51"/>
      <c r="C66" s="54"/>
      <c r="D66" s="55"/>
      <c r="E66" s="56"/>
      <c r="F66" s="66"/>
      <c r="G66" s="56"/>
      <c r="H66" s="66"/>
      <c r="I66" s="56"/>
      <c r="J66" s="66"/>
      <c r="K66" s="59"/>
    </row>
    <row r="67" spans="2:11" ht="12" customHeight="1">
      <c r="B67" s="1357" t="s">
        <v>433</v>
      </c>
      <c r="C67" s="1358"/>
      <c r="D67" s="55"/>
      <c r="E67" s="56"/>
      <c r="F67" s="66"/>
      <c r="G67" s="56"/>
      <c r="H67" s="66"/>
      <c r="I67" s="56"/>
      <c r="J67" s="66"/>
      <c r="K67" s="59"/>
    </row>
    <row r="68" spans="2:11" ht="12" customHeight="1">
      <c r="B68" s="51"/>
      <c r="C68" s="54" t="s">
        <v>394</v>
      </c>
      <c r="D68" s="55">
        <v>5863</v>
      </c>
      <c r="E68" s="56">
        <v>5839</v>
      </c>
      <c r="F68" s="57">
        <v>6</v>
      </c>
      <c r="G68" s="56">
        <v>5879</v>
      </c>
      <c r="H68" s="57">
        <v>10</v>
      </c>
      <c r="I68" s="56">
        <v>5930</v>
      </c>
      <c r="J68" s="57">
        <f>SUM(I68-G68)</f>
        <v>51</v>
      </c>
      <c r="K68" s="59">
        <v>5949</v>
      </c>
    </row>
    <row r="69" spans="2:11" ht="12" customHeight="1">
      <c r="B69" s="51"/>
      <c r="C69" s="54" t="s">
        <v>434</v>
      </c>
      <c r="D69" s="55">
        <v>2591</v>
      </c>
      <c r="E69" s="56">
        <v>2609</v>
      </c>
      <c r="F69" s="57">
        <f>SUM(E69-D69)</f>
        <v>18</v>
      </c>
      <c r="G69" s="56">
        <v>2668</v>
      </c>
      <c r="H69" s="57">
        <f>SUM(G69-E69)</f>
        <v>59</v>
      </c>
      <c r="I69" s="56">
        <v>2838</v>
      </c>
      <c r="J69" s="57">
        <f>SUM(I69-G69)</f>
        <v>170</v>
      </c>
      <c r="K69" s="59">
        <v>2844</v>
      </c>
    </row>
    <row r="70" spans="2:11" ht="12" customHeight="1">
      <c r="B70" s="51"/>
      <c r="C70" s="54" t="s">
        <v>435</v>
      </c>
      <c r="D70" s="55">
        <v>3953</v>
      </c>
      <c r="E70" s="56">
        <v>4094</v>
      </c>
      <c r="F70" s="57">
        <f>SUM(E70-D70)</f>
        <v>141</v>
      </c>
      <c r="G70" s="56">
        <v>4072</v>
      </c>
      <c r="H70" s="57">
        <f>SUM(G70-E70)</f>
        <v>-22</v>
      </c>
      <c r="I70" s="56">
        <v>4060</v>
      </c>
      <c r="J70" s="57">
        <f>SUM(I70-G70)</f>
        <v>-12</v>
      </c>
      <c r="K70" s="59">
        <v>4039</v>
      </c>
    </row>
    <row r="71" spans="2:11" ht="12" customHeight="1">
      <c r="B71" s="51"/>
      <c r="C71" s="54" t="s">
        <v>436</v>
      </c>
      <c r="D71" s="55">
        <v>1610</v>
      </c>
      <c r="E71" s="56">
        <v>1610</v>
      </c>
      <c r="F71" s="67">
        <f>SUM(E71-D71)</f>
        <v>0</v>
      </c>
      <c r="G71" s="56">
        <v>1616</v>
      </c>
      <c r="H71" s="57">
        <f>SUM(G71-E71)</f>
        <v>6</v>
      </c>
      <c r="I71" s="56">
        <v>1617</v>
      </c>
      <c r="J71" s="57">
        <f>SUM(I71-G71)</f>
        <v>1</v>
      </c>
      <c r="K71" s="59">
        <v>1627</v>
      </c>
    </row>
    <row r="72" spans="2:11" ht="12" customHeight="1">
      <c r="B72" s="51"/>
      <c r="C72" s="54" t="s">
        <v>437</v>
      </c>
      <c r="D72" s="55">
        <v>5050</v>
      </c>
      <c r="E72" s="56">
        <v>4988</v>
      </c>
      <c r="F72" s="57">
        <f>SUM(E72-D72)</f>
        <v>-62</v>
      </c>
      <c r="G72" s="56">
        <v>4999</v>
      </c>
      <c r="H72" s="57">
        <f>SUM(G72-E72)</f>
        <v>11</v>
      </c>
      <c r="I72" s="56">
        <v>5062</v>
      </c>
      <c r="J72" s="57">
        <f>SUM(I72-G72)</f>
        <v>63</v>
      </c>
      <c r="K72" s="59">
        <v>5060</v>
      </c>
    </row>
    <row r="73" spans="2:11" ht="12" customHeight="1">
      <c r="B73" s="51"/>
      <c r="C73" s="54"/>
      <c r="D73" s="55"/>
      <c r="E73" s="56"/>
      <c r="F73" s="66"/>
      <c r="G73" s="56"/>
      <c r="H73" s="66"/>
      <c r="I73" s="56"/>
      <c r="J73" s="66"/>
      <c r="K73" s="59"/>
    </row>
    <row r="74" spans="2:11" ht="12" customHeight="1">
      <c r="B74" s="1357" t="s">
        <v>438</v>
      </c>
      <c r="C74" s="1358"/>
      <c r="D74" s="55"/>
      <c r="E74" s="56"/>
      <c r="F74" s="66"/>
      <c r="G74" s="56"/>
      <c r="H74" s="66"/>
      <c r="I74" s="56"/>
      <c r="J74" s="66"/>
      <c r="K74" s="59"/>
    </row>
    <row r="75" spans="2:11" ht="12" customHeight="1">
      <c r="B75" s="51"/>
      <c r="C75" s="54" t="s">
        <v>439</v>
      </c>
      <c r="D75" s="55">
        <v>4662</v>
      </c>
      <c r="E75" s="60">
        <v>4611</v>
      </c>
      <c r="F75" s="57">
        <f>SUM(E75-D75)</f>
        <v>-51</v>
      </c>
      <c r="G75" s="56">
        <v>4623</v>
      </c>
      <c r="H75" s="57">
        <f>SUM(G75-E75)</f>
        <v>12</v>
      </c>
      <c r="I75" s="56">
        <v>4616</v>
      </c>
      <c r="J75" s="57">
        <f>SUM(I75-G75)</f>
        <v>-7</v>
      </c>
      <c r="K75" s="59">
        <v>4622</v>
      </c>
    </row>
    <row r="76" spans="2:11" ht="12" customHeight="1">
      <c r="B76" s="51"/>
      <c r="C76" s="54" t="s">
        <v>440</v>
      </c>
      <c r="D76" s="55">
        <v>2799</v>
      </c>
      <c r="E76" s="60">
        <v>2782</v>
      </c>
      <c r="F76" s="57">
        <f>SUM(E76-D76)</f>
        <v>-17</v>
      </c>
      <c r="G76" s="56">
        <v>2778</v>
      </c>
      <c r="H76" s="57">
        <f>SUM(G76-E76)</f>
        <v>-4</v>
      </c>
      <c r="I76" s="56">
        <v>2754</v>
      </c>
      <c r="J76" s="57">
        <f>SUM(I76-G76)</f>
        <v>-24</v>
      </c>
      <c r="K76" s="59">
        <v>2754</v>
      </c>
    </row>
    <row r="77" spans="2:11" ht="12" customHeight="1">
      <c r="B77" s="51"/>
      <c r="C77" s="54" t="s">
        <v>441</v>
      </c>
      <c r="D77" s="55">
        <v>3520</v>
      </c>
      <c r="E77" s="60">
        <v>3347</v>
      </c>
      <c r="F77" s="57">
        <f>SUM(E77-D77)</f>
        <v>-173</v>
      </c>
      <c r="G77" s="56">
        <v>3429</v>
      </c>
      <c r="H77" s="57">
        <f>SUM(G77-E77)</f>
        <v>82</v>
      </c>
      <c r="I77" s="56">
        <v>3607</v>
      </c>
      <c r="J77" s="57">
        <f>SUM(I77-G77)</f>
        <v>178</v>
      </c>
      <c r="K77" s="59">
        <v>3607</v>
      </c>
    </row>
    <row r="78" spans="2:11" ht="12" customHeight="1">
      <c r="B78" s="51"/>
      <c r="C78" s="54"/>
      <c r="D78" s="55"/>
      <c r="E78" s="56"/>
      <c r="F78" s="66"/>
      <c r="G78" s="56"/>
      <c r="H78" s="66"/>
      <c r="I78" s="56"/>
      <c r="J78" s="66"/>
      <c r="K78" s="68"/>
    </row>
    <row r="79" spans="2:11" ht="15" customHeight="1">
      <c r="B79" s="69"/>
      <c r="C79" s="69" t="s">
        <v>442</v>
      </c>
      <c r="D79" s="70"/>
      <c r="E79" s="70"/>
      <c r="F79" s="70"/>
      <c r="G79" s="70"/>
      <c r="H79" s="70"/>
      <c r="I79" s="70"/>
      <c r="J79" s="70"/>
      <c r="K79" s="70"/>
    </row>
    <row r="80" spans="2:11" ht="9" customHeight="1">
      <c r="B80" s="18"/>
      <c r="C80" s="71"/>
      <c r="D80" s="56"/>
      <c r="E80" s="56"/>
      <c r="F80" s="56"/>
      <c r="G80" s="56"/>
      <c r="H80" s="56"/>
      <c r="I80" s="56"/>
      <c r="J80" s="56"/>
      <c r="K80" s="56"/>
    </row>
    <row r="81" spans="2:11" ht="12">
      <c r="B81" s="18"/>
      <c r="D81" s="18"/>
      <c r="E81" s="18"/>
      <c r="F81" s="18"/>
      <c r="G81" s="18"/>
      <c r="H81" s="18"/>
      <c r="I81" s="18"/>
      <c r="J81" s="18"/>
      <c r="K81" s="18"/>
    </row>
    <row r="82" spans="6:11" ht="12">
      <c r="F82" s="18"/>
      <c r="G82" s="18"/>
      <c r="H82" s="18"/>
      <c r="I82" s="18"/>
      <c r="J82" s="18"/>
      <c r="K82" s="18"/>
    </row>
    <row r="83" spans="6:11" ht="12">
      <c r="F83" s="18"/>
      <c r="G83" s="18"/>
      <c r="H83" s="18"/>
      <c r="I83" s="18"/>
      <c r="J83" s="18"/>
      <c r="K83" s="18"/>
    </row>
    <row r="84" spans="6:11" ht="12">
      <c r="F84" s="18"/>
      <c r="G84" s="18"/>
      <c r="H84" s="18"/>
      <c r="I84" s="18"/>
      <c r="J84" s="18"/>
      <c r="K84" s="18"/>
    </row>
    <row r="85" spans="6:11" ht="12">
      <c r="F85" s="18"/>
      <c r="G85" s="18"/>
      <c r="H85" s="18"/>
      <c r="I85" s="18"/>
      <c r="J85" s="18"/>
      <c r="K85" s="18"/>
    </row>
    <row r="86" spans="6:11" ht="12">
      <c r="F86" s="18"/>
      <c r="G86" s="18"/>
      <c r="H86" s="18"/>
      <c r="I86" s="18"/>
      <c r="J86" s="18"/>
      <c r="K86" s="18"/>
    </row>
    <row r="87" spans="6:11" ht="12">
      <c r="F87" s="18"/>
      <c r="G87" s="18"/>
      <c r="H87" s="18"/>
      <c r="I87" s="18"/>
      <c r="J87" s="18"/>
      <c r="K87" s="18"/>
    </row>
    <row r="88" ht="12">
      <c r="F88" s="15"/>
    </row>
    <row r="89" ht="12">
      <c r="F89" s="15"/>
    </row>
    <row r="90" ht="12">
      <c r="F90" s="15"/>
    </row>
    <row r="91" ht="12">
      <c r="F91" s="15"/>
    </row>
    <row r="92" ht="12">
      <c r="F92" s="15"/>
    </row>
    <row r="93" ht="12">
      <c r="F93" s="15"/>
    </row>
    <row r="94" ht="12">
      <c r="F94" s="15"/>
    </row>
    <row r="95" ht="12">
      <c r="F95" s="15"/>
    </row>
    <row r="96" ht="12">
      <c r="F96" s="15"/>
    </row>
    <row r="97" ht="12">
      <c r="F97" s="15"/>
    </row>
    <row r="98" ht="12">
      <c r="F98" s="15"/>
    </row>
    <row r="99" ht="12">
      <c r="F99" s="15"/>
    </row>
    <row r="100" ht="12">
      <c r="F100" s="15"/>
    </row>
    <row r="101" ht="12">
      <c r="F101" s="15"/>
    </row>
    <row r="102" ht="12">
      <c r="F102" s="15"/>
    </row>
    <row r="103" ht="12">
      <c r="F103" s="15"/>
    </row>
    <row r="104" ht="12">
      <c r="F104" s="15"/>
    </row>
    <row r="105" ht="12">
      <c r="F105" s="15"/>
    </row>
    <row r="106" ht="12">
      <c r="F106" s="15"/>
    </row>
    <row r="107" ht="12">
      <c r="F107" s="15"/>
    </row>
    <row r="108" ht="12">
      <c r="F108" s="15"/>
    </row>
    <row r="109" ht="12">
      <c r="F109" s="15"/>
    </row>
    <row r="110" ht="12">
      <c r="F110" s="15"/>
    </row>
    <row r="111" ht="12">
      <c r="F111" s="15"/>
    </row>
    <row r="112" ht="12">
      <c r="F112" s="15"/>
    </row>
    <row r="113" ht="12">
      <c r="F113" s="15"/>
    </row>
  </sheetData>
  <mergeCells count="17">
    <mergeCell ref="B67:C67"/>
    <mergeCell ref="B74:C74"/>
    <mergeCell ref="B39:C39"/>
    <mergeCell ref="B48:C48"/>
    <mergeCell ref="B57:C57"/>
    <mergeCell ref="B61:C61"/>
    <mergeCell ref="B45:C45"/>
    <mergeCell ref="G4:H5"/>
    <mergeCell ref="I4:J5"/>
    <mergeCell ref="B27:C27"/>
    <mergeCell ref="B36:C36"/>
    <mergeCell ref="D4:D5"/>
    <mergeCell ref="E4:F5"/>
    <mergeCell ref="B4:C6"/>
    <mergeCell ref="B8:C8"/>
    <mergeCell ref="B10:C10"/>
    <mergeCell ref="B12:C12"/>
  </mergeCells>
  <printOptions/>
  <pageMargins left="0.75" right="0.75" top="1" bottom="1" header="0.512" footer="0.512"/>
  <pageSetup orientation="portrait" paperSize="9"/>
  <drawing r:id="rId1"/>
</worksheet>
</file>

<file path=xl/worksheets/sheet20.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9.00390625" defaultRowHeight="13.5"/>
  <cols>
    <col min="1" max="1" width="3.375" style="151" customWidth="1"/>
    <col min="2" max="2" width="1.75390625" style="151" customWidth="1"/>
    <col min="3" max="3" width="20.375" style="151" bestFit="1" customWidth="1"/>
    <col min="4" max="7" width="8.75390625" style="151" bestFit="1" customWidth="1"/>
    <col min="8" max="8" width="2.875" style="151" customWidth="1"/>
    <col min="9" max="9" width="14.75390625" style="151" customWidth="1"/>
    <col min="10" max="12" width="8.50390625" style="151" bestFit="1" customWidth="1"/>
    <col min="13" max="13" width="8.50390625" style="151" customWidth="1"/>
    <col min="14" max="16384" width="9.00390625" style="151" customWidth="1"/>
  </cols>
  <sheetData>
    <row r="2" ht="14.25">
      <c r="B2" s="152" t="s">
        <v>1047</v>
      </c>
    </row>
    <row r="3" spans="2:13" s="137" customFormat="1" ht="12.75" thickBot="1">
      <c r="B3" s="156"/>
      <c r="C3" s="156"/>
      <c r="D3" s="156"/>
      <c r="E3" s="156"/>
      <c r="F3" s="156"/>
      <c r="G3" s="156"/>
      <c r="H3" s="156"/>
      <c r="I3" s="156"/>
      <c r="J3" s="156"/>
      <c r="K3" s="156"/>
      <c r="L3" s="156"/>
      <c r="M3" s="865" t="s">
        <v>1004</v>
      </c>
    </row>
    <row r="4" spans="2:13" s="137" customFormat="1" ht="36.75" thickTop="1">
      <c r="B4" s="1419" t="s">
        <v>1005</v>
      </c>
      <c r="C4" s="1625"/>
      <c r="D4" s="866" t="s">
        <v>1006</v>
      </c>
      <c r="E4" s="866" t="s">
        <v>1007</v>
      </c>
      <c r="F4" s="866" t="s">
        <v>1008</v>
      </c>
      <c r="G4" s="866" t="s">
        <v>1001</v>
      </c>
      <c r="H4" s="1341" t="s">
        <v>1009</v>
      </c>
      <c r="I4" s="1625"/>
      <c r="J4" s="866" t="s">
        <v>1002</v>
      </c>
      <c r="K4" s="866" t="s">
        <v>1010</v>
      </c>
      <c r="L4" s="866" t="s">
        <v>1003</v>
      </c>
      <c r="M4" s="866" t="s">
        <v>1001</v>
      </c>
    </row>
    <row r="5" spans="1:13" s="165" customFormat="1" ht="12">
      <c r="A5" s="218"/>
      <c r="B5" s="1626" t="s">
        <v>1011</v>
      </c>
      <c r="C5" s="1627"/>
      <c r="D5" s="63">
        <f>SUM(D7,D26,D28,J5,J6,J12,J13,J17:J20,J23,J27,J29)</f>
        <v>25685</v>
      </c>
      <c r="E5" s="63">
        <v>29382</v>
      </c>
      <c r="F5" s="63">
        <f>SUM(F7,F26,F28,L5,L6,L12,L13,L17:L20,L23,L27,L29)</f>
        <v>35081</v>
      </c>
      <c r="G5" s="867">
        <f>SUM(G7,G26,G28,M5,M6,M12,M13,M17:M20,M23,M27,M29)</f>
        <v>42457</v>
      </c>
      <c r="H5" s="1308" t="s">
        <v>1012</v>
      </c>
      <c r="I5" s="1332"/>
      <c r="J5" s="868">
        <v>258</v>
      </c>
      <c r="K5" s="868">
        <v>261</v>
      </c>
      <c r="L5" s="56">
        <v>254</v>
      </c>
      <c r="M5" s="869">
        <v>441</v>
      </c>
    </row>
    <row r="6" spans="1:16" s="165" customFormat="1" ht="12">
      <c r="A6" s="218"/>
      <c r="B6" s="870"/>
      <c r="C6" s="219"/>
      <c r="D6" s="871"/>
      <c r="E6" s="871"/>
      <c r="F6" s="63"/>
      <c r="G6" s="872"/>
      <c r="H6" s="1308" t="s">
        <v>1419</v>
      </c>
      <c r="I6" s="1332"/>
      <c r="J6" s="868">
        <v>196</v>
      </c>
      <c r="K6" s="868">
        <v>258</v>
      </c>
      <c r="L6" s="56">
        <v>322</v>
      </c>
      <c r="M6" s="520">
        <v>512</v>
      </c>
      <c r="O6" s="151"/>
      <c r="P6" s="151"/>
    </row>
    <row r="7" spans="1:13" ht="12">
      <c r="A7" s="137"/>
      <c r="B7" s="1331" t="s">
        <v>1445</v>
      </c>
      <c r="C7" s="1332"/>
      <c r="D7" s="56">
        <v>9833</v>
      </c>
      <c r="E7" s="56">
        <v>11310</v>
      </c>
      <c r="F7" s="56">
        <v>14225</v>
      </c>
      <c r="G7" s="873">
        <v>16785</v>
      </c>
      <c r="I7" s="54" t="s">
        <v>1013</v>
      </c>
      <c r="J7" s="868">
        <v>49</v>
      </c>
      <c r="K7" s="868">
        <v>100</v>
      </c>
      <c r="L7" s="56">
        <v>114</v>
      </c>
      <c r="M7" s="520">
        <v>157</v>
      </c>
    </row>
    <row r="8" spans="1:13" ht="12">
      <c r="A8" s="137"/>
      <c r="B8" s="874"/>
      <c r="C8" s="875" t="s">
        <v>1014</v>
      </c>
      <c r="D8" s="868">
        <v>2337</v>
      </c>
      <c r="E8" s="868">
        <v>2711</v>
      </c>
      <c r="F8" s="876">
        <v>3417</v>
      </c>
      <c r="G8" s="873">
        <v>4020</v>
      </c>
      <c r="H8" s="137"/>
      <c r="I8" s="54" t="s">
        <v>1015</v>
      </c>
      <c r="J8" s="868">
        <v>94</v>
      </c>
      <c r="K8" s="868">
        <v>52</v>
      </c>
      <c r="L8" s="56">
        <v>82</v>
      </c>
      <c r="M8" s="520">
        <v>127</v>
      </c>
    </row>
    <row r="9" spans="1:13" ht="12">
      <c r="A9" s="137"/>
      <c r="B9" s="877"/>
      <c r="C9" s="875" t="s">
        <v>1016</v>
      </c>
      <c r="D9" s="868">
        <v>2596</v>
      </c>
      <c r="E9" s="868">
        <v>2866</v>
      </c>
      <c r="F9" s="876">
        <v>3333</v>
      </c>
      <c r="G9" s="873">
        <v>3674</v>
      </c>
      <c r="I9" s="54" t="s">
        <v>1017</v>
      </c>
      <c r="J9" s="868">
        <v>5</v>
      </c>
      <c r="K9" s="868">
        <v>4</v>
      </c>
      <c r="L9" s="56">
        <v>0</v>
      </c>
      <c r="M9" s="520">
        <v>0</v>
      </c>
    </row>
    <row r="10" spans="1:13" ht="12">
      <c r="A10" s="137"/>
      <c r="B10" s="878"/>
      <c r="C10" s="875" t="s">
        <v>1018</v>
      </c>
      <c r="D10" s="868">
        <v>1579</v>
      </c>
      <c r="E10" s="868">
        <v>1724</v>
      </c>
      <c r="F10" s="876">
        <v>2031</v>
      </c>
      <c r="G10" s="873">
        <v>2295</v>
      </c>
      <c r="I10" s="54" t="s">
        <v>1622</v>
      </c>
      <c r="J10" s="868">
        <v>48</v>
      </c>
      <c r="K10" s="868">
        <v>102</v>
      </c>
      <c r="L10" s="56">
        <v>0</v>
      </c>
      <c r="M10" s="520">
        <v>0</v>
      </c>
    </row>
    <row r="11" spans="1:13" ht="12" customHeight="1">
      <c r="A11" s="137"/>
      <c r="B11" s="878"/>
      <c r="C11" s="875" t="s">
        <v>1019</v>
      </c>
      <c r="D11" s="868">
        <v>145</v>
      </c>
      <c r="E11" s="868">
        <v>191</v>
      </c>
      <c r="F11" s="876">
        <v>418</v>
      </c>
      <c r="G11" s="873">
        <v>415</v>
      </c>
      <c r="I11" s="52"/>
      <c r="M11" s="52"/>
    </row>
    <row r="12" spans="1:13" ht="12">
      <c r="A12" s="137"/>
      <c r="B12" s="878"/>
      <c r="C12" s="875" t="s">
        <v>1020</v>
      </c>
      <c r="D12" s="868">
        <v>149</v>
      </c>
      <c r="E12" s="868">
        <v>159</v>
      </c>
      <c r="F12" s="876">
        <v>167</v>
      </c>
      <c r="G12" s="873">
        <v>192</v>
      </c>
      <c r="H12" s="1308" t="s">
        <v>1443</v>
      </c>
      <c r="I12" s="1332"/>
      <c r="J12" s="868">
        <v>919</v>
      </c>
      <c r="K12" s="868">
        <v>1117</v>
      </c>
      <c r="L12" s="56">
        <v>1458</v>
      </c>
      <c r="M12" s="520">
        <v>1874</v>
      </c>
    </row>
    <row r="13" spans="1:13" ht="12">
      <c r="A13" s="137"/>
      <c r="B13" s="878"/>
      <c r="C13" s="875" t="s">
        <v>1426</v>
      </c>
      <c r="D13" s="868">
        <v>368</v>
      </c>
      <c r="E13" s="868">
        <v>432</v>
      </c>
      <c r="F13" s="876">
        <v>494</v>
      </c>
      <c r="G13" s="873">
        <v>637</v>
      </c>
      <c r="H13" s="1308" t="s">
        <v>1021</v>
      </c>
      <c r="I13" s="1332"/>
      <c r="J13" s="67">
        <f>SUM(J14:J15)</f>
        <v>8636</v>
      </c>
      <c r="K13" s="67">
        <f>SUM(K14:K15)</f>
        <v>10281</v>
      </c>
      <c r="L13" s="67">
        <f>SUM(L14:L15)</f>
        <v>12385</v>
      </c>
      <c r="M13" s="575">
        <f>SUM(M14:M15)</f>
        <v>15045</v>
      </c>
    </row>
    <row r="14" spans="1:13" ht="12">
      <c r="A14" s="137"/>
      <c r="B14" s="878"/>
      <c r="C14" s="875" t="s">
        <v>1022</v>
      </c>
      <c r="D14" s="868">
        <v>17</v>
      </c>
      <c r="E14" s="868">
        <v>24</v>
      </c>
      <c r="F14" s="876">
        <v>29</v>
      </c>
      <c r="G14" s="873">
        <v>86</v>
      </c>
      <c r="H14" s="137"/>
      <c r="I14" s="54" t="s">
        <v>1023</v>
      </c>
      <c r="J14" s="868">
        <v>4669</v>
      </c>
      <c r="K14" s="868">
        <v>5600</v>
      </c>
      <c r="L14" s="56">
        <v>7086</v>
      </c>
      <c r="M14" s="575">
        <v>8707</v>
      </c>
    </row>
    <row r="15" spans="1:13" ht="12">
      <c r="A15" s="137"/>
      <c r="B15" s="878"/>
      <c r="C15" s="875" t="s">
        <v>1024</v>
      </c>
      <c r="D15" s="868">
        <v>3</v>
      </c>
      <c r="E15" s="868">
        <v>5</v>
      </c>
      <c r="F15" s="876">
        <v>5</v>
      </c>
      <c r="G15" s="873">
        <v>7</v>
      </c>
      <c r="I15" s="54" t="s">
        <v>1025</v>
      </c>
      <c r="J15" s="868">
        <v>3967</v>
      </c>
      <c r="K15" s="868">
        <v>4681</v>
      </c>
      <c r="L15" s="56">
        <v>5299</v>
      </c>
      <c r="M15" s="520">
        <v>6338</v>
      </c>
    </row>
    <row r="16" spans="1:13" ht="12">
      <c r="A16" s="137"/>
      <c r="B16" s="878"/>
      <c r="C16" s="875" t="s">
        <v>1026</v>
      </c>
      <c r="D16" s="868">
        <v>166</v>
      </c>
      <c r="E16" s="868">
        <v>145</v>
      </c>
      <c r="F16" s="876">
        <v>155</v>
      </c>
      <c r="G16" s="873">
        <v>195</v>
      </c>
      <c r="I16" s="52"/>
      <c r="M16" s="52"/>
    </row>
    <row r="17" spans="1:13" ht="12">
      <c r="A17" s="137"/>
      <c r="B17" s="878"/>
      <c r="C17" s="875" t="s">
        <v>1027</v>
      </c>
      <c r="D17" s="868">
        <v>235</v>
      </c>
      <c r="E17" s="868">
        <v>292</v>
      </c>
      <c r="F17" s="876">
        <v>452</v>
      </c>
      <c r="G17" s="873">
        <v>663</v>
      </c>
      <c r="H17" s="1308" t="s">
        <v>1028</v>
      </c>
      <c r="I17" s="1332"/>
      <c r="J17" s="868">
        <v>88</v>
      </c>
      <c r="K17" s="868">
        <v>206</v>
      </c>
      <c r="L17" s="56">
        <v>132</v>
      </c>
      <c r="M17" s="520">
        <v>167</v>
      </c>
    </row>
    <row r="18" spans="1:13" ht="12">
      <c r="A18" s="137"/>
      <c r="B18" s="878"/>
      <c r="C18" s="875" t="s">
        <v>1715</v>
      </c>
      <c r="D18" s="868">
        <v>637</v>
      </c>
      <c r="E18" s="868">
        <v>688</v>
      </c>
      <c r="F18" s="876">
        <v>542</v>
      </c>
      <c r="G18" s="873">
        <v>717</v>
      </c>
      <c r="H18" s="1308" t="s">
        <v>1029</v>
      </c>
      <c r="I18" s="1332"/>
      <c r="J18" s="868">
        <v>72</v>
      </c>
      <c r="K18" s="868">
        <v>38</v>
      </c>
      <c r="L18" s="56">
        <v>74</v>
      </c>
      <c r="M18" s="575">
        <v>116</v>
      </c>
    </row>
    <row r="19" spans="1:13" ht="12">
      <c r="A19" s="137"/>
      <c r="B19" s="878"/>
      <c r="C19" s="875" t="s">
        <v>1030</v>
      </c>
      <c r="D19" s="879">
        <v>0</v>
      </c>
      <c r="E19" s="879">
        <v>0</v>
      </c>
      <c r="F19" s="880">
        <v>0</v>
      </c>
      <c r="G19" s="873">
        <v>176</v>
      </c>
      <c r="H19" s="1308" t="s">
        <v>1031</v>
      </c>
      <c r="I19" s="1332"/>
      <c r="J19" s="868">
        <v>797</v>
      </c>
      <c r="K19" s="868">
        <v>857</v>
      </c>
      <c r="L19" s="56">
        <v>1037</v>
      </c>
      <c r="M19" s="520">
        <v>1394</v>
      </c>
    </row>
    <row r="20" spans="1:13" ht="12">
      <c r="A20" s="137"/>
      <c r="B20" s="878"/>
      <c r="C20" s="875" t="s">
        <v>1032</v>
      </c>
      <c r="D20" s="879">
        <v>0</v>
      </c>
      <c r="E20" s="879">
        <v>0</v>
      </c>
      <c r="F20" s="880">
        <v>0</v>
      </c>
      <c r="G20" s="873">
        <v>362</v>
      </c>
      <c r="H20" s="1308" t="s">
        <v>1033</v>
      </c>
      <c r="I20" s="1332"/>
      <c r="J20" s="868">
        <f>SUM(J21:J22)</f>
        <v>1297</v>
      </c>
      <c r="K20" s="868">
        <f>SUM(K21:K22)</f>
        <v>1229</v>
      </c>
      <c r="L20" s="868">
        <f>SUM(L21:L22)</f>
        <v>1076</v>
      </c>
      <c r="M20" s="520">
        <v>1142</v>
      </c>
    </row>
    <row r="21" spans="1:13" ht="12">
      <c r="A21" s="137"/>
      <c r="B21" s="878"/>
      <c r="C21" s="875" t="s">
        <v>1034</v>
      </c>
      <c r="D21" s="868">
        <v>954</v>
      </c>
      <c r="E21" s="868">
        <v>1181</v>
      </c>
      <c r="F21" s="876">
        <v>1522</v>
      </c>
      <c r="G21" s="873">
        <v>1989</v>
      </c>
      <c r="I21" s="54" t="s">
        <v>1035</v>
      </c>
      <c r="J21" s="868">
        <v>1250</v>
      </c>
      <c r="K21" s="868">
        <v>1185</v>
      </c>
      <c r="L21" s="56">
        <v>1035</v>
      </c>
      <c r="M21" s="575">
        <v>1100</v>
      </c>
    </row>
    <row r="22" spans="1:13" ht="12">
      <c r="A22" s="137"/>
      <c r="B22" s="878"/>
      <c r="C22" s="875" t="s">
        <v>1036</v>
      </c>
      <c r="D22" s="868">
        <v>496</v>
      </c>
      <c r="E22" s="868">
        <v>711</v>
      </c>
      <c r="F22" s="876">
        <v>1026</v>
      </c>
      <c r="G22" s="873">
        <v>1132</v>
      </c>
      <c r="I22" s="54" t="s">
        <v>1037</v>
      </c>
      <c r="J22" s="868">
        <v>47</v>
      </c>
      <c r="K22" s="868">
        <v>44</v>
      </c>
      <c r="L22" s="56">
        <v>41</v>
      </c>
      <c r="M22" s="575">
        <v>41</v>
      </c>
    </row>
    <row r="23" spans="1:13" ht="12">
      <c r="A23" s="137"/>
      <c r="B23" s="878"/>
      <c r="C23" s="875" t="s">
        <v>1038</v>
      </c>
      <c r="D23" s="868">
        <v>32</v>
      </c>
      <c r="E23" s="868">
        <v>69</v>
      </c>
      <c r="F23" s="876">
        <v>63</v>
      </c>
      <c r="G23" s="873">
        <v>82</v>
      </c>
      <c r="H23" s="1308" t="s">
        <v>1039</v>
      </c>
      <c r="I23" s="1332"/>
      <c r="J23" s="868">
        <v>1361</v>
      </c>
      <c r="K23" s="868">
        <v>1618</v>
      </c>
      <c r="L23" s="56">
        <v>1921</v>
      </c>
      <c r="M23" s="575">
        <v>2441</v>
      </c>
    </row>
    <row r="24" spans="1:13" ht="12">
      <c r="A24" s="137"/>
      <c r="B24" s="878"/>
      <c r="C24" s="875" t="s">
        <v>1040</v>
      </c>
      <c r="D24" s="868">
        <v>22</v>
      </c>
      <c r="E24" s="868">
        <v>21</v>
      </c>
      <c r="F24" s="876">
        <v>12</v>
      </c>
      <c r="G24" s="873">
        <v>17</v>
      </c>
      <c r="I24" s="54" t="s">
        <v>1041</v>
      </c>
      <c r="J24" s="879">
        <v>0</v>
      </c>
      <c r="K24" s="879">
        <v>0</v>
      </c>
      <c r="L24" s="56">
        <v>416</v>
      </c>
      <c r="M24" s="575">
        <v>575</v>
      </c>
    </row>
    <row r="25" spans="1:13" ht="12">
      <c r="A25" s="137"/>
      <c r="B25" s="878"/>
      <c r="C25" s="875" t="s">
        <v>1723</v>
      </c>
      <c r="D25" s="868">
        <v>97</v>
      </c>
      <c r="E25" s="868">
        <v>91</v>
      </c>
      <c r="F25" s="876">
        <v>140</v>
      </c>
      <c r="G25" s="873">
        <v>126</v>
      </c>
      <c r="H25" s="137"/>
      <c r="I25" s="881" t="s">
        <v>1042</v>
      </c>
      <c r="J25" s="868">
        <v>83</v>
      </c>
      <c r="K25" s="868">
        <v>210</v>
      </c>
      <c r="L25" s="56">
        <v>214</v>
      </c>
      <c r="M25" s="575">
        <v>302</v>
      </c>
    </row>
    <row r="26" spans="1:13" ht="12">
      <c r="A26" s="137"/>
      <c r="B26" s="1331" t="s">
        <v>1043</v>
      </c>
      <c r="C26" s="1332"/>
      <c r="D26" s="868">
        <v>757</v>
      </c>
      <c r="E26" s="868">
        <v>809</v>
      </c>
      <c r="F26" s="56">
        <v>752</v>
      </c>
      <c r="G26" s="873">
        <v>774</v>
      </c>
      <c r="I26" s="52"/>
      <c r="J26" s="868"/>
      <c r="K26" s="868"/>
      <c r="L26" s="868"/>
      <c r="M26" s="520"/>
    </row>
    <row r="27" spans="1:13" ht="12">
      <c r="A27" s="137"/>
      <c r="B27" s="159"/>
      <c r="C27" s="54"/>
      <c r="D27" s="868"/>
      <c r="E27" s="868"/>
      <c r="F27" s="56"/>
      <c r="G27" s="873"/>
      <c r="H27" s="1308" t="s">
        <v>1044</v>
      </c>
      <c r="I27" s="1332"/>
      <c r="J27" s="868">
        <v>853</v>
      </c>
      <c r="K27" s="868">
        <v>763</v>
      </c>
      <c r="L27" s="882">
        <v>654</v>
      </c>
      <c r="M27" s="520">
        <v>817</v>
      </c>
    </row>
    <row r="28" spans="1:13" ht="12">
      <c r="A28" s="137"/>
      <c r="B28" s="1331" t="s">
        <v>1045</v>
      </c>
      <c r="C28" s="1332"/>
      <c r="D28" s="868">
        <v>49</v>
      </c>
      <c r="E28" s="868">
        <v>52</v>
      </c>
      <c r="F28" s="56">
        <v>63</v>
      </c>
      <c r="G28" s="873">
        <v>97</v>
      </c>
      <c r="H28" s="883"/>
      <c r="I28" s="54"/>
      <c r="J28" s="868"/>
      <c r="K28" s="868"/>
      <c r="L28" s="882"/>
      <c r="M28" s="520"/>
    </row>
    <row r="29" spans="1:13" ht="12">
      <c r="A29" s="137"/>
      <c r="B29" s="1628"/>
      <c r="C29" s="1629"/>
      <c r="D29" s="885"/>
      <c r="E29" s="886"/>
      <c r="F29" s="887"/>
      <c r="G29" s="888"/>
      <c r="H29" s="1631" t="s">
        <v>1570</v>
      </c>
      <c r="I29" s="1629"/>
      <c r="J29" s="886">
        <v>569</v>
      </c>
      <c r="K29" s="886">
        <v>582</v>
      </c>
      <c r="L29" s="791">
        <v>728</v>
      </c>
      <c r="M29" s="68">
        <v>852</v>
      </c>
    </row>
    <row r="30" ht="12">
      <c r="B30" s="151" t="s">
        <v>1046</v>
      </c>
    </row>
    <row r="31" spans="8:10" ht="12">
      <c r="H31" s="1630"/>
      <c r="I31" s="1630"/>
      <c r="J31" s="889"/>
    </row>
  </sheetData>
  <mergeCells count="19">
    <mergeCell ref="H31:I31"/>
    <mergeCell ref="H20:I20"/>
    <mergeCell ref="H18:I18"/>
    <mergeCell ref="H19:I19"/>
    <mergeCell ref="H23:I23"/>
    <mergeCell ref="H29:I29"/>
    <mergeCell ref="B28:C28"/>
    <mergeCell ref="B29:C29"/>
    <mergeCell ref="H5:I5"/>
    <mergeCell ref="B26:C26"/>
    <mergeCell ref="H27:I27"/>
    <mergeCell ref="H17:I17"/>
    <mergeCell ref="H13:I13"/>
    <mergeCell ref="B4:C4"/>
    <mergeCell ref="B5:C5"/>
    <mergeCell ref="H12:I12"/>
    <mergeCell ref="B7:C7"/>
    <mergeCell ref="H4:I4"/>
    <mergeCell ref="H6:I6"/>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B1:Q78"/>
  <sheetViews>
    <sheetView workbookViewId="0" topLeftCell="A1">
      <selection activeCell="A1" sqref="A1"/>
    </sheetView>
  </sheetViews>
  <sheetFormatPr defaultColWidth="9.00390625" defaultRowHeight="13.5"/>
  <cols>
    <col min="1" max="1" width="2.625" style="890" customWidth="1"/>
    <col min="2" max="2" width="2.00390625" style="890" customWidth="1"/>
    <col min="3" max="3" width="8.375" style="891" customWidth="1"/>
    <col min="4" max="4" width="8.875" style="890" customWidth="1"/>
    <col min="5" max="5" width="8.75390625" style="890" customWidth="1"/>
    <col min="6" max="6" width="13.50390625" style="890" customWidth="1"/>
    <col min="7" max="7" width="3.625" style="892" customWidth="1"/>
    <col min="8" max="8" width="7.375" style="890" customWidth="1"/>
    <col min="9" max="9" width="8.25390625" style="890" customWidth="1"/>
    <col min="10" max="10" width="12.625" style="890" customWidth="1"/>
    <col min="11" max="11" width="3.625" style="890" customWidth="1"/>
    <col min="12" max="13" width="8.25390625" style="890" customWidth="1"/>
    <col min="14" max="14" width="12.125" style="890" customWidth="1"/>
    <col min="15" max="15" width="8.00390625" style="890" customWidth="1"/>
    <col min="16" max="16" width="8.875" style="890" customWidth="1"/>
    <col min="17" max="17" width="10.375" style="890" customWidth="1"/>
    <col min="18" max="16384" width="9.00390625" style="890" customWidth="1"/>
  </cols>
  <sheetData>
    <row r="1" ht="13.5" customHeight="1">
      <c r="Q1" s="893"/>
    </row>
    <row r="2" spans="2:17" ht="15" customHeight="1">
      <c r="B2" s="894" t="s">
        <v>1081</v>
      </c>
      <c r="F2" s="895"/>
      <c r="G2" s="896"/>
      <c r="H2" s="895"/>
      <c r="I2" s="895"/>
      <c r="J2" s="895"/>
      <c r="K2" s="895"/>
      <c r="L2" s="895"/>
      <c r="M2" s="895"/>
      <c r="N2" s="895"/>
      <c r="O2" s="895"/>
      <c r="P2" s="895"/>
      <c r="Q2" s="893"/>
    </row>
    <row r="3" spans="4:17" ht="13.5" customHeight="1" thickBot="1">
      <c r="D3" s="891"/>
      <c r="E3" s="891"/>
      <c r="F3" s="891"/>
      <c r="G3" s="897"/>
      <c r="H3" s="898"/>
      <c r="I3" s="898"/>
      <c r="J3" s="899"/>
      <c r="K3" s="899"/>
      <c r="L3" s="898"/>
      <c r="M3" s="898"/>
      <c r="O3" s="898"/>
      <c r="Q3" s="899" t="s">
        <v>1053</v>
      </c>
    </row>
    <row r="4" spans="2:17" s="900" customFormat="1" ht="36.75" customHeight="1" thickTop="1">
      <c r="B4" s="1652" t="s">
        <v>1054</v>
      </c>
      <c r="C4" s="1653"/>
      <c r="D4" s="1658" t="s">
        <v>1055</v>
      </c>
      <c r="E4" s="1659"/>
      <c r="F4" s="1660"/>
      <c r="G4" s="902" t="s">
        <v>1056</v>
      </c>
      <c r="H4" s="1661" t="s">
        <v>1057</v>
      </c>
      <c r="I4" s="1659"/>
      <c r="J4" s="1660"/>
      <c r="K4" s="901" t="s">
        <v>1058</v>
      </c>
      <c r="L4" s="1662" t="s">
        <v>1059</v>
      </c>
      <c r="M4" s="1663"/>
      <c r="N4" s="1664"/>
      <c r="O4" s="1645" t="s">
        <v>1060</v>
      </c>
      <c r="P4" s="1646"/>
      <c r="Q4" s="1647"/>
    </row>
    <row r="5" spans="2:17" s="900" customFormat="1" ht="13.5" customHeight="1">
      <c r="B5" s="1654"/>
      <c r="C5" s="1655"/>
      <c r="D5" s="1642" t="s">
        <v>1048</v>
      </c>
      <c r="E5" s="1644" t="s">
        <v>1061</v>
      </c>
      <c r="F5" s="1638" t="s">
        <v>1062</v>
      </c>
      <c r="G5" s="1648" t="s">
        <v>1048</v>
      </c>
      <c r="H5" s="1649"/>
      <c r="I5" s="1644" t="s">
        <v>1063</v>
      </c>
      <c r="J5" s="1638" t="s">
        <v>1064</v>
      </c>
      <c r="K5" s="1648" t="s">
        <v>1048</v>
      </c>
      <c r="L5" s="1649"/>
      <c r="M5" s="1644" t="s">
        <v>1063</v>
      </c>
      <c r="N5" s="1638" t="s">
        <v>1064</v>
      </c>
      <c r="O5" s="1642" t="s">
        <v>1048</v>
      </c>
      <c r="P5" s="1644" t="s">
        <v>1063</v>
      </c>
      <c r="Q5" s="1638" t="s">
        <v>1064</v>
      </c>
    </row>
    <row r="6" spans="2:17" s="900" customFormat="1" ht="13.5" customHeight="1">
      <c r="B6" s="1656"/>
      <c r="C6" s="1657"/>
      <c r="D6" s="1643"/>
      <c r="E6" s="1643"/>
      <c r="F6" s="1639"/>
      <c r="G6" s="1650"/>
      <c r="H6" s="1651"/>
      <c r="I6" s="1643"/>
      <c r="J6" s="1639"/>
      <c r="K6" s="1650"/>
      <c r="L6" s="1651"/>
      <c r="M6" s="1643"/>
      <c r="N6" s="1639"/>
      <c r="O6" s="1643"/>
      <c r="P6" s="1643"/>
      <c r="Q6" s="1639"/>
    </row>
    <row r="7" spans="2:17" s="903" customFormat="1" ht="12" customHeight="1">
      <c r="B7" s="904"/>
      <c r="C7" s="905"/>
      <c r="D7" s="906"/>
      <c r="E7" s="907" t="s">
        <v>1651</v>
      </c>
      <c r="F7" s="908" t="s">
        <v>1065</v>
      </c>
      <c r="G7" s="909"/>
      <c r="H7" s="907"/>
      <c r="I7" s="907" t="s">
        <v>1651</v>
      </c>
      <c r="J7" s="908" t="s">
        <v>1065</v>
      </c>
      <c r="K7" s="908"/>
      <c r="L7" s="907"/>
      <c r="M7" s="907" t="s">
        <v>1651</v>
      </c>
      <c r="N7" s="908" t="s">
        <v>1065</v>
      </c>
      <c r="O7" s="907"/>
      <c r="P7" s="907" t="s">
        <v>1651</v>
      </c>
      <c r="Q7" s="905" t="s">
        <v>1065</v>
      </c>
    </row>
    <row r="8" spans="2:17" s="910" customFormat="1" ht="12" customHeight="1">
      <c r="B8" s="1640" t="s">
        <v>402</v>
      </c>
      <c r="C8" s="1641"/>
      <c r="D8" s="62">
        <f>SUM(D10,D25,D43,D55,D66)</f>
        <v>23407</v>
      </c>
      <c r="E8" s="63">
        <f>SUM(E10,E25,E43,E55,E66)</f>
        <v>71993</v>
      </c>
      <c r="F8" s="63">
        <f>SUM(F10,F25,F43,F55,F66)</f>
        <v>16086258</v>
      </c>
      <c r="G8" s="63"/>
      <c r="H8" s="63">
        <f>SUM(H10,H25,H43,H55,H66)</f>
        <v>4298</v>
      </c>
      <c r="I8" s="63">
        <f>SUM(I10,I25,I43,I55,I66)</f>
        <v>36326</v>
      </c>
      <c r="J8" s="63">
        <f>SUM(J10,J25,J43,J55,J66)</f>
        <v>13129702</v>
      </c>
      <c r="K8" s="63"/>
      <c r="L8" s="63">
        <f aca="true" t="shared" si="0" ref="L8:Q8">SUM(L10,L25,L43,L55,L66)</f>
        <v>16623</v>
      </c>
      <c r="M8" s="63">
        <f t="shared" si="0"/>
        <v>28373</v>
      </c>
      <c r="N8" s="63">
        <f t="shared" si="0"/>
        <v>2634194</v>
      </c>
      <c r="O8" s="63">
        <f t="shared" si="0"/>
        <v>2486</v>
      </c>
      <c r="P8" s="63">
        <f t="shared" si="0"/>
        <v>7294</v>
      </c>
      <c r="Q8" s="516">
        <f t="shared" si="0"/>
        <v>322362</v>
      </c>
    </row>
    <row r="9" spans="2:17" s="910" customFormat="1" ht="12" customHeight="1">
      <c r="B9" s="911"/>
      <c r="C9" s="912"/>
      <c r="D9" s="62"/>
      <c r="E9" s="63"/>
      <c r="F9" s="63"/>
      <c r="G9" s="63"/>
      <c r="H9" s="63"/>
      <c r="I9" s="63"/>
      <c r="J9" s="63"/>
      <c r="K9" s="63"/>
      <c r="L9" s="63"/>
      <c r="M9" s="63"/>
      <c r="N9" s="63"/>
      <c r="O9" s="63"/>
      <c r="P9" s="63"/>
      <c r="Q9" s="516"/>
    </row>
    <row r="10" spans="2:17" s="910" customFormat="1" ht="12" customHeight="1">
      <c r="B10" s="1640" t="s">
        <v>403</v>
      </c>
      <c r="C10" s="1641"/>
      <c r="D10" s="62">
        <f>SUM(D12:D23)</f>
        <v>15418</v>
      </c>
      <c r="E10" s="63">
        <f>SUM(E12:E23)</f>
        <v>55187</v>
      </c>
      <c r="F10" s="63">
        <f>SUM(F12:F23)</f>
        <v>14113674</v>
      </c>
      <c r="G10" s="63"/>
      <c r="H10" s="63">
        <f>SUM(H12:H23)</f>
        <v>3503</v>
      </c>
      <c r="I10" s="63">
        <f>SUM(I12:I23)</f>
        <v>32177</v>
      </c>
      <c r="J10" s="63">
        <f>SUM(J12:J23)</f>
        <v>12208014</v>
      </c>
      <c r="K10" s="63"/>
      <c r="L10" s="63">
        <f aca="true" t="shared" si="1" ref="L10:Q10">SUM(L12:L23)</f>
        <v>10026</v>
      </c>
      <c r="M10" s="63">
        <f t="shared" si="1"/>
        <v>17207</v>
      </c>
      <c r="N10" s="63">
        <f t="shared" si="1"/>
        <v>1638480</v>
      </c>
      <c r="O10" s="63">
        <f t="shared" si="1"/>
        <v>1889</v>
      </c>
      <c r="P10" s="63">
        <f t="shared" si="1"/>
        <v>5803</v>
      </c>
      <c r="Q10" s="516">
        <f t="shared" si="1"/>
        <v>267180</v>
      </c>
    </row>
    <row r="11" spans="2:17" s="900" customFormat="1" ht="12" customHeight="1">
      <c r="B11" s="913"/>
      <c r="C11" s="914"/>
      <c r="D11" s="55"/>
      <c r="E11" s="56"/>
      <c r="F11" s="56"/>
      <c r="G11" s="56"/>
      <c r="H11" s="56"/>
      <c r="I11" s="56"/>
      <c r="J11" s="56"/>
      <c r="K11" s="56"/>
      <c r="L11" s="56"/>
      <c r="M11" s="56"/>
      <c r="N11" s="56"/>
      <c r="O11" s="56"/>
      <c r="P11" s="56"/>
      <c r="Q11" s="520"/>
    </row>
    <row r="12" spans="2:17" s="900" customFormat="1" ht="12" customHeight="1">
      <c r="B12" s="1632" t="s">
        <v>519</v>
      </c>
      <c r="C12" s="1633"/>
      <c r="D12" s="55">
        <f aca="true" t="shared" si="2" ref="D12:D23">SUM(H12,L12,O12)</f>
        <v>3893</v>
      </c>
      <c r="E12" s="56">
        <f aca="true" t="shared" si="3" ref="E12:E23">SUM(I12,M12,P12)</f>
        <v>18243</v>
      </c>
      <c r="F12" s="56">
        <f aca="true" t="shared" si="4" ref="F12:F23">SUM(J12,N12,Q12)</f>
        <v>6223415</v>
      </c>
      <c r="G12" s="56"/>
      <c r="H12" s="56">
        <v>1057</v>
      </c>
      <c r="I12" s="56">
        <v>12601</v>
      </c>
      <c r="J12" s="56">
        <v>5745999</v>
      </c>
      <c r="K12" s="56"/>
      <c r="L12" s="56">
        <v>2258</v>
      </c>
      <c r="M12" s="56">
        <v>3887</v>
      </c>
      <c r="N12" s="56">
        <v>390778</v>
      </c>
      <c r="O12" s="56">
        <v>578</v>
      </c>
      <c r="P12" s="56">
        <v>1755</v>
      </c>
      <c r="Q12" s="520">
        <v>86638</v>
      </c>
    </row>
    <row r="13" spans="2:17" s="900" customFormat="1" ht="12" customHeight="1">
      <c r="B13" s="1632" t="s">
        <v>528</v>
      </c>
      <c r="C13" s="1633"/>
      <c r="D13" s="55">
        <f t="shared" si="2"/>
        <v>1791</v>
      </c>
      <c r="E13" s="56">
        <f t="shared" si="3"/>
        <v>6903</v>
      </c>
      <c r="F13" s="56">
        <f t="shared" si="4"/>
        <v>1881504</v>
      </c>
      <c r="G13" s="56"/>
      <c r="H13" s="56">
        <v>497</v>
      </c>
      <c r="I13" s="56">
        <v>4220</v>
      </c>
      <c r="J13" s="56">
        <v>1632151</v>
      </c>
      <c r="K13" s="56"/>
      <c r="L13" s="56">
        <v>1093</v>
      </c>
      <c r="M13" s="56">
        <v>2051</v>
      </c>
      <c r="N13" s="56">
        <v>219951</v>
      </c>
      <c r="O13" s="56">
        <v>201</v>
      </c>
      <c r="P13" s="56">
        <v>632</v>
      </c>
      <c r="Q13" s="520">
        <v>29402</v>
      </c>
    </row>
    <row r="14" spans="2:17" s="900" customFormat="1" ht="12" customHeight="1">
      <c r="B14" s="1632" t="s">
        <v>1476</v>
      </c>
      <c r="C14" s="1633"/>
      <c r="D14" s="55">
        <f t="shared" si="2"/>
        <v>2214</v>
      </c>
      <c r="E14" s="56">
        <f t="shared" si="3"/>
        <v>7919</v>
      </c>
      <c r="F14" s="56">
        <f t="shared" si="4"/>
        <v>1767390</v>
      </c>
      <c r="G14" s="56"/>
      <c r="H14" s="56">
        <v>578</v>
      </c>
      <c r="I14" s="56">
        <v>4702</v>
      </c>
      <c r="J14" s="56">
        <v>1515547</v>
      </c>
      <c r="K14" s="56"/>
      <c r="L14" s="56">
        <v>1369</v>
      </c>
      <c r="M14" s="56">
        <v>2388</v>
      </c>
      <c r="N14" s="56">
        <v>214971</v>
      </c>
      <c r="O14" s="56">
        <v>267</v>
      </c>
      <c r="P14" s="56">
        <v>829</v>
      </c>
      <c r="Q14" s="520">
        <v>36872</v>
      </c>
    </row>
    <row r="15" spans="2:17" s="900" customFormat="1" ht="12" customHeight="1">
      <c r="B15" s="1632" t="s">
        <v>1477</v>
      </c>
      <c r="C15" s="1633"/>
      <c r="D15" s="55">
        <f t="shared" si="2"/>
        <v>2314</v>
      </c>
      <c r="E15" s="56">
        <f t="shared" si="3"/>
        <v>8336</v>
      </c>
      <c r="F15" s="56">
        <f t="shared" si="4"/>
        <v>2114857</v>
      </c>
      <c r="G15" s="56"/>
      <c r="H15" s="56">
        <v>520</v>
      </c>
      <c r="I15" s="56">
        <v>4982</v>
      </c>
      <c r="J15" s="56">
        <v>1842425</v>
      </c>
      <c r="K15" s="56"/>
      <c r="L15" s="56">
        <v>1483</v>
      </c>
      <c r="M15" s="56">
        <v>2379</v>
      </c>
      <c r="N15" s="56">
        <v>226702</v>
      </c>
      <c r="O15" s="56">
        <v>311</v>
      </c>
      <c r="P15" s="56">
        <v>975</v>
      </c>
      <c r="Q15" s="520">
        <v>45730</v>
      </c>
    </row>
    <row r="16" spans="2:17" s="900" customFormat="1" ht="12" customHeight="1">
      <c r="B16" s="1632" t="s">
        <v>1656</v>
      </c>
      <c r="C16" s="1633"/>
      <c r="D16" s="55">
        <f t="shared" si="2"/>
        <v>871</v>
      </c>
      <c r="E16" s="56">
        <f t="shared" si="3"/>
        <v>3031</v>
      </c>
      <c r="F16" s="56">
        <f t="shared" si="4"/>
        <v>528364</v>
      </c>
      <c r="G16" s="56"/>
      <c r="H16" s="56">
        <v>212</v>
      </c>
      <c r="I16" s="56">
        <v>1623</v>
      </c>
      <c r="J16" s="56">
        <v>414104</v>
      </c>
      <c r="K16" s="56"/>
      <c r="L16" s="56">
        <v>530</v>
      </c>
      <c r="M16" s="56">
        <v>901</v>
      </c>
      <c r="N16" s="56">
        <v>92559</v>
      </c>
      <c r="O16" s="56">
        <v>129</v>
      </c>
      <c r="P16" s="56">
        <v>507</v>
      </c>
      <c r="Q16" s="520">
        <v>21701</v>
      </c>
    </row>
    <row r="17" spans="2:17" s="900" customFormat="1" ht="12" customHeight="1">
      <c r="B17" s="1632" t="s">
        <v>520</v>
      </c>
      <c r="C17" s="1633"/>
      <c r="D17" s="55">
        <f t="shared" si="2"/>
        <v>725</v>
      </c>
      <c r="E17" s="56">
        <f t="shared" si="3"/>
        <v>1847</v>
      </c>
      <c r="F17" s="56">
        <f t="shared" si="4"/>
        <v>299838</v>
      </c>
      <c r="G17" s="56"/>
      <c r="H17" s="56">
        <v>115</v>
      </c>
      <c r="I17" s="56">
        <v>728</v>
      </c>
      <c r="J17" s="56">
        <v>215211</v>
      </c>
      <c r="K17" s="56"/>
      <c r="L17" s="56">
        <v>551</v>
      </c>
      <c r="M17" s="56">
        <v>918</v>
      </c>
      <c r="N17" s="56">
        <v>74329</v>
      </c>
      <c r="O17" s="56">
        <v>59</v>
      </c>
      <c r="P17" s="56">
        <v>201</v>
      </c>
      <c r="Q17" s="520">
        <v>10298</v>
      </c>
    </row>
    <row r="18" spans="2:17" s="900" customFormat="1" ht="12" customHeight="1">
      <c r="B18" s="1632" t="s">
        <v>521</v>
      </c>
      <c r="C18" s="1633"/>
      <c r="D18" s="55">
        <f t="shared" si="2"/>
        <v>675</v>
      </c>
      <c r="E18" s="56">
        <f t="shared" si="3"/>
        <v>1727</v>
      </c>
      <c r="F18" s="56">
        <f t="shared" si="4"/>
        <v>209118</v>
      </c>
      <c r="G18" s="56"/>
      <c r="H18" s="56">
        <v>123</v>
      </c>
      <c r="I18" s="56">
        <v>731</v>
      </c>
      <c r="J18" s="56">
        <v>135266</v>
      </c>
      <c r="K18" s="56"/>
      <c r="L18" s="56">
        <v>482</v>
      </c>
      <c r="M18" s="56">
        <v>828</v>
      </c>
      <c r="N18" s="56">
        <v>68022</v>
      </c>
      <c r="O18" s="56">
        <v>70</v>
      </c>
      <c r="P18" s="56">
        <v>168</v>
      </c>
      <c r="Q18" s="520">
        <v>5830</v>
      </c>
    </row>
    <row r="19" spans="2:17" s="900" customFormat="1" ht="12" customHeight="1">
      <c r="B19" s="1632" t="s">
        <v>1658</v>
      </c>
      <c r="C19" s="1633"/>
      <c r="D19" s="55">
        <f t="shared" si="2"/>
        <v>624</v>
      </c>
      <c r="E19" s="56">
        <f t="shared" si="3"/>
        <v>1520</v>
      </c>
      <c r="F19" s="56">
        <f t="shared" si="4"/>
        <v>262101</v>
      </c>
      <c r="G19" s="56"/>
      <c r="H19" s="56">
        <v>78</v>
      </c>
      <c r="I19" s="56">
        <v>530</v>
      </c>
      <c r="J19" s="56">
        <v>186500</v>
      </c>
      <c r="K19" s="56"/>
      <c r="L19" s="56">
        <v>503</v>
      </c>
      <c r="M19" s="56">
        <v>874</v>
      </c>
      <c r="N19" s="56">
        <v>71157</v>
      </c>
      <c r="O19" s="56">
        <v>43</v>
      </c>
      <c r="P19" s="56">
        <v>116</v>
      </c>
      <c r="Q19" s="520">
        <v>4444</v>
      </c>
    </row>
    <row r="20" spans="2:17" s="900" customFormat="1" ht="12" customHeight="1">
      <c r="B20" s="1632" t="s">
        <v>529</v>
      </c>
      <c r="C20" s="1633"/>
      <c r="D20" s="55">
        <f t="shared" si="2"/>
        <v>703</v>
      </c>
      <c r="E20" s="56">
        <f t="shared" si="3"/>
        <v>1888</v>
      </c>
      <c r="F20" s="56">
        <f t="shared" si="4"/>
        <v>327037</v>
      </c>
      <c r="G20" s="56"/>
      <c r="H20" s="56">
        <v>119</v>
      </c>
      <c r="I20" s="56">
        <v>780</v>
      </c>
      <c r="J20" s="56">
        <v>227682</v>
      </c>
      <c r="K20" s="56"/>
      <c r="L20" s="56">
        <v>517</v>
      </c>
      <c r="M20" s="56">
        <v>895</v>
      </c>
      <c r="N20" s="56">
        <v>89801</v>
      </c>
      <c r="O20" s="56">
        <v>67</v>
      </c>
      <c r="P20" s="56">
        <v>213</v>
      </c>
      <c r="Q20" s="520">
        <v>9554</v>
      </c>
    </row>
    <row r="21" spans="2:17" s="900" customFormat="1" ht="12" customHeight="1">
      <c r="B21" s="1632" t="s">
        <v>523</v>
      </c>
      <c r="C21" s="1633"/>
      <c r="D21" s="55">
        <f t="shared" si="2"/>
        <v>563</v>
      </c>
      <c r="E21" s="56">
        <f t="shared" si="3"/>
        <v>1449</v>
      </c>
      <c r="F21" s="56">
        <f t="shared" si="4"/>
        <v>219485</v>
      </c>
      <c r="G21" s="56"/>
      <c r="H21" s="56">
        <v>88</v>
      </c>
      <c r="I21" s="56">
        <v>604</v>
      </c>
      <c r="J21" s="56">
        <v>152441</v>
      </c>
      <c r="K21" s="56"/>
      <c r="L21" s="56">
        <v>413</v>
      </c>
      <c r="M21" s="56">
        <v>694</v>
      </c>
      <c r="N21" s="56">
        <v>62005</v>
      </c>
      <c r="O21" s="56">
        <v>62</v>
      </c>
      <c r="P21" s="56">
        <v>151</v>
      </c>
      <c r="Q21" s="520">
        <v>5039</v>
      </c>
    </row>
    <row r="22" spans="2:17" s="900" customFormat="1" ht="12" customHeight="1">
      <c r="B22" s="1632" t="s">
        <v>1066</v>
      </c>
      <c r="C22" s="1633"/>
      <c r="D22" s="55">
        <f t="shared" si="2"/>
        <v>612</v>
      </c>
      <c r="E22" s="56">
        <f t="shared" si="3"/>
        <v>1418</v>
      </c>
      <c r="F22" s="56">
        <f t="shared" si="4"/>
        <v>160646</v>
      </c>
      <c r="G22" s="56"/>
      <c r="H22" s="56">
        <v>67</v>
      </c>
      <c r="I22" s="56">
        <v>415</v>
      </c>
      <c r="J22" s="56">
        <v>83457</v>
      </c>
      <c r="K22" s="56"/>
      <c r="L22" s="56">
        <v>473</v>
      </c>
      <c r="M22" s="56">
        <v>821</v>
      </c>
      <c r="N22" s="56">
        <v>70322</v>
      </c>
      <c r="O22" s="56">
        <v>72</v>
      </c>
      <c r="P22" s="56">
        <v>182</v>
      </c>
      <c r="Q22" s="520">
        <v>6867</v>
      </c>
    </row>
    <row r="23" spans="2:17" s="900" customFormat="1" ht="12" customHeight="1">
      <c r="B23" s="1632" t="s">
        <v>506</v>
      </c>
      <c r="C23" s="1633"/>
      <c r="D23" s="55">
        <f t="shared" si="2"/>
        <v>433</v>
      </c>
      <c r="E23" s="56">
        <f t="shared" si="3"/>
        <v>906</v>
      </c>
      <c r="F23" s="56">
        <f t="shared" si="4"/>
        <v>119919</v>
      </c>
      <c r="G23" s="56"/>
      <c r="H23" s="56">
        <v>49</v>
      </c>
      <c r="I23" s="56">
        <v>261</v>
      </c>
      <c r="J23" s="56">
        <v>57231</v>
      </c>
      <c r="K23" s="56"/>
      <c r="L23" s="56">
        <v>354</v>
      </c>
      <c r="M23" s="56">
        <v>571</v>
      </c>
      <c r="N23" s="56">
        <v>57883</v>
      </c>
      <c r="O23" s="56">
        <v>30</v>
      </c>
      <c r="P23" s="56">
        <v>74</v>
      </c>
      <c r="Q23" s="520">
        <v>4805</v>
      </c>
    </row>
    <row r="24" spans="2:17" s="900" customFormat="1" ht="12" customHeight="1">
      <c r="B24" s="1632"/>
      <c r="C24" s="1633"/>
      <c r="D24" s="55"/>
      <c r="E24" s="56"/>
      <c r="F24" s="56"/>
      <c r="G24" s="56"/>
      <c r="H24" s="56"/>
      <c r="I24" s="56"/>
      <c r="J24" s="56"/>
      <c r="K24" s="56"/>
      <c r="L24" s="56"/>
      <c r="M24" s="56"/>
      <c r="N24" s="56"/>
      <c r="O24" s="56"/>
      <c r="P24" s="56"/>
      <c r="Q24" s="520"/>
    </row>
    <row r="25" spans="2:17" s="910" customFormat="1" ht="12" customHeight="1">
      <c r="B25" s="1634" t="s">
        <v>488</v>
      </c>
      <c r="C25" s="1635"/>
      <c r="D25" s="62">
        <f>SUM(D27:D41)</f>
        <v>2882</v>
      </c>
      <c r="E25" s="63">
        <f>SUM(E27:E41)</f>
        <v>5571</v>
      </c>
      <c r="F25" s="63">
        <f>SUM(F27:F41)</f>
        <v>597744</v>
      </c>
      <c r="G25" s="63"/>
      <c r="H25" s="63">
        <f>SUM(H27:H41)</f>
        <v>309</v>
      </c>
      <c r="I25" s="63">
        <f>SUM(I27:I41)</f>
        <v>1380</v>
      </c>
      <c r="J25" s="63">
        <f>SUM(J27:J41)</f>
        <v>274602</v>
      </c>
      <c r="K25" s="63"/>
      <c r="L25" s="63">
        <f aca="true" t="shared" si="5" ref="L25:Q25">SUM(L27:L41)</f>
        <v>2313</v>
      </c>
      <c r="M25" s="63">
        <f t="shared" si="5"/>
        <v>3589</v>
      </c>
      <c r="N25" s="63">
        <f t="shared" si="5"/>
        <v>303007</v>
      </c>
      <c r="O25" s="63">
        <f t="shared" si="5"/>
        <v>260</v>
      </c>
      <c r="P25" s="63">
        <f t="shared" si="5"/>
        <v>602</v>
      </c>
      <c r="Q25" s="516">
        <f t="shared" si="5"/>
        <v>20135</v>
      </c>
    </row>
    <row r="26" spans="2:17" s="900" customFormat="1" ht="12" customHeight="1">
      <c r="B26" s="1632"/>
      <c r="C26" s="1633"/>
      <c r="D26" s="55"/>
      <c r="E26" s="56"/>
      <c r="F26" s="56"/>
      <c r="G26" s="56"/>
      <c r="H26" s="56"/>
      <c r="I26" s="56"/>
      <c r="J26" s="56"/>
      <c r="K26" s="56"/>
      <c r="L26" s="56"/>
      <c r="M26" s="56"/>
      <c r="N26" s="56"/>
      <c r="O26" s="56"/>
      <c r="P26" s="56"/>
      <c r="Q26" s="520"/>
    </row>
    <row r="27" spans="2:17" s="900" customFormat="1" ht="12" customHeight="1">
      <c r="B27" s="1632" t="s">
        <v>406</v>
      </c>
      <c r="C27" s="1633"/>
      <c r="D27" s="55">
        <f aca="true" t="shared" si="6" ref="D27:F33">SUM(H27,L27,O27)</f>
        <v>113</v>
      </c>
      <c r="E27" s="56">
        <f t="shared" si="6"/>
        <v>198</v>
      </c>
      <c r="F27" s="56">
        <f t="shared" si="6"/>
        <v>13096</v>
      </c>
      <c r="G27" s="67"/>
      <c r="H27" s="67">
        <v>3</v>
      </c>
      <c r="I27" s="67">
        <v>11</v>
      </c>
      <c r="J27" s="67">
        <v>1210</v>
      </c>
      <c r="K27" s="67"/>
      <c r="L27" s="67">
        <v>104</v>
      </c>
      <c r="M27" s="67">
        <v>177</v>
      </c>
      <c r="N27" s="67">
        <v>11683</v>
      </c>
      <c r="O27" s="67">
        <v>6</v>
      </c>
      <c r="P27" s="67">
        <v>10</v>
      </c>
      <c r="Q27" s="575">
        <v>203</v>
      </c>
    </row>
    <row r="28" spans="2:17" s="900" customFormat="1" ht="12" customHeight="1">
      <c r="B28" s="1632" t="s">
        <v>407</v>
      </c>
      <c r="C28" s="1633"/>
      <c r="D28" s="55">
        <f t="shared" si="6"/>
        <v>125</v>
      </c>
      <c r="E28" s="56">
        <f t="shared" si="6"/>
        <v>211</v>
      </c>
      <c r="F28" s="56">
        <f t="shared" si="6"/>
        <v>18065</v>
      </c>
      <c r="G28" s="67"/>
      <c r="H28" s="67">
        <v>10</v>
      </c>
      <c r="I28" s="67">
        <v>39</v>
      </c>
      <c r="J28" s="67">
        <v>6484</v>
      </c>
      <c r="K28" s="67"/>
      <c r="L28" s="67">
        <v>110</v>
      </c>
      <c r="M28" s="67">
        <v>161</v>
      </c>
      <c r="N28" s="67">
        <v>11340</v>
      </c>
      <c r="O28" s="67">
        <v>5</v>
      </c>
      <c r="P28" s="67">
        <v>11</v>
      </c>
      <c r="Q28" s="575">
        <v>241</v>
      </c>
    </row>
    <row r="29" spans="2:17" s="900" customFormat="1" ht="12" customHeight="1">
      <c r="B29" s="1632" t="s">
        <v>1067</v>
      </c>
      <c r="C29" s="1633"/>
      <c r="D29" s="55">
        <f t="shared" si="6"/>
        <v>161</v>
      </c>
      <c r="E29" s="56">
        <f t="shared" si="6"/>
        <v>241</v>
      </c>
      <c r="F29" s="56">
        <f t="shared" si="6"/>
        <v>16524</v>
      </c>
      <c r="G29" s="67"/>
      <c r="H29" s="67">
        <v>6</v>
      </c>
      <c r="I29" s="67">
        <v>20</v>
      </c>
      <c r="J29" s="67">
        <v>3173</v>
      </c>
      <c r="K29" s="67"/>
      <c r="L29" s="67">
        <v>146</v>
      </c>
      <c r="M29" s="67">
        <v>205</v>
      </c>
      <c r="N29" s="67">
        <v>12701</v>
      </c>
      <c r="O29" s="67">
        <v>9</v>
      </c>
      <c r="P29" s="67">
        <v>16</v>
      </c>
      <c r="Q29" s="575">
        <v>650</v>
      </c>
    </row>
    <row r="30" spans="2:17" s="900" customFormat="1" ht="12" customHeight="1">
      <c r="B30" s="1632" t="s">
        <v>409</v>
      </c>
      <c r="C30" s="1633"/>
      <c r="D30" s="55">
        <f t="shared" si="6"/>
        <v>125</v>
      </c>
      <c r="E30" s="56">
        <f t="shared" si="6"/>
        <v>210</v>
      </c>
      <c r="F30" s="56">
        <f t="shared" si="6"/>
        <v>21491</v>
      </c>
      <c r="G30" s="67"/>
      <c r="H30" s="67">
        <v>10</v>
      </c>
      <c r="I30" s="67">
        <v>42</v>
      </c>
      <c r="J30" s="67">
        <v>8721</v>
      </c>
      <c r="K30" s="67"/>
      <c r="L30" s="67">
        <v>104</v>
      </c>
      <c r="M30" s="67">
        <v>142</v>
      </c>
      <c r="N30" s="67">
        <v>12065</v>
      </c>
      <c r="O30" s="67">
        <v>11</v>
      </c>
      <c r="P30" s="67">
        <v>26</v>
      </c>
      <c r="Q30" s="575">
        <v>705</v>
      </c>
    </row>
    <row r="31" spans="2:17" s="900" customFormat="1" ht="12" customHeight="1">
      <c r="B31" s="1632" t="s">
        <v>410</v>
      </c>
      <c r="C31" s="1633"/>
      <c r="D31" s="55">
        <f t="shared" si="6"/>
        <v>235</v>
      </c>
      <c r="E31" s="56">
        <f t="shared" si="6"/>
        <v>456</v>
      </c>
      <c r="F31" s="56">
        <f t="shared" si="6"/>
        <v>53779</v>
      </c>
      <c r="G31" s="67"/>
      <c r="H31" s="67">
        <v>23</v>
      </c>
      <c r="I31" s="67">
        <v>120</v>
      </c>
      <c r="J31" s="67">
        <v>21319</v>
      </c>
      <c r="K31" s="67"/>
      <c r="L31" s="67">
        <v>191</v>
      </c>
      <c r="M31" s="67">
        <v>294</v>
      </c>
      <c r="N31" s="67">
        <v>31105</v>
      </c>
      <c r="O31" s="67">
        <v>21</v>
      </c>
      <c r="P31" s="67">
        <v>42</v>
      </c>
      <c r="Q31" s="575">
        <v>1355</v>
      </c>
    </row>
    <row r="32" spans="2:17" s="900" customFormat="1" ht="12" customHeight="1">
      <c r="B32" s="1632" t="s">
        <v>411</v>
      </c>
      <c r="C32" s="1633"/>
      <c r="D32" s="55">
        <f t="shared" si="6"/>
        <v>183</v>
      </c>
      <c r="E32" s="56">
        <f t="shared" si="6"/>
        <v>326</v>
      </c>
      <c r="F32" s="56">
        <f t="shared" si="6"/>
        <v>34708</v>
      </c>
      <c r="G32" s="67"/>
      <c r="H32" s="67">
        <v>10</v>
      </c>
      <c r="I32" s="67">
        <v>40</v>
      </c>
      <c r="J32" s="67">
        <v>7420</v>
      </c>
      <c r="K32" s="67"/>
      <c r="L32" s="67">
        <v>155</v>
      </c>
      <c r="M32" s="67">
        <v>253</v>
      </c>
      <c r="N32" s="67">
        <v>26515</v>
      </c>
      <c r="O32" s="67">
        <v>18</v>
      </c>
      <c r="P32" s="67">
        <v>33</v>
      </c>
      <c r="Q32" s="575">
        <v>773</v>
      </c>
    </row>
    <row r="33" spans="2:17" s="900" customFormat="1" ht="12" customHeight="1">
      <c r="B33" s="1632" t="s">
        <v>1068</v>
      </c>
      <c r="C33" s="1633"/>
      <c r="D33" s="55">
        <f t="shared" si="6"/>
        <v>436</v>
      </c>
      <c r="E33" s="56">
        <f t="shared" si="6"/>
        <v>976</v>
      </c>
      <c r="F33" s="56">
        <f t="shared" si="6"/>
        <v>96452</v>
      </c>
      <c r="G33" s="67"/>
      <c r="H33" s="67">
        <v>72</v>
      </c>
      <c r="I33" s="67">
        <v>350</v>
      </c>
      <c r="J33" s="67">
        <v>54044</v>
      </c>
      <c r="K33" s="67"/>
      <c r="L33" s="67">
        <v>329</v>
      </c>
      <c r="M33" s="67">
        <v>526</v>
      </c>
      <c r="N33" s="67">
        <v>39564</v>
      </c>
      <c r="O33" s="67">
        <v>35</v>
      </c>
      <c r="P33" s="67">
        <v>100</v>
      </c>
      <c r="Q33" s="575">
        <v>2844</v>
      </c>
    </row>
    <row r="34" spans="2:17" s="900" customFormat="1" ht="12" customHeight="1">
      <c r="B34" s="915"/>
      <c r="C34" s="916"/>
      <c r="D34" s="55"/>
      <c r="E34" s="56"/>
      <c r="F34" s="56"/>
      <c r="G34" s="67"/>
      <c r="H34" s="67"/>
      <c r="I34" s="67"/>
      <c r="J34" s="67"/>
      <c r="K34" s="67"/>
      <c r="L34" s="67"/>
      <c r="M34" s="67"/>
      <c r="N34" s="67"/>
      <c r="O34" s="67"/>
      <c r="P34" s="67"/>
      <c r="Q34" s="575"/>
    </row>
    <row r="35" spans="2:17" s="900" customFormat="1" ht="12" customHeight="1">
      <c r="B35" s="1632" t="s">
        <v>1655</v>
      </c>
      <c r="C35" s="1633"/>
      <c r="D35" s="55">
        <f aca="true" t="shared" si="7" ref="D35:F36">SUM(H35,L35,O35)</f>
        <v>364</v>
      </c>
      <c r="E35" s="56">
        <f t="shared" si="7"/>
        <v>836</v>
      </c>
      <c r="F35" s="56">
        <f t="shared" si="7"/>
        <v>134284</v>
      </c>
      <c r="G35" s="67"/>
      <c r="H35" s="67">
        <v>76</v>
      </c>
      <c r="I35" s="67">
        <v>311</v>
      </c>
      <c r="J35" s="67">
        <v>91119</v>
      </c>
      <c r="K35" s="67"/>
      <c r="L35" s="67">
        <v>244</v>
      </c>
      <c r="M35" s="67">
        <v>411</v>
      </c>
      <c r="N35" s="67">
        <v>39725</v>
      </c>
      <c r="O35" s="67">
        <v>44</v>
      </c>
      <c r="P35" s="67">
        <v>114</v>
      </c>
      <c r="Q35" s="575">
        <v>3440</v>
      </c>
    </row>
    <row r="36" spans="2:17" s="900" customFormat="1" ht="12" customHeight="1">
      <c r="B36" s="1632" t="s">
        <v>1069</v>
      </c>
      <c r="C36" s="1633"/>
      <c r="D36" s="55">
        <f t="shared" si="7"/>
        <v>248</v>
      </c>
      <c r="E36" s="56">
        <f t="shared" si="7"/>
        <v>502</v>
      </c>
      <c r="F36" s="56">
        <f t="shared" si="7"/>
        <v>52179</v>
      </c>
      <c r="G36" s="67"/>
      <c r="H36" s="67">
        <v>34</v>
      </c>
      <c r="I36" s="67">
        <v>161</v>
      </c>
      <c r="J36" s="67">
        <v>25842</v>
      </c>
      <c r="K36" s="67"/>
      <c r="L36" s="67">
        <v>187</v>
      </c>
      <c r="M36" s="67">
        <v>275</v>
      </c>
      <c r="N36" s="67">
        <v>22967</v>
      </c>
      <c r="O36" s="67">
        <v>27</v>
      </c>
      <c r="P36" s="67">
        <v>66</v>
      </c>
      <c r="Q36" s="575">
        <v>3370</v>
      </c>
    </row>
    <row r="37" spans="2:17" s="900" customFormat="1" ht="12" customHeight="1">
      <c r="B37" s="915"/>
      <c r="C37" s="916"/>
      <c r="D37" s="55"/>
      <c r="E37" s="56"/>
      <c r="F37" s="56"/>
      <c r="G37" s="67"/>
      <c r="H37" s="67"/>
      <c r="I37" s="67"/>
      <c r="J37" s="67"/>
      <c r="K37" s="67"/>
      <c r="L37" s="67"/>
      <c r="M37" s="67"/>
      <c r="N37" s="67"/>
      <c r="O37" s="67"/>
      <c r="P37" s="67"/>
      <c r="Q37" s="575"/>
    </row>
    <row r="38" spans="2:17" s="900" customFormat="1" ht="12" customHeight="1">
      <c r="B38" s="1632" t="s">
        <v>1483</v>
      </c>
      <c r="C38" s="1633"/>
      <c r="D38" s="55">
        <f aca="true" t="shared" si="8" ref="D38:F41">SUM(H38,L38,O38)</f>
        <v>119</v>
      </c>
      <c r="E38" s="56">
        <f t="shared" si="8"/>
        <v>224</v>
      </c>
      <c r="F38" s="56">
        <f t="shared" si="8"/>
        <v>24470</v>
      </c>
      <c r="G38" s="67"/>
      <c r="H38" s="67">
        <v>8</v>
      </c>
      <c r="I38" s="67">
        <v>41</v>
      </c>
      <c r="J38" s="67">
        <v>4754</v>
      </c>
      <c r="K38" s="67"/>
      <c r="L38" s="67">
        <v>103</v>
      </c>
      <c r="M38" s="67">
        <v>169</v>
      </c>
      <c r="N38" s="67">
        <v>19184</v>
      </c>
      <c r="O38" s="67">
        <v>8</v>
      </c>
      <c r="P38" s="67">
        <v>14</v>
      </c>
      <c r="Q38" s="575">
        <v>532</v>
      </c>
    </row>
    <row r="39" spans="2:17" s="900" customFormat="1" ht="12" customHeight="1">
      <c r="B39" s="1632" t="s">
        <v>499</v>
      </c>
      <c r="C39" s="1633"/>
      <c r="D39" s="55">
        <f t="shared" si="8"/>
        <v>129</v>
      </c>
      <c r="E39" s="56">
        <f t="shared" si="8"/>
        <v>208</v>
      </c>
      <c r="F39" s="56">
        <f t="shared" si="8"/>
        <v>17159</v>
      </c>
      <c r="G39" s="67"/>
      <c r="H39" s="67">
        <v>1</v>
      </c>
      <c r="I39" s="67">
        <v>4</v>
      </c>
      <c r="J39" s="67">
        <v>700</v>
      </c>
      <c r="K39" s="67"/>
      <c r="L39" s="67">
        <v>108</v>
      </c>
      <c r="M39" s="67">
        <v>166</v>
      </c>
      <c r="N39" s="67">
        <v>15047</v>
      </c>
      <c r="O39" s="67">
        <v>20</v>
      </c>
      <c r="P39" s="67">
        <v>38</v>
      </c>
      <c r="Q39" s="575">
        <v>1412</v>
      </c>
    </row>
    <row r="40" spans="2:17" s="900" customFormat="1" ht="12" customHeight="1">
      <c r="B40" s="1632" t="s">
        <v>1485</v>
      </c>
      <c r="C40" s="1633"/>
      <c r="D40" s="55">
        <f t="shared" si="8"/>
        <v>185</v>
      </c>
      <c r="E40" s="56">
        <f t="shared" si="8"/>
        <v>335</v>
      </c>
      <c r="F40" s="56">
        <f t="shared" si="8"/>
        <v>28880</v>
      </c>
      <c r="G40" s="67"/>
      <c r="H40" s="67">
        <v>16</v>
      </c>
      <c r="I40" s="67">
        <v>79</v>
      </c>
      <c r="J40" s="67">
        <v>14004</v>
      </c>
      <c r="K40" s="67"/>
      <c r="L40" s="67">
        <v>155</v>
      </c>
      <c r="M40" s="67">
        <v>224</v>
      </c>
      <c r="N40" s="67">
        <v>14118</v>
      </c>
      <c r="O40" s="67">
        <v>14</v>
      </c>
      <c r="P40" s="67">
        <v>32</v>
      </c>
      <c r="Q40" s="575">
        <v>758</v>
      </c>
    </row>
    <row r="41" spans="2:17" s="900" customFormat="1" ht="12" customHeight="1">
      <c r="B41" s="1632" t="s">
        <v>1070</v>
      </c>
      <c r="C41" s="1633"/>
      <c r="D41" s="55">
        <f t="shared" si="8"/>
        <v>459</v>
      </c>
      <c r="E41" s="56">
        <f t="shared" si="8"/>
        <v>848</v>
      </c>
      <c r="F41" s="56">
        <f t="shared" si="8"/>
        <v>86657</v>
      </c>
      <c r="G41" s="67"/>
      <c r="H41" s="67">
        <v>40</v>
      </c>
      <c r="I41" s="67">
        <v>162</v>
      </c>
      <c r="J41" s="67">
        <v>35812</v>
      </c>
      <c r="K41" s="67"/>
      <c r="L41" s="67">
        <v>377</v>
      </c>
      <c r="M41" s="67">
        <v>586</v>
      </c>
      <c r="N41" s="67">
        <v>46993</v>
      </c>
      <c r="O41" s="67">
        <v>42</v>
      </c>
      <c r="P41" s="67">
        <v>100</v>
      </c>
      <c r="Q41" s="575">
        <v>3852</v>
      </c>
    </row>
    <row r="42" spans="2:17" s="900" customFormat="1" ht="12" customHeight="1">
      <c r="B42" s="913"/>
      <c r="C42" s="916"/>
      <c r="D42" s="55"/>
      <c r="E42" s="56"/>
      <c r="F42" s="56"/>
      <c r="G42" s="67"/>
      <c r="H42" s="67"/>
      <c r="I42" s="67"/>
      <c r="J42" s="67"/>
      <c r="K42" s="67"/>
      <c r="L42" s="67"/>
      <c r="M42" s="67"/>
      <c r="N42" s="67"/>
      <c r="O42" s="67"/>
      <c r="P42" s="67"/>
      <c r="Q42" s="575"/>
    </row>
    <row r="43" spans="2:17" s="910" customFormat="1" ht="12" customHeight="1">
      <c r="B43" s="1634" t="s">
        <v>504</v>
      </c>
      <c r="C43" s="1635"/>
      <c r="D43" s="62">
        <f>SUM(D45:D53)</f>
        <v>1019</v>
      </c>
      <c r="E43" s="63">
        <f>SUM(E45:E53)</f>
        <v>2051</v>
      </c>
      <c r="F43" s="63">
        <f>SUM(F45:F53)</f>
        <v>215443</v>
      </c>
      <c r="G43" s="63"/>
      <c r="H43" s="63">
        <f>SUM(H45:H53)</f>
        <v>45</v>
      </c>
      <c r="I43" s="63">
        <f>SUM(I45:I53)</f>
        <v>222</v>
      </c>
      <c r="J43" s="63">
        <f>SUM(J45:J53)</f>
        <v>51973</v>
      </c>
      <c r="K43" s="63"/>
      <c r="L43" s="63">
        <f aca="true" t="shared" si="9" ref="L43:Q43">SUM(L45:L53)</f>
        <v>922</v>
      </c>
      <c r="M43" s="63">
        <f t="shared" si="9"/>
        <v>1685</v>
      </c>
      <c r="N43" s="63">
        <f t="shared" si="9"/>
        <v>157987</v>
      </c>
      <c r="O43" s="63">
        <f t="shared" si="9"/>
        <v>52</v>
      </c>
      <c r="P43" s="63">
        <f t="shared" si="9"/>
        <v>144</v>
      </c>
      <c r="Q43" s="516">
        <f t="shared" si="9"/>
        <v>5483</v>
      </c>
    </row>
    <row r="44" spans="2:17" s="900" customFormat="1" ht="12" customHeight="1">
      <c r="B44" s="1632"/>
      <c r="C44" s="1633"/>
      <c r="D44" s="55"/>
      <c r="E44" s="56"/>
      <c r="F44" s="56"/>
      <c r="G44" s="67"/>
      <c r="H44" s="67"/>
      <c r="I44" s="67"/>
      <c r="J44" s="67"/>
      <c r="K44" s="67"/>
      <c r="L44" s="67"/>
      <c r="M44" s="67"/>
      <c r="N44" s="67"/>
      <c r="O44" s="67"/>
      <c r="P44" s="67"/>
      <c r="Q44" s="575"/>
    </row>
    <row r="45" spans="2:17" s="900" customFormat="1" ht="12" customHeight="1">
      <c r="B45" s="1632" t="s">
        <v>1657</v>
      </c>
      <c r="C45" s="1633"/>
      <c r="D45" s="55">
        <f>SUM(H45,L45,O45)</f>
        <v>193</v>
      </c>
      <c r="E45" s="56">
        <f>SUM(I45,M45,P45)</f>
        <v>391</v>
      </c>
      <c r="F45" s="56">
        <f>SUM(J45,N45,Q45)</f>
        <v>41711</v>
      </c>
      <c r="G45" s="67"/>
      <c r="H45" s="67">
        <v>10</v>
      </c>
      <c r="I45" s="67">
        <v>44</v>
      </c>
      <c r="J45" s="67">
        <v>9403</v>
      </c>
      <c r="K45" s="67"/>
      <c r="L45" s="67">
        <v>176</v>
      </c>
      <c r="M45" s="67">
        <v>322</v>
      </c>
      <c r="N45" s="67">
        <v>31573</v>
      </c>
      <c r="O45" s="67">
        <v>7</v>
      </c>
      <c r="P45" s="67">
        <v>25</v>
      </c>
      <c r="Q45" s="575">
        <v>735</v>
      </c>
    </row>
    <row r="46" spans="2:17" s="900" customFormat="1" ht="12" customHeight="1">
      <c r="B46" s="915"/>
      <c r="C46" s="916"/>
      <c r="D46" s="55"/>
      <c r="E46" s="56"/>
      <c r="F46" s="56"/>
      <c r="G46" s="67"/>
      <c r="H46" s="67"/>
      <c r="I46" s="67"/>
      <c r="J46" s="67"/>
      <c r="K46" s="67"/>
      <c r="L46" s="67"/>
      <c r="M46" s="67"/>
      <c r="N46" s="67"/>
      <c r="O46" s="67"/>
      <c r="P46" s="67"/>
      <c r="Q46" s="575"/>
    </row>
    <row r="47" spans="2:17" s="900" customFormat="1" ht="12" customHeight="1">
      <c r="B47" s="1632" t="s">
        <v>1071</v>
      </c>
      <c r="C47" s="1633"/>
      <c r="D47" s="55">
        <f aca="true" t="shared" si="10" ref="D47:F53">SUM(H47,L47,O47)</f>
        <v>90</v>
      </c>
      <c r="E47" s="56">
        <f t="shared" si="10"/>
        <v>202</v>
      </c>
      <c r="F47" s="56">
        <f t="shared" si="10"/>
        <v>28633</v>
      </c>
      <c r="G47" s="67"/>
      <c r="H47" s="67">
        <v>14</v>
      </c>
      <c r="I47" s="67">
        <v>63</v>
      </c>
      <c r="J47" s="67">
        <v>19507</v>
      </c>
      <c r="K47" s="67"/>
      <c r="L47" s="67">
        <v>70</v>
      </c>
      <c r="M47" s="67">
        <v>122</v>
      </c>
      <c r="N47" s="67">
        <v>8554</v>
      </c>
      <c r="O47" s="67">
        <v>6</v>
      </c>
      <c r="P47" s="67">
        <v>17</v>
      </c>
      <c r="Q47" s="575">
        <v>572</v>
      </c>
    </row>
    <row r="48" spans="2:17" s="900" customFormat="1" ht="12" customHeight="1">
      <c r="B48" s="1632" t="s">
        <v>421</v>
      </c>
      <c r="C48" s="1633"/>
      <c r="D48" s="55">
        <f t="shared" si="10"/>
        <v>76</v>
      </c>
      <c r="E48" s="56">
        <f t="shared" si="10"/>
        <v>156</v>
      </c>
      <c r="F48" s="56">
        <f t="shared" si="10"/>
        <v>9809</v>
      </c>
      <c r="G48" s="67"/>
      <c r="H48" s="67">
        <v>2</v>
      </c>
      <c r="I48" s="67">
        <v>6</v>
      </c>
      <c r="J48" s="67">
        <v>401</v>
      </c>
      <c r="K48" s="67"/>
      <c r="L48" s="67">
        <v>70</v>
      </c>
      <c r="M48" s="67">
        <v>144</v>
      </c>
      <c r="N48" s="67">
        <v>9264</v>
      </c>
      <c r="O48" s="67">
        <v>4</v>
      </c>
      <c r="P48" s="67">
        <v>6</v>
      </c>
      <c r="Q48" s="575">
        <v>144</v>
      </c>
    </row>
    <row r="49" spans="2:17" s="900" customFormat="1" ht="12" customHeight="1">
      <c r="B49" s="1632" t="s">
        <v>1072</v>
      </c>
      <c r="C49" s="1633"/>
      <c r="D49" s="55">
        <f t="shared" si="10"/>
        <v>102</v>
      </c>
      <c r="E49" s="56">
        <f t="shared" si="10"/>
        <v>171</v>
      </c>
      <c r="F49" s="56">
        <f t="shared" si="10"/>
        <v>16071</v>
      </c>
      <c r="G49" s="67"/>
      <c r="H49" s="67">
        <v>1</v>
      </c>
      <c r="I49" s="67">
        <v>7</v>
      </c>
      <c r="J49" s="67">
        <v>1763</v>
      </c>
      <c r="K49" s="67"/>
      <c r="L49" s="67">
        <v>99</v>
      </c>
      <c r="M49" s="67">
        <v>162</v>
      </c>
      <c r="N49" s="67">
        <v>14228</v>
      </c>
      <c r="O49" s="67">
        <v>2</v>
      </c>
      <c r="P49" s="67">
        <v>2</v>
      </c>
      <c r="Q49" s="575">
        <v>80</v>
      </c>
    </row>
    <row r="50" spans="2:17" s="900" customFormat="1" ht="12" customHeight="1">
      <c r="B50" s="1632" t="s">
        <v>513</v>
      </c>
      <c r="C50" s="1633" t="s">
        <v>1073</v>
      </c>
      <c r="D50" s="55">
        <f t="shared" si="10"/>
        <v>66</v>
      </c>
      <c r="E50" s="56">
        <f t="shared" si="10"/>
        <v>116</v>
      </c>
      <c r="F50" s="56">
        <f t="shared" si="10"/>
        <v>11829</v>
      </c>
      <c r="G50" s="67"/>
      <c r="H50" s="67">
        <v>3</v>
      </c>
      <c r="I50" s="67">
        <v>14</v>
      </c>
      <c r="J50" s="67">
        <v>3099</v>
      </c>
      <c r="K50" s="67"/>
      <c r="L50" s="67">
        <v>61</v>
      </c>
      <c r="M50" s="67">
        <v>99</v>
      </c>
      <c r="N50" s="67">
        <v>8699</v>
      </c>
      <c r="O50" s="67">
        <v>2</v>
      </c>
      <c r="P50" s="67">
        <v>3</v>
      </c>
      <c r="Q50" s="575">
        <v>31</v>
      </c>
    </row>
    <row r="51" spans="2:17" s="900" customFormat="1" ht="12" customHeight="1">
      <c r="B51" s="1632" t="s">
        <v>1074</v>
      </c>
      <c r="C51" s="1633"/>
      <c r="D51" s="55">
        <f t="shared" si="10"/>
        <v>163</v>
      </c>
      <c r="E51" s="56">
        <f t="shared" si="10"/>
        <v>356</v>
      </c>
      <c r="F51" s="56">
        <f t="shared" si="10"/>
        <v>46763</v>
      </c>
      <c r="G51" s="67"/>
      <c r="H51" s="67">
        <v>3</v>
      </c>
      <c r="I51" s="67">
        <v>23</v>
      </c>
      <c r="J51" s="67">
        <v>4538</v>
      </c>
      <c r="K51" s="67"/>
      <c r="L51" s="67">
        <v>154</v>
      </c>
      <c r="M51" s="67">
        <v>310</v>
      </c>
      <c r="N51" s="67">
        <v>40143</v>
      </c>
      <c r="O51" s="67">
        <v>6</v>
      </c>
      <c r="P51" s="67">
        <v>23</v>
      </c>
      <c r="Q51" s="575">
        <v>2082</v>
      </c>
    </row>
    <row r="52" spans="2:17" s="900" customFormat="1" ht="12" customHeight="1">
      <c r="B52" s="1632" t="s">
        <v>1075</v>
      </c>
      <c r="C52" s="1633"/>
      <c r="D52" s="55">
        <f t="shared" si="10"/>
        <v>108</v>
      </c>
      <c r="E52" s="56">
        <f t="shared" si="10"/>
        <v>204</v>
      </c>
      <c r="F52" s="56">
        <f t="shared" si="10"/>
        <v>20460</v>
      </c>
      <c r="G52" s="67"/>
      <c r="H52" s="67">
        <v>2</v>
      </c>
      <c r="I52" s="67">
        <v>11</v>
      </c>
      <c r="J52" s="67">
        <v>2668</v>
      </c>
      <c r="K52" s="67"/>
      <c r="L52" s="67">
        <v>99</v>
      </c>
      <c r="M52" s="67">
        <v>170</v>
      </c>
      <c r="N52" s="67">
        <v>17273</v>
      </c>
      <c r="O52" s="67">
        <v>7</v>
      </c>
      <c r="P52" s="67">
        <v>23</v>
      </c>
      <c r="Q52" s="575">
        <v>519</v>
      </c>
    </row>
    <row r="53" spans="2:17" s="900" customFormat="1" ht="12" customHeight="1">
      <c r="B53" s="1632" t="s">
        <v>517</v>
      </c>
      <c r="C53" s="1633" t="s">
        <v>1049</v>
      </c>
      <c r="D53" s="55">
        <f t="shared" si="10"/>
        <v>221</v>
      </c>
      <c r="E53" s="56">
        <f t="shared" si="10"/>
        <v>455</v>
      </c>
      <c r="F53" s="56">
        <f t="shared" si="10"/>
        <v>40167</v>
      </c>
      <c r="G53" s="67"/>
      <c r="H53" s="67">
        <v>10</v>
      </c>
      <c r="I53" s="67">
        <v>54</v>
      </c>
      <c r="J53" s="67">
        <v>10594</v>
      </c>
      <c r="K53" s="67"/>
      <c r="L53" s="67">
        <v>193</v>
      </c>
      <c r="M53" s="67">
        <v>356</v>
      </c>
      <c r="N53" s="67">
        <v>28253</v>
      </c>
      <c r="O53" s="67">
        <v>18</v>
      </c>
      <c r="P53" s="67">
        <v>45</v>
      </c>
      <c r="Q53" s="575">
        <v>1320</v>
      </c>
    </row>
    <row r="54" spans="2:17" s="900" customFormat="1" ht="12" customHeight="1">
      <c r="B54" s="1632"/>
      <c r="C54" s="1633"/>
      <c r="D54" s="55"/>
      <c r="E54" s="56"/>
      <c r="F54" s="56"/>
      <c r="G54" s="67"/>
      <c r="H54" s="67"/>
      <c r="I54" s="67"/>
      <c r="J54" s="67"/>
      <c r="K54" s="67"/>
      <c r="L54" s="67"/>
      <c r="M54" s="67"/>
      <c r="N54" s="67"/>
      <c r="O54" s="67"/>
      <c r="P54" s="67"/>
      <c r="Q54" s="575"/>
    </row>
    <row r="55" spans="2:17" s="910" customFormat="1" ht="12" customHeight="1">
      <c r="B55" s="1634" t="s">
        <v>518</v>
      </c>
      <c r="C55" s="1635" t="s">
        <v>1552</v>
      </c>
      <c r="D55" s="62">
        <f>SUM(D57:D64)</f>
        <v>1634</v>
      </c>
      <c r="E55" s="63">
        <f>SUM(E57:E64)</f>
        <v>3661</v>
      </c>
      <c r="F55" s="63">
        <f>SUM(F57:F64)</f>
        <v>440795</v>
      </c>
      <c r="G55" s="63"/>
      <c r="H55" s="63">
        <f>SUM(H57:H64)</f>
        <v>191</v>
      </c>
      <c r="I55" s="63">
        <f>SUM(I57:I64)</f>
        <v>1089</v>
      </c>
      <c r="J55" s="63">
        <f>SUM(J57:J64)</f>
        <v>219689</v>
      </c>
      <c r="K55" s="63"/>
      <c r="L55" s="63">
        <f aca="true" t="shared" si="11" ref="L55:Q55">SUM(L57:L64)</f>
        <v>1361</v>
      </c>
      <c r="M55" s="63">
        <f t="shared" si="11"/>
        <v>2360</v>
      </c>
      <c r="N55" s="63">
        <f t="shared" si="11"/>
        <v>213988</v>
      </c>
      <c r="O55" s="63">
        <f t="shared" si="11"/>
        <v>82</v>
      </c>
      <c r="P55" s="63">
        <f t="shared" si="11"/>
        <v>212</v>
      </c>
      <c r="Q55" s="516">
        <f t="shared" si="11"/>
        <v>7118</v>
      </c>
    </row>
    <row r="56" spans="2:17" s="900" customFormat="1" ht="12" customHeight="1">
      <c r="B56" s="1632"/>
      <c r="C56" s="1633"/>
      <c r="D56" s="55"/>
      <c r="E56" s="56"/>
      <c r="F56" s="56"/>
      <c r="G56" s="67"/>
      <c r="H56" s="67"/>
      <c r="I56" s="67"/>
      <c r="J56" s="67"/>
      <c r="K56" s="67"/>
      <c r="L56" s="67"/>
      <c r="M56" s="67"/>
      <c r="N56" s="67"/>
      <c r="O56" s="67"/>
      <c r="P56" s="67"/>
      <c r="Q56" s="575"/>
    </row>
    <row r="57" spans="2:17" s="900" customFormat="1" ht="12" customHeight="1">
      <c r="B57" s="1632" t="s">
        <v>1076</v>
      </c>
      <c r="C57" s="1633"/>
      <c r="D57" s="55">
        <f aca="true" t="shared" si="12" ref="D57:F59">SUM(H57,L57,O57)</f>
        <v>134</v>
      </c>
      <c r="E57" s="56">
        <f t="shared" si="12"/>
        <v>215</v>
      </c>
      <c r="F57" s="56">
        <f t="shared" si="12"/>
        <v>13783</v>
      </c>
      <c r="G57" s="67"/>
      <c r="H57" s="67">
        <v>2</v>
      </c>
      <c r="I57" s="67">
        <v>6</v>
      </c>
      <c r="J57" s="67">
        <v>424</v>
      </c>
      <c r="K57" s="67"/>
      <c r="L57" s="67">
        <v>129</v>
      </c>
      <c r="M57" s="67">
        <v>205</v>
      </c>
      <c r="N57" s="67">
        <v>13331</v>
      </c>
      <c r="O57" s="67">
        <v>3</v>
      </c>
      <c r="P57" s="67">
        <v>4</v>
      </c>
      <c r="Q57" s="575">
        <v>28</v>
      </c>
    </row>
    <row r="58" spans="2:17" s="900" customFormat="1" ht="12" customHeight="1">
      <c r="B58" s="1632" t="s">
        <v>426</v>
      </c>
      <c r="C58" s="1633"/>
      <c r="D58" s="55">
        <f t="shared" si="12"/>
        <v>152</v>
      </c>
      <c r="E58" s="56">
        <f t="shared" si="12"/>
        <v>420</v>
      </c>
      <c r="F58" s="56">
        <f t="shared" si="12"/>
        <v>61937</v>
      </c>
      <c r="G58" s="67"/>
      <c r="H58" s="67">
        <v>15</v>
      </c>
      <c r="I58" s="67">
        <v>178</v>
      </c>
      <c r="J58" s="67">
        <v>38688</v>
      </c>
      <c r="K58" s="67"/>
      <c r="L58" s="67">
        <v>132</v>
      </c>
      <c r="M58" s="67">
        <v>224</v>
      </c>
      <c r="N58" s="67">
        <v>22611</v>
      </c>
      <c r="O58" s="67">
        <v>5</v>
      </c>
      <c r="P58" s="67">
        <v>18</v>
      </c>
      <c r="Q58" s="575">
        <v>638</v>
      </c>
    </row>
    <row r="59" spans="2:17" s="900" customFormat="1" ht="12" customHeight="1">
      <c r="B59" s="1632" t="s">
        <v>427</v>
      </c>
      <c r="C59" s="1633" t="s">
        <v>391</v>
      </c>
      <c r="D59" s="55">
        <f t="shared" si="12"/>
        <v>229</v>
      </c>
      <c r="E59" s="56">
        <f t="shared" si="12"/>
        <v>476</v>
      </c>
      <c r="F59" s="56">
        <f t="shared" si="12"/>
        <v>60400</v>
      </c>
      <c r="G59" s="67"/>
      <c r="H59" s="67">
        <v>25</v>
      </c>
      <c r="I59" s="67">
        <v>110</v>
      </c>
      <c r="J59" s="67">
        <v>26264</v>
      </c>
      <c r="K59" s="67"/>
      <c r="L59" s="67">
        <v>196</v>
      </c>
      <c r="M59" s="67">
        <v>348</v>
      </c>
      <c r="N59" s="67">
        <v>33461</v>
      </c>
      <c r="O59" s="67">
        <v>8</v>
      </c>
      <c r="P59" s="67">
        <v>18</v>
      </c>
      <c r="Q59" s="575">
        <v>675</v>
      </c>
    </row>
    <row r="60" spans="2:17" s="900" customFormat="1" ht="12" customHeight="1">
      <c r="B60" s="915"/>
      <c r="C60" s="916"/>
      <c r="D60" s="55"/>
      <c r="E60" s="56"/>
      <c r="F60" s="56"/>
      <c r="G60" s="67"/>
      <c r="H60" s="67"/>
      <c r="I60" s="67"/>
      <c r="J60" s="67"/>
      <c r="K60" s="67"/>
      <c r="L60" s="67"/>
      <c r="M60" s="67"/>
      <c r="N60" s="67"/>
      <c r="O60" s="67"/>
      <c r="P60" s="67"/>
      <c r="Q60" s="575"/>
    </row>
    <row r="61" spans="2:17" s="900" customFormat="1" ht="12" customHeight="1">
      <c r="B61" s="1632" t="s">
        <v>1077</v>
      </c>
      <c r="C61" s="1633" t="s">
        <v>1546</v>
      </c>
      <c r="D61" s="55">
        <f aca="true" t="shared" si="13" ref="D61:F64">SUM(H61,L61,O61)</f>
        <v>249</v>
      </c>
      <c r="E61" s="56">
        <f t="shared" si="13"/>
        <v>560</v>
      </c>
      <c r="F61" s="56">
        <f t="shared" si="13"/>
        <v>68055</v>
      </c>
      <c r="G61" s="67"/>
      <c r="H61" s="67">
        <v>35</v>
      </c>
      <c r="I61" s="67">
        <v>170</v>
      </c>
      <c r="J61" s="67">
        <v>37078</v>
      </c>
      <c r="K61" s="67"/>
      <c r="L61" s="67">
        <v>196</v>
      </c>
      <c r="M61" s="67">
        <v>347</v>
      </c>
      <c r="N61" s="67">
        <v>29749</v>
      </c>
      <c r="O61" s="67">
        <v>18</v>
      </c>
      <c r="P61" s="67">
        <v>43</v>
      </c>
      <c r="Q61" s="575">
        <v>1228</v>
      </c>
    </row>
    <row r="62" spans="2:17" s="900" customFormat="1" ht="12" customHeight="1">
      <c r="B62" s="1632" t="s">
        <v>430</v>
      </c>
      <c r="C62" s="1633" t="s">
        <v>393</v>
      </c>
      <c r="D62" s="55">
        <f t="shared" si="13"/>
        <v>192</v>
      </c>
      <c r="E62" s="56">
        <f t="shared" si="13"/>
        <v>361</v>
      </c>
      <c r="F62" s="56">
        <f t="shared" si="13"/>
        <v>42225</v>
      </c>
      <c r="G62" s="67"/>
      <c r="H62" s="67">
        <v>19</v>
      </c>
      <c r="I62" s="184">
        <v>75</v>
      </c>
      <c r="J62" s="184">
        <v>14950</v>
      </c>
      <c r="K62" s="184"/>
      <c r="L62" s="67">
        <v>161</v>
      </c>
      <c r="M62" s="184">
        <v>249</v>
      </c>
      <c r="N62" s="184">
        <v>25494</v>
      </c>
      <c r="O62" s="67">
        <v>12</v>
      </c>
      <c r="P62" s="184">
        <v>37</v>
      </c>
      <c r="Q62" s="917">
        <v>1781</v>
      </c>
    </row>
    <row r="63" spans="2:17" s="900" customFormat="1" ht="12" customHeight="1">
      <c r="B63" s="1632" t="s">
        <v>526</v>
      </c>
      <c r="C63" s="1633" t="s">
        <v>392</v>
      </c>
      <c r="D63" s="55">
        <f t="shared" si="13"/>
        <v>168</v>
      </c>
      <c r="E63" s="56">
        <f t="shared" si="13"/>
        <v>360</v>
      </c>
      <c r="F63" s="56">
        <f t="shared" si="13"/>
        <v>41532</v>
      </c>
      <c r="G63" s="67"/>
      <c r="H63" s="67">
        <v>14</v>
      </c>
      <c r="I63" s="184">
        <v>82</v>
      </c>
      <c r="J63" s="184">
        <v>18335</v>
      </c>
      <c r="K63" s="184"/>
      <c r="L63" s="67">
        <v>146</v>
      </c>
      <c r="M63" s="184">
        <v>262</v>
      </c>
      <c r="N63" s="184">
        <v>22902</v>
      </c>
      <c r="O63" s="67">
        <v>8</v>
      </c>
      <c r="P63" s="184">
        <v>16</v>
      </c>
      <c r="Q63" s="917">
        <v>295</v>
      </c>
    </row>
    <row r="64" spans="2:17" s="900" customFormat="1" ht="12" customHeight="1">
      <c r="B64" s="1632" t="s">
        <v>432</v>
      </c>
      <c r="C64" s="1633"/>
      <c r="D64" s="55">
        <f t="shared" si="13"/>
        <v>510</v>
      </c>
      <c r="E64" s="56">
        <f t="shared" si="13"/>
        <v>1269</v>
      </c>
      <c r="F64" s="56">
        <f t="shared" si="13"/>
        <v>152863</v>
      </c>
      <c r="G64" s="67"/>
      <c r="H64" s="67">
        <v>81</v>
      </c>
      <c r="I64" s="184">
        <v>468</v>
      </c>
      <c r="J64" s="184">
        <v>83950</v>
      </c>
      <c r="K64" s="184"/>
      <c r="L64" s="67">
        <v>401</v>
      </c>
      <c r="M64" s="184">
        <v>725</v>
      </c>
      <c r="N64" s="184">
        <v>66440</v>
      </c>
      <c r="O64" s="67">
        <v>28</v>
      </c>
      <c r="P64" s="184">
        <v>76</v>
      </c>
      <c r="Q64" s="917">
        <v>2473</v>
      </c>
    </row>
    <row r="65" spans="2:17" s="900" customFormat="1" ht="12" customHeight="1">
      <c r="B65" s="913"/>
      <c r="C65" s="916"/>
      <c r="D65" s="55"/>
      <c r="E65" s="56"/>
      <c r="F65" s="56"/>
      <c r="G65" s="67"/>
      <c r="H65" s="67"/>
      <c r="I65" s="67"/>
      <c r="J65" s="67"/>
      <c r="K65" s="67"/>
      <c r="L65" s="67"/>
      <c r="M65" s="67"/>
      <c r="N65" s="67"/>
      <c r="O65" s="67"/>
      <c r="P65" s="67"/>
      <c r="Q65" s="575"/>
    </row>
    <row r="66" spans="2:17" s="910" customFormat="1" ht="12" customHeight="1">
      <c r="B66" s="1634" t="s">
        <v>527</v>
      </c>
      <c r="C66" s="1635" t="s">
        <v>394</v>
      </c>
      <c r="D66" s="62">
        <f>SUM(D68:D76)</f>
        <v>2454</v>
      </c>
      <c r="E66" s="63">
        <f>SUM(E68:E76)</f>
        <v>5523</v>
      </c>
      <c r="F66" s="63">
        <f>SUM(F68:F76)</f>
        <v>718602</v>
      </c>
      <c r="G66" s="63"/>
      <c r="H66" s="63">
        <f>SUM(H68:H76)</f>
        <v>250</v>
      </c>
      <c r="I66" s="63">
        <f>SUM(I68:I76)</f>
        <v>1458</v>
      </c>
      <c r="J66" s="63">
        <f>SUM(J68:J76)</f>
        <v>375424</v>
      </c>
      <c r="K66" s="63"/>
      <c r="L66" s="63">
        <f aca="true" t="shared" si="14" ref="L66:Q66">SUM(L68:L76)</f>
        <v>2001</v>
      </c>
      <c r="M66" s="63">
        <f t="shared" si="14"/>
        <v>3532</v>
      </c>
      <c r="N66" s="63">
        <f t="shared" si="14"/>
        <v>320732</v>
      </c>
      <c r="O66" s="63">
        <f t="shared" si="14"/>
        <v>203</v>
      </c>
      <c r="P66" s="63">
        <f t="shared" si="14"/>
        <v>533</v>
      </c>
      <c r="Q66" s="516">
        <f t="shared" si="14"/>
        <v>22446</v>
      </c>
    </row>
    <row r="67" spans="2:17" s="900" customFormat="1" ht="12" customHeight="1">
      <c r="B67" s="915"/>
      <c r="C67" s="916"/>
      <c r="D67" s="55"/>
      <c r="E67" s="56"/>
      <c r="F67" s="56"/>
      <c r="G67" s="67"/>
      <c r="H67" s="67"/>
      <c r="I67" s="67"/>
      <c r="J67" s="67"/>
      <c r="K67" s="67"/>
      <c r="L67" s="67"/>
      <c r="M67" s="67"/>
      <c r="N67" s="67"/>
      <c r="O67" s="67"/>
      <c r="P67" s="67"/>
      <c r="Q67" s="575"/>
    </row>
    <row r="68" spans="2:17" s="900" customFormat="1" ht="12" customHeight="1">
      <c r="B68" s="1632" t="s">
        <v>530</v>
      </c>
      <c r="C68" s="1633" t="s">
        <v>436</v>
      </c>
      <c r="D68" s="55">
        <f aca="true" t="shared" si="15" ref="D68:F72">SUM(H68,L68,O68)</f>
        <v>547</v>
      </c>
      <c r="E68" s="56">
        <f t="shared" si="15"/>
        <v>1215</v>
      </c>
      <c r="F68" s="56">
        <f t="shared" si="15"/>
        <v>131947</v>
      </c>
      <c r="G68" s="67"/>
      <c r="H68" s="67">
        <v>61</v>
      </c>
      <c r="I68" s="67">
        <v>308</v>
      </c>
      <c r="J68" s="67">
        <v>59220</v>
      </c>
      <c r="K68" s="67"/>
      <c r="L68" s="67">
        <v>441</v>
      </c>
      <c r="M68" s="67">
        <v>774</v>
      </c>
      <c r="N68" s="67">
        <v>66248</v>
      </c>
      <c r="O68" s="67">
        <v>45</v>
      </c>
      <c r="P68" s="67">
        <v>133</v>
      </c>
      <c r="Q68" s="575">
        <v>6479</v>
      </c>
    </row>
    <row r="69" spans="2:17" s="900" customFormat="1" ht="12" customHeight="1">
      <c r="B69" s="1632" t="s">
        <v>1581</v>
      </c>
      <c r="C69" s="1633"/>
      <c r="D69" s="55">
        <f t="shared" si="15"/>
        <v>308</v>
      </c>
      <c r="E69" s="56">
        <f t="shared" si="15"/>
        <v>764</v>
      </c>
      <c r="F69" s="56">
        <f t="shared" si="15"/>
        <v>129049</v>
      </c>
      <c r="G69" s="67"/>
      <c r="H69" s="67">
        <v>34</v>
      </c>
      <c r="I69" s="67">
        <v>216</v>
      </c>
      <c r="J69" s="67">
        <v>72420</v>
      </c>
      <c r="K69" s="67"/>
      <c r="L69" s="67">
        <v>236</v>
      </c>
      <c r="M69" s="67">
        <v>440</v>
      </c>
      <c r="N69" s="67">
        <v>51147</v>
      </c>
      <c r="O69" s="67">
        <v>38</v>
      </c>
      <c r="P69" s="67">
        <v>108</v>
      </c>
      <c r="Q69" s="575">
        <v>5482</v>
      </c>
    </row>
    <row r="70" spans="2:17" s="900" customFormat="1" ht="12" customHeight="1">
      <c r="B70" s="1632" t="s">
        <v>1582</v>
      </c>
      <c r="C70" s="1633"/>
      <c r="D70" s="55">
        <f t="shared" si="15"/>
        <v>411</v>
      </c>
      <c r="E70" s="56">
        <f t="shared" si="15"/>
        <v>1036</v>
      </c>
      <c r="F70" s="56">
        <f t="shared" si="15"/>
        <v>137853</v>
      </c>
      <c r="G70" s="67"/>
      <c r="H70" s="67">
        <v>49</v>
      </c>
      <c r="I70" s="67">
        <v>351</v>
      </c>
      <c r="J70" s="67">
        <v>86204</v>
      </c>
      <c r="K70" s="67"/>
      <c r="L70" s="67">
        <v>321</v>
      </c>
      <c r="M70" s="67">
        <v>586</v>
      </c>
      <c r="N70" s="67">
        <v>48434</v>
      </c>
      <c r="O70" s="67">
        <v>41</v>
      </c>
      <c r="P70" s="67">
        <v>99</v>
      </c>
      <c r="Q70" s="575">
        <v>3215</v>
      </c>
    </row>
    <row r="71" spans="2:17" s="900" customFormat="1" ht="12" customHeight="1">
      <c r="B71" s="1632" t="s">
        <v>1078</v>
      </c>
      <c r="C71" s="1633" t="s">
        <v>1050</v>
      </c>
      <c r="D71" s="55">
        <f t="shared" si="15"/>
        <v>106</v>
      </c>
      <c r="E71" s="56">
        <f t="shared" si="15"/>
        <v>219</v>
      </c>
      <c r="F71" s="56">
        <f t="shared" si="15"/>
        <v>26775</v>
      </c>
      <c r="G71" s="67"/>
      <c r="H71" s="67">
        <v>9</v>
      </c>
      <c r="I71" s="67">
        <v>48</v>
      </c>
      <c r="J71" s="67">
        <v>14762</v>
      </c>
      <c r="K71" s="67"/>
      <c r="L71" s="67">
        <v>89</v>
      </c>
      <c r="M71" s="67">
        <v>154</v>
      </c>
      <c r="N71" s="67">
        <v>11466</v>
      </c>
      <c r="O71" s="67">
        <v>8</v>
      </c>
      <c r="P71" s="67">
        <v>17</v>
      </c>
      <c r="Q71" s="575">
        <v>547</v>
      </c>
    </row>
    <row r="72" spans="2:17" s="900" customFormat="1" ht="12" customHeight="1">
      <c r="B72" s="1632" t="s">
        <v>437</v>
      </c>
      <c r="C72" s="1633" t="s">
        <v>1051</v>
      </c>
      <c r="D72" s="55">
        <f t="shared" si="15"/>
        <v>386</v>
      </c>
      <c r="E72" s="56">
        <f t="shared" si="15"/>
        <v>872</v>
      </c>
      <c r="F72" s="56">
        <f t="shared" si="15"/>
        <v>111500</v>
      </c>
      <c r="G72" s="67"/>
      <c r="H72" s="67">
        <v>37</v>
      </c>
      <c r="I72" s="67">
        <v>217</v>
      </c>
      <c r="J72" s="67">
        <v>55287</v>
      </c>
      <c r="K72" s="67"/>
      <c r="L72" s="67">
        <v>323</v>
      </c>
      <c r="M72" s="67">
        <v>586</v>
      </c>
      <c r="N72" s="67">
        <v>53692</v>
      </c>
      <c r="O72" s="67">
        <v>26</v>
      </c>
      <c r="P72" s="67">
        <v>69</v>
      </c>
      <c r="Q72" s="575">
        <v>2521</v>
      </c>
    </row>
    <row r="73" spans="2:17" s="900" customFormat="1" ht="12" customHeight="1">
      <c r="B73" s="915"/>
      <c r="C73" s="916"/>
      <c r="D73" s="55"/>
      <c r="E73" s="56"/>
      <c r="F73" s="56"/>
      <c r="G73" s="67"/>
      <c r="H73" s="67"/>
      <c r="I73" s="67"/>
      <c r="J73" s="67"/>
      <c r="K73" s="67"/>
      <c r="L73" s="67"/>
      <c r="M73" s="67"/>
      <c r="N73" s="67"/>
      <c r="O73" s="67"/>
      <c r="P73" s="67"/>
      <c r="Q73" s="575"/>
    </row>
    <row r="74" spans="2:17" s="900" customFormat="1" ht="12" customHeight="1">
      <c r="B74" s="1632" t="s">
        <v>439</v>
      </c>
      <c r="C74" s="1633" t="s">
        <v>1052</v>
      </c>
      <c r="D74" s="55">
        <f aca="true" t="shared" si="16" ref="D74:F76">SUM(H74,L74,O74)</f>
        <v>325</v>
      </c>
      <c r="E74" s="56">
        <f t="shared" si="16"/>
        <v>641</v>
      </c>
      <c r="F74" s="56">
        <f t="shared" si="16"/>
        <v>83121</v>
      </c>
      <c r="G74" s="67"/>
      <c r="H74" s="67">
        <v>20</v>
      </c>
      <c r="I74" s="67">
        <v>109</v>
      </c>
      <c r="J74" s="67">
        <v>38128</v>
      </c>
      <c r="K74" s="67"/>
      <c r="L74" s="67">
        <v>282</v>
      </c>
      <c r="M74" s="67">
        <v>476</v>
      </c>
      <c r="N74" s="67">
        <v>43035</v>
      </c>
      <c r="O74" s="67">
        <v>23</v>
      </c>
      <c r="P74" s="67">
        <v>56</v>
      </c>
      <c r="Q74" s="575">
        <v>1958</v>
      </c>
    </row>
    <row r="75" spans="2:17" s="900" customFormat="1" ht="12" customHeight="1">
      <c r="B75" s="1632" t="s">
        <v>1079</v>
      </c>
      <c r="C75" s="1633"/>
      <c r="D75" s="55">
        <f t="shared" si="16"/>
        <v>183</v>
      </c>
      <c r="E75" s="56">
        <f t="shared" si="16"/>
        <v>341</v>
      </c>
      <c r="F75" s="56">
        <f t="shared" si="16"/>
        <v>36327</v>
      </c>
      <c r="G75" s="67"/>
      <c r="H75" s="67">
        <v>14</v>
      </c>
      <c r="I75" s="67">
        <v>53</v>
      </c>
      <c r="J75" s="67">
        <v>10645</v>
      </c>
      <c r="K75" s="67"/>
      <c r="L75" s="67">
        <v>165</v>
      </c>
      <c r="M75" s="67">
        <v>281</v>
      </c>
      <c r="N75" s="67">
        <v>25367</v>
      </c>
      <c r="O75" s="67">
        <v>4</v>
      </c>
      <c r="P75" s="67">
        <v>7</v>
      </c>
      <c r="Q75" s="575">
        <v>315</v>
      </c>
    </row>
    <row r="76" spans="2:17" s="900" customFormat="1" ht="12" customHeight="1">
      <c r="B76" s="1632" t="s">
        <v>532</v>
      </c>
      <c r="C76" s="1633"/>
      <c r="D76" s="55">
        <f t="shared" si="16"/>
        <v>188</v>
      </c>
      <c r="E76" s="56">
        <f t="shared" si="16"/>
        <v>435</v>
      </c>
      <c r="F76" s="56">
        <f t="shared" si="16"/>
        <v>62030</v>
      </c>
      <c r="G76" s="56"/>
      <c r="H76" s="56">
        <v>26</v>
      </c>
      <c r="I76" s="56">
        <v>156</v>
      </c>
      <c r="J76" s="56">
        <v>38758</v>
      </c>
      <c r="K76" s="56"/>
      <c r="L76" s="56">
        <v>144</v>
      </c>
      <c r="M76" s="56">
        <v>235</v>
      </c>
      <c r="N76" s="56">
        <v>21343</v>
      </c>
      <c r="O76" s="56">
        <v>18</v>
      </c>
      <c r="P76" s="56">
        <v>44</v>
      </c>
      <c r="Q76" s="520">
        <v>1929</v>
      </c>
    </row>
    <row r="77" spans="2:17" s="900" customFormat="1" ht="12" customHeight="1">
      <c r="B77" s="1636"/>
      <c r="C77" s="1637"/>
      <c r="D77" s="918"/>
      <c r="E77" s="919"/>
      <c r="F77" s="919"/>
      <c r="G77" s="920"/>
      <c r="H77" s="919"/>
      <c r="I77" s="919"/>
      <c r="J77" s="919"/>
      <c r="K77" s="919"/>
      <c r="L77" s="919"/>
      <c r="M77" s="919"/>
      <c r="N77" s="919"/>
      <c r="O77" s="919"/>
      <c r="P77" s="919"/>
      <c r="Q77" s="921"/>
    </row>
    <row r="78" ht="12">
      <c r="C78" s="891" t="s">
        <v>1080</v>
      </c>
    </row>
  </sheetData>
  <mergeCells count="77">
    <mergeCell ref="K5:L6"/>
    <mergeCell ref="M5:M6"/>
    <mergeCell ref="B4:C6"/>
    <mergeCell ref="D4:F4"/>
    <mergeCell ref="H4:J4"/>
    <mergeCell ref="L4:N4"/>
    <mergeCell ref="O5:O6"/>
    <mergeCell ref="P5:P6"/>
    <mergeCell ref="B8:C8"/>
    <mergeCell ref="O4:Q4"/>
    <mergeCell ref="D5:D6"/>
    <mergeCell ref="E5:E6"/>
    <mergeCell ref="F5:F6"/>
    <mergeCell ref="G5:H6"/>
    <mergeCell ref="I5:I6"/>
    <mergeCell ref="J5:J6"/>
    <mergeCell ref="B10:C10"/>
    <mergeCell ref="B27:C27"/>
    <mergeCell ref="B16:C16"/>
    <mergeCell ref="B17:C17"/>
    <mergeCell ref="B18:C18"/>
    <mergeCell ref="B19:C19"/>
    <mergeCell ref="B20:C20"/>
    <mergeCell ref="B21:C21"/>
    <mergeCell ref="B26:C26"/>
    <mergeCell ref="B22:C22"/>
    <mergeCell ref="B39:C39"/>
    <mergeCell ref="B40:C40"/>
    <mergeCell ref="B43:C43"/>
    <mergeCell ref="B32:C32"/>
    <mergeCell ref="B33:C33"/>
    <mergeCell ref="B38:C38"/>
    <mergeCell ref="B36:C36"/>
    <mergeCell ref="B44:C44"/>
    <mergeCell ref="B45:C45"/>
    <mergeCell ref="B47:C47"/>
    <mergeCell ref="B48:C48"/>
    <mergeCell ref="B49:C49"/>
    <mergeCell ref="B50:C50"/>
    <mergeCell ref="B51:C51"/>
    <mergeCell ref="B52:C52"/>
    <mergeCell ref="B53:C53"/>
    <mergeCell ref="B54:C54"/>
    <mergeCell ref="B55:C55"/>
    <mergeCell ref="B56:C56"/>
    <mergeCell ref="B61:C61"/>
    <mergeCell ref="B62:C62"/>
    <mergeCell ref="B63:C63"/>
    <mergeCell ref="B57:C57"/>
    <mergeCell ref="B58:C58"/>
    <mergeCell ref="B59:C59"/>
    <mergeCell ref="B68:C68"/>
    <mergeCell ref="B69:C69"/>
    <mergeCell ref="B70:C70"/>
    <mergeCell ref="B64:C64"/>
    <mergeCell ref="B66:C66"/>
    <mergeCell ref="B71:C71"/>
    <mergeCell ref="B72:C72"/>
    <mergeCell ref="B74:C74"/>
    <mergeCell ref="B75:C75"/>
    <mergeCell ref="B76:C76"/>
    <mergeCell ref="B77:C77"/>
    <mergeCell ref="N5:N6"/>
    <mergeCell ref="Q5:Q6"/>
    <mergeCell ref="B41:C41"/>
    <mergeCell ref="B35:C35"/>
    <mergeCell ref="B12:C12"/>
    <mergeCell ref="B13:C13"/>
    <mergeCell ref="B14:C14"/>
    <mergeCell ref="B15:C15"/>
    <mergeCell ref="B29:C29"/>
    <mergeCell ref="B30:C30"/>
    <mergeCell ref="B31:C31"/>
    <mergeCell ref="B23:C23"/>
    <mergeCell ref="B24:C24"/>
    <mergeCell ref="B25:C25"/>
    <mergeCell ref="B28:C28"/>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B2:N144"/>
  <sheetViews>
    <sheetView workbookViewId="0" topLeftCell="A1">
      <selection activeCell="A1" sqref="A1"/>
    </sheetView>
  </sheetViews>
  <sheetFormatPr defaultColWidth="9.00390625" defaultRowHeight="13.5"/>
  <cols>
    <col min="1" max="2" width="2.625" style="922" customWidth="1"/>
    <col min="3" max="3" width="23.375" style="922" customWidth="1"/>
    <col min="4" max="4" width="7.125" style="922" customWidth="1"/>
    <col min="5" max="5" width="13.125" style="922" customWidth="1"/>
    <col min="6" max="6" width="14.25390625" style="922" bestFit="1" customWidth="1"/>
    <col min="7" max="7" width="9.00390625" style="922" customWidth="1"/>
    <col min="8" max="8" width="12.50390625" style="922" bestFit="1" customWidth="1"/>
    <col min="9" max="9" width="14.25390625" style="922" bestFit="1" customWidth="1"/>
    <col min="10" max="16384" width="9.00390625" style="922" customWidth="1"/>
  </cols>
  <sheetData>
    <row r="2" ht="14.25">
      <c r="B2" s="923" t="s">
        <v>1261</v>
      </c>
    </row>
    <row r="3" ht="12.75" thickBot="1"/>
    <row r="4" spans="2:14" ht="14.25" customHeight="1" thickTop="1">
      <c r="B4" s="1678" t="s">
        <v>1083</v>
      </c>
      <c r="C4" s="1679"/>
      <c r="D4" s="924"/>
      <c r="E4" s="1675" t="s">
        <v>1084</v>
      </c>
      <c r="F4" s="1675"/>
      <c r="G4" s="1676"/>
      <c r="H4" s="1672" t="s">
        <v>1085</v>
      </c>
      <c r="I4" s="1673"/>
      <c r="J4" s="1674"/>
      <c r="K4" s="925"/>
      <c r="L4" s="925"/>
      <c r="M4" s="925"/>
      <c r="N4" s="925"/>
    </row>
    <row r="5" spans="2:14" ht="12" customHeight="1">
      <c r="B5" s="1680"/>
      <c r="C5" s="1681"/>
      <c r="D5" s="926" t="s">
        <v>1086</v>
      </c>
      <c r="E5" s="1665" t="s">
        <v>1087</v>
      </c>
      <c r="F5" s="1665" t="s">
        <v>1088</v>
      </c>
      <c r="G5" s="1666" t="s">
        <v>1089</v>
      </c>
      <c r="H5" s="1665" t="s">
        <v>1087</v>
      </c>
      <c r="I5" s="1665" t="s">
        <v>1088</v>
      </c>
      <c r="J5" s="1666" t="s">
        <v>1089</v>
      </c>
      <c r="K5" s="925"/>
      <c r="L5" s="925"/>
      <c r="M5" s="925"/>
      <c r="N5" s="925"/>
    </row>
    <row r="6" spans="2:14" ht="12" customHeight="1">
      <c r="B6" s="1682"/>
      <c r="C6" s="1683"/>
      <c r="D6" s="927"/>
      <c r="E6" s="1665"/>
      <c r="F6" s="1665"/>
      <c r="G6" s="1666"/>
      <c r="H6" s="1665"/>
      <c r="I6" s="1665"/>
      <c r="J6" s="1666"/>
      <c r="K6" s="925"/>
      <c r="L6" s="925"/>
      <c r="M6" s="925"/>
      <c r="N6" s="925"/>
    </row>
    <row r="7" spans="2:10" s="928" customFormat="1" ht="10.5">
      <c r="B7" s="929"/>
      <c r="C7" s="930"/>
      <c r="D7" s="931"/>
      <c r="E7" s="932"/>
      <c r="F7" s="933" t="s">
        <v>1090</v>
      </c>
      <c r="G7" s="933" t="s">
        <v>1082</v>
      </c>
      <c r="H7" s="933"/>
      <c r="I7" s="933" t="s">
        <v>1090</v>
      </c>
      <c r="J7" s="934" t="s">
        <v>1082</v>
      </c>
    </row>
    <row r="8" spans="2:10" s="935" customFormat="1" ht="18" customHeight="1">
      <c r="B8" s="1670" t="s">
        <v>1091</v>
      </c>
      <c r="C8" s="1671"/>
      <c r="D8" s="937"/>
      <c r="E8" s="938"/>
      <c r="F8" s="938"/>
      <c r="G8" s="938"/>
      <c r="H8" s="938"/>
      <c r="I8" s="938"/>
      <c r="J8" s="939"/>
    </row>
    <row r="9" spans="2:10" ht="12.75" customHeight="1">
      <c r="B9" s="1667" t="s">
        <v>1092</v>
      </c>
      <c r="C9" s="1668"/>
      <c r="D9" s="942" t="s">
        <v>1093</v>
      </c>
      <c r="E9" s="938">
        <v>185535</v>
      </c>
      <c r="F9" s="938">
        <v>866818505</v>
      </c>
      <c r="G9" s="943">
        <v>14.2</v>
      </c>
      <c r="H9" s="938">
        <v>273434</v>
      </c>
      <c r="I9" s="938">
        <v>1143058857</v>
      </c>
      <c r="J9" s="944">
        <v>20.8</v>
      </c>
    </row>
    <row r="10" spans="2:10" ht="12.75" customHeight="1">
      <c r="B10" s="1667" t="s">
        <v>1094</v>
      </c>
      <c r="C10" s="1668"/>
      <c r="D10" s="942"/>
      <c r="E10" s="945" t="s">
        <v>1095</v>
      </c>
      <c r="F10" s="938">
        <v>1405010753</v>
      </c>
      <c r="G10" s="943">
        <v>22.5</v>
      </c>
      <c r="H10" s="946" t="s">
        <v>1096</v>
      </c>
      <c r="I10" s="938">
        <v>1221650792</v>
      </c>
      <c r="J10" s="944">
        <v>22.1</v>
      </c>
    </row>
    <row r="11" spans="2:10" ht="12.75" customHeight="1">
      <c r="B11" s="1667" t="s">
        <v>1097</v>
      </c>
      <c r="C11" s="1668"/>
      <c r="D11" s="942"/>
      <c r="E11" s="947" t="s">
        <v>1098</v>
      </c>
      <c r="F11" s="938">
        <v>31413390</v>
      </c>
      <c r="G11" s="943">
        <v>0.5</v>
      </c>
      <c r="H11" s="938">
        <v>7638899</v>
      </c>
      <c r="I11" s="938">
        <v>108087000</v>
      </c>
      <c r="J11" s="944">
        <v>2</v>
      </c>
    </row>
    <row r="12" spans="2:10" ht="12.75" customHeight="1">
      <c r="B12" s="1667" t="s">
        <v>1099</v>
      </c>
      <c r="C12" s="1668"/>
      <c r="D12" s="942"/>
      <c r="E12" s="945" t="s">
        <v>1100</v>
      </c>
      <c r="F12" s="938"/>
      <c r="G12" s="943"/>
      <c r="H12" s="938"/>
      <c r="I12" s="938"/>
      <c r="J12" s="944"/>
    </row>
    <row r="13" spans="2:10" ht="12.75" customHeight="1">
      <c r="B13" s="940"/>
      <c r="C13" s="941"/>
      <c r="D13" s="942"/>
      <c r="E13" s="945" t="s">
        <v>1101</v>
      </c>
      <c r="F13" s="938">
        <v>307537883</v>
      </c>
      <c r="G13" s="943">
        <v>4.9</v>
      </c>
      <c r="H13" s="938"/>
      <c r="I13" s="938">
        <v>223283982</v>
      </c>
      <c r="J13" s="944">
        <v>4.1</v>
      </c>
    </row>
    <row r="14" spans="2:10" ht="12.75" customHeight="1">
      <c r="B14" s="1667" t="s">
        <v>1102</v>
      </c>
      <c r="C14" s="1668"/>
      <c r="D14" s="942" t="s">
        <v>1103</v>
      </c>
      <c r="E14" s="938">
        <v>31767</v>
      </c>
      <c r="F14" s="938">
        <v>45653000</v>
      </c>
      <c r="G14" s="943">
        <v>0.7</v>
      </c>
      <c r="H14" s="938">
        <v>36539</v>
      </c>
      <c r="I14" s="938">
        <v>45504060</v>
      </c>
      <c r="J14" s="944">
        <v>0.8</v>
      </c>
    </row>
    <row r="15" spans="2:10" ht="12.75" customHeight="1">
      <c r="B15" s="1667" t="s">
        <v>1104</v>
      </c>
      <c r="C15" s="1668"/>
      <c r="D15" s="942" t="s">
        <v>1105</v>
      </c>
      <c r="E15" s="938">
        <v>9024</v>
      </c>
      <c r="F15" s="938">
        <v>26949000</v>
      </c>
      <c r="G15" s="943">
        <v>0.4</v>
      </c>
      <c r="H15" s="938">
        <v>7739</v>
      </c>
      <c r="I15" s="938">
        <v>25323900</v>
      </c>
      <c r="J15" s="944">
        <v>0.5</v>
      </c>
    </row>
    <row r="16" spans="2:10" s="935" customFormat="1" ht="12.75" customHeight="1">
      <c r="B16" s="936"/>
      <c r="C16" s="948" t="s">
        <v>1106</v>
      </c>
      <c r="D16" s="937"/>
      <c r="E16" s="949"/>
      <c r="F16" s="949">
        <v>2683382536</v>
      </c>
      <c r="G16" s="950">
        <v>43.2</v>
      </c>
      <c r="H16" s="949"/>
      <c r="I16" s="949">
        <f>SUM(I9:I15)</f>
        <v>2766908591</v>
      </c>
      <c r="J16" s="951">
        <v>50.5</v>
      </c>
    </row>
    <row r="17" spans="2:10" s="935" customFormat="1" ht="12.75" customHeight="1">
      <c r="B17" s="1670" t="s">
        <v>1107</v>
      </c>
      <c r="C17" s="1671"/>
      <c r="D17" s="937"/>
      <c r="E17" s="938"/>
      <c r="F17" s="938"/>
      <c r="G17" s="938"/>
      <c r="H17" s="938"/>
      <c r="I17" s="938"/>
      <c r="J17" s="939"/>
    </row>
    <row r="18" spans="2:10" ht="12.75" customHeight="1">
      <c r="B18" s="1667" t="s">
        <v>1108</v>
      </c>
      <c r="C18" s="1668"/>
      <c r="D18" s="942" t="s">
        <v>1109</v>
      </c>
      <c r="E18" s="938">
        <v>57376</v>
      </c>
      <c r="F18" s="1677">
        <v>404379957</v>
      </c>
      <c r="G18" s="1669">
        <v>6.5</v>
      </c>
      <c r="H18" s="938">
        <v>51637</v>
      </c>
      <c r="I18" s="1677">
        <v>405235654</v>
      </c>
      <c r="J18" s="1684">
        <v>7.4</v>
      </c>
    </row>
    <row r="19" spans="2:10" ht="12.75" customHeight="1">
      <c r="B19" s="940"/>
      <c r="C19" s="941"/>
      <c r="D19" s="942" t="s">
        <v>1110</v>
      </c>
      <c r="E19" s="938">
        <v>117870</v>
      </c>
      <c r="F19" s="1677"/>
      <c r="G19" s="1669"/>
      <c r="H19" s="938">
        <v>172639</v>
      </c>
      <c r="I19" s="1677"/>
      <c r="J19" s="1684"/>
    </row>
    <row r="20" spans="2:10" ht="12.75" customHeight="1">
      <c r="B20" s="1667" t="s">
        <v>1111</v>
      </c>
      <c r="C20" s="1668"/>
      <c r="D20" s="942" t="s">
        <v>1109</v>
      </c>
      <c r="E20" s="938">
        <v>12948</v>
      </c>
      <c r="F20" s="1677">
        <v>138944694</v>
      </c>
      <c r="G20" s="1669">
        <v>2.2</v>
      </c>
      <c r="H20" s="938">
        <v>3370</v>
      </c>
      <c r="I20" s="1677">
        <v>98671380</v>
      </c>
      <c r="J20" s="1684">
        <v>1.8</v>
      </c>
    </row>
    <row r="21" spans="2:10" ht="12.75" customHeight="1">
      <c r="B21" s="940"/>
      <c r="C21" s="941"/>
      <c r="D21" s="942" t="s">
        <v>1110</v>
      </c>
      <c r="E21" s="938">
        <v>3186</v>
      </c>
      <c r="F21" s="1677"/>
      <c r="G21" s="1669"/>
      <c r="H21" s="938">
        <v>362580</v>
      </c>
      <c r="I21" s="1677"/>
      <c r="J21" s="1684"/>
    </row>
    <row r="22" spans="2:10" ht="12.75" customHeight="1">
      <c r="B22" s="1667" t="s">
        <v>1112</v>
      </c>
      <c r="C22" s="1668"/>
      <c r="D22" s="942" t="s">
        <v>1113</v>
      </c>
      <c r="E22" s="938">
        <v>119184</v>
      </c>
      <c r="F22" s="938">
        <v>21302600</v>
      </c>
      <c r="G22" s="943">
        <v>0.3</v>
      </c>
      <c r="H22" s="938">
        <v>25492</v>
      </c>
      <c r="I22" s="938">
        <v>4537640</v>
      </c>
      <c r="J22" s="952">
        <v>0.08</v>
      </c>
    </row>
    <row r="23" spans="2:10" ht="12.75" customHeight="1">
      <c r="B23" s="1667" t="s">
        <v>1114</v>
      </c>
      <c r="C23" s="1668"/>
      <c r="D23" s="942" t="s">
        <v>1110</v>
      </c>
      <c r="E23" s="938">
        <v>204896</v>
      </c>
      <c r="F23" s="938">
        <v>17264654</v>
      </c>
      <c r="G23" s="943">
        <v>0.3</v>
      </c>
      <c r="H23" s="938">
        <v>596278</v>
      </c>
      <c r="I23" s="938">
        <v>42324346</v>
      </c>
      <c r="J23" s="952">
        <v>0.77</v>
      </c>
    </row>
    <row r="24" spans="2:10" ht="12.75" customHeight="1">
      <c r="B24" s="1667" t="s">
        <v>1115</v>
      </c>
      <c r="C24" s="1668"/>
      <c r="D24" s="942" t="s">
        <v>1116</v>
      </c>
      <c r="E24" s="938">
        <v>0</v>
      </c>
      <c r="F24" s="938">
        <v>169875</v>
      </c>
      <c r="G24" s="953">
        <v>0</v>
      </c>
      <c r="H24" s="938">
        <v>12843</v>
      </c>
      <c r="I24" s="938">
        <v>1084465</v>
      </c>
      <c r="J24" s="952">
        <v>0.02</v>
      </c>
    </row>
    <row r="25" spans="2:10" ht="12.75" customHeight="1">
      <c r="B25" s="1667" t="s">
        <v>1117</v>
      </c>
      <c r="C25" s="1668"/>
      <c r="D25" s="942" t="s">
        <v>1110</v>
      </c>
      <c r="E25" s="938">
        <v>0</v>
      </c>
      <c r="F25" s="938">
        <v>6190</v>
      </c>
      <c r="G25" s="953">
        <v>0</v>
      </c>
      <c r="H25" s="938">
        <v>46920</v>
      </c>
      <c r="I25" s="938">
        <v>7549640</v>
      </c>
      <c r="J25" s="952">
        <v>0.14</v>
      </c>
    </row>
    <row r="26" spans="2:10" s="935" customFormat="1" ht="12.75" customHeight="1">
      <c r="B26" s="954"/>
      <c r="C26" s="948" t="s">
        <v>1106</v>
      </c>
      <c r="D26" s="937"/>
      <c r="E26" s="949"/>
      <c r="F26" s="949">
        <f>SUM(F18:F25)</f>
        <v>582067970</v>
      </c>
      <c r="G26" s="950">
        <v>9.3</v>
      </c>
      <c r="H26" s="949"/>
      <c r="I26" s="949">
        <f>SUM(I18:I25)</f>
        <v>559403125</v>
      </c>
      <c r="J26" s="951">
        <v>10.2</v>
      </c>
    </row>
    <row r="27" spans="2:10" s="935" customFormat="1" ht="12.75" customHeight="1">
      <c r="B27" s="1670" t="s">
        <v>1118</v>
      </c>
      <c r="C27" s="1671"/>
      <c r="D27" s="937"/>
      <c r="E27" s="938"/>
      <c r="F27" s="938"/>
      <c r="G27" s="938"/>
      <c r="H27" s="938"/>
      <c r="I27" s="938"/>
      <c r="J27" s="939"/>
    </row>
    <row r="28" spans="2:10" ht="12.75" customHeight="1">
      <c r="B28" s="1667" t="s">
        <v>1119</v>
      </c>
      <c r="C28" s="1668"/>
      <c r="D28" s="942" t="s">
        <v>1120</v>
      </c>
      <c r="E28" s="938">
        <v>2281851</v>
      </c>
      <c r="F28" s="938">
        <v>380061403</v>
      </c>
      <c r="G28" s="943">
        <v>6.1</v>
      </c>
      <c r="H28" s="938">
        <v>2201300</v>
      </c>
      <c r="I28" s="938">
        <v>422709034</v>
      </c>
      <c r="J28" s="944">
        <v>7.7</v>
      </c>
    </row>
    <row r="29" spans="2:10" ht="12.75" customHeight="1">
      <c r="B29" s="1667" t="s">
        <v>1121</v>
      </c>
      <c r="C29" s="1668"/>
      <c r="D29" s="942" t="s">
        <v>1122</v>
      </c>
      <c r="E29" s="938">
        <v>286081</v>
      </c>
      <c r="F29" s="938">
        <v>169434508</v>
      </c>
      <c r="G29" s="943">
        <v>2.7</v>
      </c>
      <c r="H29" s="938">
        <v>255850</v>
      </c>
      <c r="I29" s="938">
        <v>152574127</v>
      </c>
      <c r="J29" s="944">
        <v>2.8</v>
      </c>
    </row>
    <row r="30" spans="2:10" ht="12.75" customHeight="1">
      <c r="B30" s="1667" t="s">
        <v>1123</v>
      </c>
      <c r="C30" s="1668"/>
      <c r="D30" s="942" t="s">
        <v>1124</v>
      </c>
      <c r="E30" s="938">
        <v>3563290</v>
      </c>
      <c r="F30" s="938">
        <v>552195308</v>
      </c>
      <c r="G30" s="943">
        <v>8.9</v>
      </c>
      <c r="H30" s="938">
        <v>3092240</v>
      </c>
      <c r="I30" s="938">
        <v>471101983</v>
      </c>
      <c r="J30" s="944">
        <v>8.6</v>
      </c>
    </row>
    <row r="31" spans="2:10" ht="12.75" customHeight="1">
      <c r="B31" s="1667" t="s">
        <v>1125</v>
      </c>
      <c r="C31" s="1668"/>
      <c r="D31" s="942" t="s">
        <v>1126</v>
      </c>
      <c r="E31" s="938">
        <v>3342935</v>
      </c>
      <c r="F31" s="938">
        <v>269210640</v>
      </c>
      <c r="G31" s="943">
        <v>4.3</v>
      </c>
      <c r="H31" s="938">
        <v>1968861</v>
      </c>
      <c r="I31" s="938">
        <v>201366440</v>
      </c>
      <c r="J31" s="944">
        <v>3.7</v>
      </c>
    </row>
    <row r="32" spans="2:10" ht="12.75" customHeight="1">
      <c r="B32" s="1667" t="s">
        <v>1127</v>
      </c>
      <c r="C32" s="1668"/>
      <c r="D32" s="942" t="s">
        <v>1128</v>
      </c>
      <c r="E32" s="938">
        <v>5971500</v>
      </c>
      <c r="F32" s="938">
        <v>508980937</v>
      </c>
      <c r="G32" s="943">
        <v>8.9</v>
      </c>
      <c r="H32" s="938">
        <v>1849000</v>
      </c>
      <c r="I32" s="938">
        <v>161285996</v>
      </c>
      <c r="J32" s="944">
        <v>1.9</v>
      </c>
    </row>
    <row r="33" spans="2:10" ht="12.75" customHeight="1">
      <c r="B33" s="1667" t="s">
        <v>1129</v>
      </c>
      <c r="C33" s="1668"/>
      <c r="D33" s="942" t="s">
        <v>1126</v>
      </c>
      <c r="E33" s="938">
        <v>2221290</v>
      </c>
      <c r="F33" s="938">
        <v>244982473</v>
      </c>
      <c r="G33" s="943">
        <v>3.9</v>
      </c>
      <c r="H33" s="938">
        <v>2173000</v>
      </c>
      <c r="I33" s="938">
        <v>203507275</v>
      </c>
      <c r="J33" s="944">
        <v>8.8</v>
      </c>
    </row>
    <row r="34" spans="2:10" ht="12.75" customHeight="1">
      <c r="B34" s="1667" t="s">
        <v>1130</v>
      </c>
      <c r="C34" s="1668"/>
      <c r="D34" s="942" t="s">
        <v>1126</v>
      </c>
      <c r="E34" s="938">
        <v>2845</v>
      </c>
      <c r="F34" s="938">
        <v>157625000</v>
      </c>
      <c r="G34" s="943">
        <v>2.5</v>
      </c>
      <c r="H34" s="938">
        <v>0</v>
      </c>
      <c r="I34" s="938">
        <v>0</v>
      </c>
      <c r="J34" s="939">
        <v>0</v>
      </c>
    </row>
    <row r="35" spans="2:10" ht="12.75" customHeight="1">
      <c r="B35" s="1667" t="s">
        <v>1131</v>
      </c>
      <c r="C35" s="1668"/>
      <c r="D35" s="942" t="s">
        <v>1126</v>
      </c>
      <c r="E35" s="938">
        <v>5</v>
      </c>
      <c r="F35" s="938">
        <v>270000</v>
      </c>
      <c r="G35" s="953">
        <v>0</v>
      </c>
      <c r="H35" s="938">
        <v>0</v>
      </c>
      <c r="I35" s="938">
        <v>0</v>
      </c>
      <c r="J35" s="939">
        <v>0</v>
      </c>
    </row>
    <row r="36" spans="2:10" s="935" customFormat="1" ht="12.75" customHeight="1">
      <c r="B36" s="955"/>
      <c r="C36" s="948" t="s">
        <v>1106</v>
      </c>
      <c r="D36" s="937"/>
      <c r="E36" s="949"/>
      <c r="F36" s="949">
        <f>SUM(F28:F35)</f>
        <v>2282760269</v>
      </c>
      <c r="G36" s="956">
        <v>36.7</v>
      </c>
      <c r="H36" s="949"/>
      <c r="I36" s="949">
        <f>SUM(I28:I35)</f>
        <v>1612544855</v>
      </c>
      <c r="J36" s="951">
        <v>29.4</v>
      </c>
    </row>
    <row r="37" spans="2:10" ht="12.75" customHeight="1">
      <c r="B37" s="1670" t="s">
        <v>1132</v>
      </c>
      <c r="C37" s="1671"/>
      <c r="D37" s="942"/>
      <c r="E37" s="938"/>
      <c r="F37" s="938"/>
      <c r="G37" s="943"/>
      <c r="H37" s="938"/>
      <c r="I37" s="938"/>
      <c r="J37" s="944"/>
    </row>
    <row r="38" spans="2:10" ht="12.75" customHeight="1">
      <c r="B38" s="1667" t="s">
        <v>1133</v>
      </c>
      <c r="C38" s="1668"/>
      <c r="D38" s="942" t="s">
        <v>1134</v>
      </c>
      <c r="E38" s="938">
        <v>662</v>
      </c>
      <c r="F38" s="938">
        <v>15961536</v>
      </c>
      <c r="G38" s="943">
        <v>0.2</v>
      </c>
      <c r="H38" s="938">
        <v>3617</v>
      </c>
      <c r="I38" s="938">
        <v>8390290</v>
      </c>
      <c r="J38" s="952">
        <v>0.06</v>
      </c>
    </row>
    <row r="39" spans="2:10" ht="12.75" customHeight="1">
      <c r="B39" s="1667" t="s">
        <v>1135</v>
      </c>
      <c r="C39" s="1668"/>
      <c r="D39" s="942" t="s">
        <v>1136</v>
      </c>
      <c r="E39" s="938">
        <v>1998</v>
      </c>
      <c r="F39" s="938">
        <v>45679000</v>
      </c>
      <c r="G39" s="943">
        <v>0.7</v>
      </c>
      <c r="H39" s="938">
        <v>1455</v>
      </c>
      <c r="I39" s="938">
        <v>32151876</v>
      </c>
      <c r="J39" s="952">
        <v>0.59</v>
      </c>
    </row>
    <row r="40" spans="2:10" ht="12.75" customHeight="1">
      <c r="B40" s="1667" t="s">
        <v>1137</v>
      </c>
      <c r="C40" s="1668"/>
      <c r="D40" s="942" t="s">
        <v>1138</v>
      </c>
      <c r="E40" s="938">
        <v>85000</v>
      </c>
      <c r="F40" s="938">
        <v>895800</v>
      </c>
      <c r="G40" s="953">
        <v>0</v>
      </c>
      <c r="H40" s="938">
        <v>32860</v>
      </c>
      <c r="I40" s="938">
        <v>544800</v>
      </c>
      <c r="J40" s="957">
        <v>0</v>
      </c>
    </row>
    <row r="41" spans="2:10" ht="12.75" customHeight="1">
      <c r="B41" s="1667" t="s">
        <v>1139</v>
      </c>
      <c r="C41" s="1668"/>
      <c r="D41" s="942" t="s">
        <v>1140</v>
      </c>
      <c r="E41" s="938">
        <v>134065</v>
      </c>
      <c r="F41" s="938">
        <v>19386639</v>
      </c>
      <c r="G41" s="943">
        <v>0.3</v>
      </c>
      <c r="H41" s="938">
        <v>85000</v>
      </c>
      <c r="I41" s="938">
        <v>12708000</v>
      </c>
      <c r="J41" s="957">
        <v>0</v>
      </c>
    </row>
    <row r="42" spans="2:10" ht="12.75" customHeight="1">
      <c r="B42" s="1667" t="s">
        <v>1141</v>
      </c>
      <c r="C42" s="1668"/>
      <c r="D42" s="942" t="s">
        <v>1142</v>
      </c>
      <c r="E42" s="938">
        <v>181533</v>
      </c>
      <c r="F42" s="938">
        <v>38574843</v>
      </c>
      <c r="G42" s="943">
        <v>0.6</v>
      </c>
      <c r="H42" s="938">
        <v>111010</v>
      </c>
      <c r="I42" s="938">
        <v>23252626</v>
      </c>
      <c r="J42" s="952">
        <v>0.43</v>
      </c>
    </row>
    <row r="43" spans="2:10" ht="12.75" customHeight="1">
      <c r="B43" s="1667" t="s">
        <v>1143</v>
      </c>
      <c r="C43" s="1668"/>
      <c r="D43" s="942" t="s">
        <v>1144</v>
      </c>
      <c r="E43" s="938">
        <v>5090</v>
      </c>
      <c r="F43" s="938">
        <v>831500</v>
      </c>
      <c r="G43" s="953">
        <v>0</v>
      </c>
      <c r="H43" s="938">
        <v>1888</v>
      </c>
      <c r="I43" s="938">
        <v>320640</v>
      </c>
      <c r="J43" s="957">
        <v>0</v>
      </c>
    </row>
    <row r="44" spans="2:10" ht="12.75" customHeight="1">
      <c r="B44" s="1667" t="s">
        <v>1145</v>
      </c>
      <c r="C44" s="1668"/>
      <c r="D44" s="942" t="s">
        <v>1110</v>
      </c>
      <c r="E44" s="938">
        <v>81</v>
      </c>
      <c r="F44" s="938">
        <v>865000</v>
      </c>
      <c r="G44" s="953">
        <v>0</v>
      </c>
      <c r="H44" s="938">
        <v>0</v>
      </c>
      <c r="I44" s="938">
        <v>0</v>
      </c>
      <c r="J44" s="939">
        <v>0</v>
      </c>
    </row>
    <row r="45" spans="2:10" ht="12.75" customHeight="1">
      <c r="B45" s="1667" t="s">
        <v>1146</v>
      </c>
      <c r="C45" s="1668"/>
      <c r="D45" s="942" t="s">
        <v>1147</v>
      </c>
      <c r="E45" s="938">
        <v>26577</v>
      </c>
      <c r="F45" s="938">
        <v>13502000</v>
      </c>
      <c r="G45" s="943">
        <v>0.2</v>
      </c>
      <c r="H45" s="938">
        <v>111310</v>
      </c>
      <c r="I45" s="938">
        <v>19583000</v>
      </c>
      <c r="J45" s="952">
        <v>0.36</v>
      </c>
    </row>
    <row r="46" spans="2:10" ht="12.75" customHeight="1">
      <c r="B46" s="1667" t="s">
        <v>1148</v>
      </c>
      <c r="C46" s="1668"/>
      <c r="D46" s="942" t="s">
        <v>1149</v>
      </c>
      <c r="E46" s="938">
        <v>10000</v>
      </c>
      <c r="F46" s="938">
        <v>122000976</v>
      </c>
      <c r="G46" s="943">
        <v>2</v>
      </c>
      <c r="H46" s="938">
        <v>0</v>
      </c>
      <c r="I46" s="938">
        <v>0</v>
      </c>
      <c r="J46" s="939">
        <v>0</v>
      </c>
    </row>
    <row r="47" spans="2:10" ht="12.75" customHeight="1">
      <c r="B47" s="1667" t="s">
        <v>1150</v>
      </c>
      <c r="C47" s="1668"/>
      <c r="D47" s="942" t="s">
        <v>1151</v>
      </c>
      <c r="E47" s="938">
        <v>235</v>
      </c>
      <c r="F47" s="938">
        <v>2200000</v>
      </c>
      <c r="G47" s="953">
        <v>0</v>
      </c>
      <c r="H47" s="938">
        <v>730</v>
      </c>
      <c r="I47" s="938">
        <v>5840000</v>
      </c>
      <c r="J47" s="952">
        <v>0.11</v>
      </c>
    </row>
    <row r="48" spans="2:10" ht="12.75" customHeight="1">
      <c r="B48" s="1667" t="s">
        <v>1152</v>
      </c>
      <c r="C48" s="1668"/>
      <c r="D48" s="942" t="s">
        <v>1153</v>
      </c>
      <c r="E48" s="938">
        <v>10000</v>
      </c>
      <c r="F48" s="938">
        <v>1000000</v>
      </c>
      <c r="G48" s="953">
        <v>0</v>
      </c>
      <c r="H48" s="938">
        <v>7100</v>
      </c>
      <c r="I48" s="938">
        <v>896000</v>
      </c>
      <c r="J48" s="957">
        <v>0</v>
      </c>
    </row>
    <row r="49" spans="2:10" ht="12.75" customHeight="1">
      <c r="B49" s="1667" t="s">
        <v>1154</v>
      </c>
      <c r="C49" s="1668"/>
      <c r="D49" s="942" t="s">
        <v>1733</v>
      </c>
      <c r="E49" s="938">
        <v>35170</v>
      </c>
      <c r="F49" s="938">
        <v>5468688</v>
      </c>
      <c r="G49" s="943">
        <v>0.1</v>
      </c>
      <c r="H49" s="938">
        <v>20060</v>
      </c>
      <c r="I49" s="938">
        <v>3073580</v>
      </c>
      <c r="J49" s="952">
        <v>0.06</v>
      </c>
    </row>
    <row r="50" spans="2:10" ht="12.75" customHeight="1">
      <c r="B50" s="1667" t="s">
        <v>1155</v>
      </c>
      <c r="C50" s="1668"/>
      <c r="D50" s="942" t="s">
        <v>1147</v>
      </c>
      <c r="E50" s="938">
        <v>360</v>
      </c>
      <c r="F50" s="938">
        <v>2354000</v>
      </c>
      <c r="G50" s="953">
        <v>0</v>
      </c>
      <c r="H50" s="938">
        <v>0</v>
      </c>
      <c r="I50" s="938">
        <v>0</v>
      </c>
      <c r="J50" s="939">
        <v>0</v>
      </c>
    </row>
    <row r="51" spans="2:10" ht="12.75" customHeight="1">
      <c r="B51" s="1667" t="s">
        <v>1156</v>
      </c>
      <c r="C51" s="1668"/>
      <c r="D51" s="942" t="s">
        <v>1734</v>
      </c>
      <c r="E51" s="938">
        <v>10</v>
      </c>
      <c r="F51" s="938">
        <v>41000</v>
      </c>
      <c r="G51" s="953">
        <v>0</v>
      </c>
      <c r="H51" s="938">
        <v>0</v>
      </c>
      <c r="I51" s="938">
        <v>0</v>
      </c>
      <c r="J51" s="939">
        <v>0</v>
      </c>
    </row>
    <row r="52" spans="2:10" ht="12.75" customHeight="1">
      <c r="B52" s="1667" t="s">
        <v>1157</v>
      </c>
      <c r="C52" s="1668"/>
      <c r="D52" s="942" t="s">
        <v>1538</v>
      </c>
      <c r="E52" s="938">
        <v>90</v>
      </c>
      <c r="F52" s="938">
        <v>31500</v>
      </c>
      <c r="G52" s="953">
        <v>0</v>
      </c>
      <c r="H52" s="938">
        <v>0</v>
      </c>
      <c r="I52" s="938">
        <v>0</v>
      </c>
      <c r="J52" s="939">
        <v>0</v>
      </c>
    </row>
    <row r="53" spans="2:10" ht="12.75" customHeight="1">
      <c r="B53" s="1667" t="s">
        <v>1158</v>
      </c>
      <c r="C53" s="1668"/>
      <c r="D53" s="942" t="s">
        <v>1734</v>
      </c>
      <c r="E53" s="938">
        <v>0</v>
      </c>
      <c r="F53" s="938">
        <v>0</v>
      </c>
      <c r="G53" s="938">
        <v>0</v>
      </c>
      <c r="H53" s="938">
        <v>80</v>
      </c>
      <c r="I53" s="938">
        <v>6744000</v>
      </c>
      <c r="J53" s="952">
        <v>0.12</v>
      </c>
    </row>
    <row r="54" spans="2:10" ht="12.75" customHeight="1">
      <c r="B54" s="1667" t="s">
        <v>1159</v>
      </c>
      <c r="C54" s="1668"/>
      <c r="D54" s="942" t="s">
        <v>1147</v>
      </c>
      <c r="E54" s="938">
        <v>0</v>
      </c>
      <c r="F54" s="938">
        <v>0</v>
      </c>
      <c r="G54" s="938">
        <v>0</v>
      </c>
      <c r="H54" s="938">
        <v>8</v>
      </c>
      <c r="I54" s="938">
        <v>102000</v>
      </c>
      <c r="J54" s="957">
        <v>0</v>
      </c>
    </row>
    <row r="55" spans="2:10" ht="12.75" customHeight="1">
      <c r="B55" s="1667" t="s">
        <v>1160</v>
      </c>
      <c r="C55" s="1668"/>
      <c r="D55" s="942" t="s">
        <v>1161</v>
      </c>
      <c r="E55" s="938">
        <v>0</v>
      </c>
      <c r="F55" s="938">
        <v>0</v>
      </c>
      <c r="G55" s="938">
        <v>0</v>
      </c>
      <c r="H55" s="938">
        <v>15</v>
      </c>
      <c r="I55" s="938">
        <v>915000</v>
      </c>
      <c r="J55" s="957">
        <v>0</v>
      </c>
    </row>
    <row r="56" spans="2:10" s="935" customFormat="1" ht="12.75" customHeight="1">
      <c r="B56" s="958"/>
      <c r="C56" s="948" t="s">
        <v>1106</v>
      </c>
      <c r="D56" s="937"/>
      <c r="E56" s="949"/>
      <c r="F56" s="949">
        <f>SUM(F38:F55)</f>
        <v>268792482</v>
      </c>
      <c r="G56" s="950">
        <v>4.3</v>
      </c>
      <c r="H56" s="949"/>
      <c r="I56" s="949">
        <f>SUM(I38:I55)</f>
        <v>114521812</v>
      </c>
      <c r="J56" s="959">
        <v>2.09</v>
      </c>
    </row>
    <row r="57" spans="2:10" ht="12.75" customHeight="1">
      <c r="B57" s="1670" t="s">
        <v>1162</v>
      </c>
      <c r="C57" s="1671"/>
      <c r="D57" s="942"/>
      <c r="E57" s="938"/>
      <c r="F57" s="938"/>
      <c r="G57" s="943"/>
      <c r="H57" s="938"/>
      <c r="I57" s="938"/>
      <c r="J57" s="944"/>
    </row>
    <row r="58" spans="2:10" ht="12.75" customHeight="1">
      <c r="B58" s="1667" t="s">
        <v>1163</v>
      </c>
      <c r="C58" s="1668"/>
      <c r="D58" s="942" t="s">
        <v>1164</v>
      </c>
      <c r="E58" s="938">
        <v>352377</v>
      </c>
      <c r="F58" s="938">
        <v>59598256</v>
      </c>
      <c r="G58" s="943">
        <v>1</v>
      </c>
      <c r="H58" s="938">
        <v>254568</v>
      </c>
      <c r="I58" s="938">
        <v>45620545</v>
      </c>
      <c r="J58" s="952">
        <v>0.83</v>
      </c>
    </row>
    <row r="59" spans="2:10" ht="12.75" customHeight="1">
      <c r="B59" s="1667" t="s">
        <v>1165</v>
      </c>
      <c r="C59" s="1668"/>
      <c r="D59" s="942" t="s">
        <v>1166</v>
      </c>
      <c r="E59" s="938">
        <v>163896</v>
      </c>
      <c r="F59" s="938">
        <v>10464700</v>
      </c>
      <c r="G59" s="943">
        <v>0.1</v>
      </c>
      <c r="H59" s="938">
        <v>190417</v>
      </c>
      <c r="I59" s="938">
        <v>11802125</v>
      </c>
      <c r="J59" s="952">
        <v>0.28</v>
      </c>
    </row>
    <row r="60" spans="2:10" ht="12.75" customHeight="1">
      <c r="B60" s="1667" t="s">
        <v>1167</v>
      </c>
      <c r="C60" s="1668"/>
      <c r="D60" s="942" t="s">
        <v>1164</v>
      </c>
      <c r="E60" s="938">
        <v>0</v>
      </c>
      <c r="F60" s="938">
        <v>55440</v>
      </c>
      <c r="G60" s="953">
        <v>0</v>
      </c>
      <c r="H60" s="938">
        <v>0</v>
      </c>
      <c r="I60" s="938">
        <v>0</v>
      </c>
      <c r="J60" s="939">
        <v>0</v>
      </c>
    </row>
    <row r="61" spans="2:10" ht="12.75" customHeight="1">
      <c r="B61" s="1667" t="s">
        <v>1168</v>
      </c>
      <c r="C61" s="1668"/>
      <c r="D61" s="942" t="s">
        <v>1169</v>
      </c>
      <c r="E61" s="938">
        <v>0</v>
      </c>
      <c r="F61" s="938">
        <v>0</v>
      </c>
      <c r="G61" s="938">
        <v>0</v>
      </c>
      <c r="H61" s="938">
        <v>700</v>
      </c>
      <c r="I61" s="938">
        <v>294000</v>
      </c>
      <c r="J61" s="957">
        <v>0</v>
      </c>
    </row>
    <row r="62" spans="2:10" ht="12.75" customHeight="1">
      <c r="B62" s="1667" t="s">
        <v>1170</v>
      </c>
      <c r="C62" s="1668"/>
      <c r="D62" s="942"/>
      <c r="E62" s="938">
        <v>0</v>
      </c>
      <c r="F62" s="938">
        <v>0</v>
      </c>
      <c r="G62" s="938">
        <v>0</v>
      </c>
      <c r="H62" s="938">
        <v>850</v>
      </c>
      <c r="I62" s="938">
        <v>68000</v>
      </c>
      <c r="J62" s="957">
        <v>0</v>
      </c>
    </row>
    <row r="63" spans="2:10" ht="12.75" customHeight="1">
      <c r="B63" s="1667" t="s">
        <v>1171</v>
      </c>
      <c r="C63" s="1668"/>
      <c r="D63" s="942" t="s">
        <v>1172</v>
      </c>
      <c r="E63" s="938">
        <v>0</v>
      </c>
      <c r="F63" s="938">
        <v>0</v>
      </c>
      <c r="G63" s="938">
        <v>0</v>
      </c>
      <c r="H63" s="938">
        <v>1000</v>
      </c>
      <c r="I63" s="938">
        <v>370000</v>
      </c>
      <c r="J63" s="957">
        <v>0</v>
      </c>
    </row>
    <row r="64" spans="2:10" s="935" customFormat="1" ht="12.75" customHeight="1">
      <c r="B64" s="960"/>
      <c r="C64" s="948" t="s">
        <v>1106</v>
      </c>
      <c r="D64" s="937"/>
      <c r="E64" s="949"/>
      <c r="F64" s="949">
        <f>SUM(F58:F63)</f>
        <v>70118396</v>
      </c>
      <c r="G64" s="950">
        <v>1.1</v>
      </c>
      <c r="H64" s="949"/>
      <c r="I64" s="949">
        <f>SUM(I58:I63)</f>
        <v>58154670</v>
      </c>
      <c r="J64" s="959">
        <v>1.06</v>
      </c>
    </row>
    <row r="65" spans="2:10" ht="12.75" customHeight="1">
      <c r="B65" s="1670" t="s">
        <v>1173</v>
      </c>
      <c r="C65" s="1671"/>
      <c r="D65" s="942"/>
      <c r="E65" s="938"/>
      <c r="F65" s="938"/>
      <c r="G65" s="943"/>
      <c r="H65" s="938"/>
      <c r="I65" s="938"/>
      <c r="J65" s="944"/>
    </row>
    <row r="66" spans="2:10" ht="12.75" customHeight="1">
      <c r="B66" s="1667" t="s">
        <v>1174</v>
      </c>
      <c r="C66" s="1668"/>
      <c r="D66" s="942" t="s">
        <v>1175</v>
      </c>
      <c r="E66" s="938">
        <v>45338</v>
      </c>
      <c r="F66" s="938">
        <v>83041770</v>
      </c>
      <c r="G66" s="943">
        <v>1.3</v>
      </c>
      <c r="H66" s="938">
        <v>62313</v>
      </c>
      <c r="I66" s="938">
        <v>120082975</v>
      </c>
      <c r="J66" s="944">
        <v>2.2</v>
      </c>
    </row>
    <row r="67" spans="2:10" ht="12.75" customHeight="1">
      <c r="B67" s="1667" t="s">
        <v>1176</v>
      </c>
      <c r="C67" s="1668"/>
      <c r="D67" s="942" t="s">
        <v>1177</v>
      </c>
      <c r="E67" s="938">
        <v>25730</v>
      </c>
      <c r="F67" s="938">
        <v>38746450</v>
      </c>
      <c r="G67" s="943">
        <v>0.6</v>
      </c>
      <c r="H67" s="938">
        <v>13450</v>
      </c>
      <c r="I67" s="938">
        <v>21710500</v>
      </c>
      <c r="J67" s="944">
        <v>0.4</v>
      </c>
    </row>
    <row r="68" spans="2:10" ht="12.75" customHeight="1">
      <c r="B68" s="1667" t="s">
        <v>1178</v>
      </c>
      <c r="C68" s="1668"/>
      <c r="D68" s="942" t="s">
        <v>1177</v>
      </c>
      <c r="E68" s="938">
        <v>0</v>
      </c>
      <c r="F68" s="938">
        <v>2022600</v>
      </c>
      <c r="G68" s="953">
        <v>0</v>
      </c>
      <c r="H68" s="938">
        <v>470</v>
      </c>
      <c r="I68" s="938">
        <v>2090400</v>
      </c>
      <c r="J68" s="952">
        <v>0.04</v>
      </c>
    </row>
    <row r="69" spans="2:10" ht="12.75" customHeight="1">
      <c r="B69" s="1667" t="s">
        <v>1179</v>
      </c>
      <c r="C69" s="1668"/>
      <c r="D69" s="942" t="s">
        <v>1177</v>
      </c>
      <c r="E69" s="938">
        <v>29406</v>
      </c>
      <c r="F69" s="938">
        <v>55101292</v>
      </c>
      <c r="G69" s="943">
        <v>0.9</v>
      </c>
      <c r="H69" s="938">
        <v>7120</v>
      </c>
      <c r="I69" s="938">
        <v>18564000</v>
      </c>
      <c r="J69" s="952">
        <v>0.34</v>
      </c>
    </row>
    <row r="70" spans="2:10" ht="12.75" customHeight="1">
      <c r="B70" s="1667" t="s">
        <v>1180</v>
      </c>
      <c r="C70" s="1668"/>
      <c r="D70" s="942" t="s">
        <v>1177</v>
      </c>
      <c r="E70" s="938">
        <v>33310</v>
      </c>
      <c r="F70" s="938">
        <v>9556200</v>
      </c>
      <c r="G70" s="943">
        <v>0.1</v>
      </c>
      <c r="H70" s="938">
        <v>6305</v>
      </c>
      <c r="I70" s="938">
        <v>12621800</v>
      </c>
      <c r="J70" s="952">
        <v>0.23</v>
      </c>
    </row>
    <row r="71" spans="2:10" ht="12.75" customHeight="1">
      <c r="B71" s="1667" t="s">
        <v>1181</v>
      </c>
      <c r="C71" s="1668"/>
      <c r="D71" s="942" t="s">
        <v>1177</v>
      </c>
      <c r="E71" s="938">
        <v>224</v>
      </c>
      <c r="F71" s="938">
        <v>235200</v>
      </c>
      <c r="G71" s="953">
        <v>0</v>
      </c>
      <c r="H71" s="938">
        <v>23290</v>
      </c>
      <c r="I71" s="938">
        <v>24458700</v>
      </c>
      <c r="J71" s="952">
        <v>0.45</v>
      </c>
    </row>
    <row r="72" spans="2:10" ht="12.75" customHeight="1">
      <c r="B72" s="1667" t="s">
        <v>1182</v>
      </c>
      <c r="C72" s="1668"/>
      <c r="D72" s="942" t="s">
        <v>1733</v>
      </c>
      <c r="E72" s="938">
        <v>1216</v>
      </c>
      <c r="F72" s="938">
        <v>1945600</v>
      </c>
      <c r="G72" s="938">
        <v>0</v>
      </c>
      <c r="H72" s="938">
        <v>538</v>
      </c>
      <c r="I72" s="938">
        <v>880180</v>
      </c>
      <c r="J72" s="957">
        <v>0</v>
      </c>
    </row>
    <row r="73" spans="2:10" ht="12.75" customHeight="1">
      <c r="B73" s="1667" t="s">
        <v>1183</v>
      </c>
      <c r="C73" s="1668"/>
      <c r="D73" s="942" t="s">
        <v>1184</v>
      </c>
      <c r="E73" s="938">
        <v>810</v>
      </c>
      <c r="F73" s="938">
        <v>1296000</v>
      </c>
      <c r="G73" s="953">
        <v>0</v>
      </c>
      <c r="H73" s="938">
        <v>10528</v>
      </c>
      <c r="I73" s="938">
        <v>9866400</v>
      </c>
      <c r="J73" s="952">
        <v>0.18</v>
      </c>
    </row>
    <row r="74" spans="2:10" ht="12.75" customHeight="1">
      <c r="B74" s="1667" t="s">
        <v>1185</v>
      </c>
      <c r="C74" s="1668"/>
      <c r="D74" s="942" t="s">
        <v>1177</v>
      </c>
      <c r="E74" s="938">
        <v>342</v>
      </c>
      <c r="F74" s="938">
        <v>718200</v>
      </c>
      <c r="G74" s="953">
        <v>0</v>
      </c>
      <c r="H74" s="938">
        <v>19243</v>
      </c>
      <c r="I74" s="938">
        <v>33035300</v>
      </c>
      <c r="J74" s="944">
        <v>0.6</v>
      </c>
    </row>
    <row r="75" spans="2:10" ht="12.75" customHeight="1">
      <c r="B75" s="1667" t="s">
        <v>1186</v>
      </c>
      <c r="C75" s="1668"/>
      <c r="D75" s="942" t="s">
        <v>1734</v>
      </c>
      <c r="E75" s="938">
        <v>8387</v>
      </c>
      <c r="F75" s="938">
        <v>6669570</v>
      </c>
      <c r="G75" s="943">
        <v>0.1</v>
      </c>
      <c r="H75" s="938">
        <v>0</v>
      </c>
      <c r="I75" s="938">
        <v>0</v>
      </c>
      <c r="J75" s="939">
        <v>0</v>
      </c>
    </row>
    <row r="76" spans="2:10" ht="12.75" customHeight="1">
      <c r="B76" s="1667" t="s">
        <v>1187</v>
      </c>
      <c r="C76" s="1668"/>
      <c r="D76" s="942" t="s">
        <v>1734</v>
      </c>
      <c r="E76" s="938">
        <v>21</v>
      </c>
      <c r="F76" s="938">
        <v>26250</v>
      </c>
      <c r="G76" s="953">
        <v>0</v>
      </c>
      <c r="H76" s="938">
        <v>0</v>
      </c>
      <c r="I76" s="938">
        <v>0</v>
      </c>
      <c r="J76" s="939">
        <v>0</v>
      </c>
    </row>
    <row r="77" spans="2:10" ht="12.75" customHeight="1">
      <c r="B77" s="1667" t="s">
        <v>1188</v>
      </c>
      <c r="C77" s="1668"/>
      <c r="D77" s="942" t="s">
        <v>1734</v>
      </c>
      <c r="E77" s="938">
        <v>0</v>
      </c>
      <c r="F77" s="938">
        <v>0</v>
      </c>
      <c r="G77" s="938">
        <v>0</v>
      </c>
      <c r="H77" s="938">
        <v>983</v>
      </c>
      <c r="I77" s="938">
        <v>835550</v>
      </c>
      <c r="J77" s="957">
        <v>0</v>
      </c>
    </row>
    <row r="78" spans="2:10" ht="12.75" customHeight="1">
      <c r="B78" s="1667" t="s">
        <v>1189</v>
      </c>
      <c r="C78" s="1668"/>
      <c r="D78" s="942" t="s">
        <v>1734</v>
      </c>
      <c r="E78" s="938">
        <v>0</v>
      </c>
      <c r="F78" s="938">
        <v>0</v>
      </c>
      <c r="G78" s="938">
        <v>0</v>
      </c>
      <c r="H78" s="938">
        <v>1007</v>
      </c>
      <c r="I78" s="938">
        <v>855950</v>
      </c>
      <c r="J78" s="957">
        <v>0</v>
      </c>
    </row>
    <row r="79" spans="2:10" ht="12.75" customHeight="1">
      <c r="B79" s="1667" t="s">
        <v>1190</v>
      </c>
      <c r="C79" s="1668"/>
      <c r="D79" s="942" t="s">
        <v>1734</v>
      </c>
      <c r="E79" s="938">
        <v>0</v>
      </c>
      <c r="F79" s="938">
        <v>0</v>
      </c>
      <c r="G79" s="938">
        <v>0</v>
      </c>
      <c r="H79" s="938">
        <v>450</v>
      </c>
      <c r="I79" s="938">
        <v>877500</v>
      </c>
      <c r="J79" s="957">
        <v>0</v>
      </c>
    </row>
    <row r="80" spans="2:10" ht="12.75" customHeight="1">
      <c r="B80" s="1667" t="s">
        <v>1191</v>
      </c>
      <c r="C80" s="1668"/>
      <c r="D80" s="942" t="s">
        <v>1734</v>
      </c>
      <c r="E80" s="938">
        <v>0</v>
      </c>
      <c r="F80" s="938">
        <v>0</v>
      </c>
      <c r="G80" s="938">
        <v>0</v>
      </c>
      <c r="H80" s="938">
        <v>685</v>
      </c>
      <c r="I80" s="938">
        <v>664450</v>
      </c>
      <c r="J80" s="957">
        <v>0</v>
      </c>
    </row>
    <row r="81" spans="2:10" s="935" customFormat="1" ht="12.75" customHeight="1">
      <c r="B81" s="958"/>
      <c r="C81" s="948" t="s">
        <v>1106</v>
      </c>
      <c r="D81" s="937"/>
      <c r="E81" s="949"/>
      <c r="F81" s="949">
        <f>SUM(F66:F80)</f>
        <v>199359132</v>
      </c>
      <c r="G81" s="950">
        <v>3.2</v>
      </c>
      <c r="H81" s="949"/>
      <c r="I81" s="949">
        <f>SUM(I66:I80)</f>
        <v>246543705</v>
      </c>
      <c r="J81" s="951">
        <v>4.5</v>
      </c>
    </row>
    <row r="82" spans="2:10" ht="12.75" customHeight="1">
      <c r="B82" s="1670" t="s">
        <v>1192</v>
      </c>
      <c r="C82" s="1671"/>
      <c r="D82" s="942"/>
      <c r="E82" s="938"/>
      <c r="F82" s="938"/>
      <c r="G82" s="943"/>
      <c r="H82" s="938"/>
      <c r="I82" s="938"/>
      <c r="J82" s="944"/>
    </row>
    <row r="83" spans="2:10" ht="12.75" customHeight="1">
      <c r="B83" s="1667" t="s">
        <v>1193</v>
      </c>
      <c r="C83" s="1668"/>
      <c r="D83" s="942" t="s">
        <v>1184</v>
      </c>
      <c r="E83" s="938">
        <v>502</v>
      </c>
      <c r="F83" s="938">
        <v>2472000</v>
      </c>
      <c r="G83" s="953">
        <v>0</v>
      </c>
      <c r="H83" s="938">
        <v>888</v>
      </c>
      <c r="I83" s="938">
        <v>2044320</v>
      </c>
      <c r="J83" s="952">
        <v>0.04</v>
      </c>
    </row>
    <row r="84" spans="2:10" ht="12.75" customHeight="1">
      <c r="B84" s="1667" t="s">
        <v>1194</v>
      </c>
      <c r="C84" s="1668"/>
      <c r="D84" s="942" t="s">
        <v>1195</v>
      </c>
      <c r="E84" s="938">
        <v>1896</v>
      </c>
      <c r="F84" s="938">
        <v>13322200</v>
      </c>
      <c r="G84" s="943">
        <v>0.2</v>
      </c>
      <c r="H84" s="938">
        <v>0</v>
      </c>
      <c r="I84" s="938">
        <v>0</v>
      </c>
      <c r="J84" s="939">
        <v>0</v>
      </c>
    </row>
    <row r="85" spans="2:10" ht="12.75" customHeight="1">
      <c r="B85" s="1667" t="s">
        <v>1196</v>
      </c>
      <c r="C85" s="1668"/>
      <c r="D85" s="942" t="s">
        <v>1734</v>
      </c>
      <c r="E85" s="938">
        <v>121</v>
      </c>
      <c r="F85" s="56">
        <v>261360</v>
      </c>
      <c r="G85" s="953">
        <v>0</v>
      </c>
      <c r="H85" s="56">
        <v>0</v>
      </c>
      <c r="I85" s="56">
        <v>0</v>
      </c>
      <c r="J85" s="520">
        <v>0</v>
      </c>
    </row>
    <row r="86" spans="2:10" ht="12.75" customHeight="1">
      <c r="B86" s="1667" t="s">
        <v>1197</v>
      </c>
      <c r="C86" s="1668"/>
      <c r="D86" s="942" t="s">
        <v>1734</v>
      </c>
      <c r="E86" s="938">
        <v>177</v>
      </c>
      <c r="F86" s="56">
        <v>637200</v>
      </c>
      <c r="G86" s="953">
        <v>0</v>
      </c>
      <c r="H86" s="938">
        <v>0</v>
      </c>
      <c r="I86" s="938">
        <v>0</v>
      </c>
      <c r="J86" s="939">
        <v>0</v>
      </c>
    </row>
    <row r="87" spans="2:10" ht="12.75" customHeight="1">
      <c r="B87" s="1667" t="s">
        <v>1198</v>
      </c>
      <c r="C87" s="1668"/>
      <c r="D87" s="942" t="s">
        <v>1195</v>
      </c>
      <c r="E87" s="938">
        <v>60</v>
      </c>
      <c r="F87" s="56">
        <v>83520</v>
      </c>
      <c r="G87" s="953">
        <v>0</v>
      </c>
      <c r="H87" s="938">
        <v>55</v>
      </c>
      <c r="I87" s="938">
        <v>81840</v>
      </c>
      <c r="J87" s="957">
        <v>0</v>
      </c>
    </row>
    <row r="88" spans="2:10" ht="12.75" customHeight="1">
      <c r="B88" s="1667" t="s">
        <v>1199</v>
      </c>
      <c r="C88" s="1668"/>
      <c r="D88" s="942" t="s">
        <v>1124</v>
      </c>
      <c r="E88" s="938">
        <v>866</v>
      </c>
      <c r="F88" s="56">
        <v>3464000</v>
      </c>
      <c r="G88" s="943">
        <v>0.1</v>
      </c>
      <c r="H88" s="938">
        <v>1275</v>
      </c>
      <c r="I88" s="938">
        <v>5100000</v>
      </c>
      <c r="J88" s="952">
        <v>0.09</v>
      </c>
    </row>
    <row r="89" spans="2:10" ht="12.75" customHeight="1">
      <c r="B89" s="1667" t="s">
        <v>1200</v>
      </c>
      <c r="C89" s="1668"/>
      <c r="D89" s="942" t="s">
        <v>1733</v>
      </c>
      <c r="E89" s="938">
        <v>65</v>
      </c>
      <c r="F89" s="56">
        <v>194500</v>
      </c>
      <c r="G89" s="953">
        <v>0</v>
      </c>
      <c r="H89" s="938">
        <v>0</v>
      </c>
      <c r="I89" s="938">
        <v>0</v>
      </c>
      <c r="J89" s="939">
        <v>0</v>
      </c>
    </row>
    <row r="90" spans="2:10" ht="12.75" customHeight="1">
      <c r="B90" s="1667" t="s">
        <v>1201</v>
      </c>
      <c r="C90" s="1668"/>
      <c r="D90" s="942" t="s">
        <v>1177</v>
      </c>
      <c r="E90" s="938">
        <v>1902</v>
      </c>
      <c r="F90" s="56">
        <v>2552370</v>
      </c>
      <c r="G90" s="953">
        <v>0</v>
      </c>
      <c r="H90" s="938">
        <v>0</v>
      </c>
      <c r="I90" s="938">
        <v>0</v>
      </c>
      <c r="J90" s="939">
        <v>0</v>
      </c>
    </row>
    <row r="91" spans="2:10" ht="12.75" customHeight="1">
      <c r="B91" s="1667" t="s">
        <v>1202</v>
      </c>
      <c r="C91" s="1668"/>
      <c r="D91" s="942" t="s">
        <v>1195</v>
      </c>
      <c r="E91" s="938">
        <v>1395</v>
      </c>
      <c r="F91" s="56">
        <v>4433400</v>
      </c>
      <c r="G91" s="943">
        <v>0.1</v>
      </c>
      <c r="H91" s="938">
        <v>0</v>
      </c>
      <c r="I91" s="938">
        <v>0</v>
      </c>
      <c r="J91" s="939">
        <v>0</v>
      </c>
    </row>
    <row r="92" spans="2:10" ht="12.75" customHeight="1">
      <c r="B92" s="1667" t="s">
        <v>1203</v>
      </c>
      <c r="C92" s="1668"/>
      <c r="D92" s="942" t="s">
        <v>1733</v>
      </c>
      <c r="E92" s="938">
        <v>1012</v>
      </c>
      <c r="F92" s="56">
        <v>3005640</v>
      </c>
      <c r="G92" s="953">
        <v>0</v>
      </c>
      <c r="H92" s="938">
        <v>0</v>
      </c>
      <c r="I92" s="938">
        <v>0</v>
      </c>
      <c r="J92" s="939">
        <v>0</v>
      </c>
    </row>
    <row r="93" spans="2:10" ht="12.75" customHeight="1">
      <c r="B93" s="1667" t="s">
        <v>1204</v>
      </c>
      <c r="C93" s="1668"/>
      <c r="D93" s="942" t="s">
        <v>1734</v>
      </c>
      <c r="E93" s="938">
        <v>505</v>
      </c>
      <c r="F93" s="56">
        <v>1448640</v>
      </c>
      <c r="G93" s="953">
        <v>0</v>
      </c>
      <c r="H93" s="938">
        <v>0</v>
      </c>
      <c r="I93" s="938">
        <v>0</v>
      </c>
      <c r="J93" s="939">
        <v>0</v>
      </c>
    </row>
    <row r="94" spans="2:10" ht="12.75" customHeight="1">
      <c r="B94" s="1667" t="s">
        <v>1205</v>
      </c>
      <c r="C94" s="1668"/>
      <c r="D94" s="942" t="s">
        <v>1206</v>
      </c>
      <c r="E94" s="938">
        <v>436</v>
      </c>
      <c r="F94" s="56">
        <v>784800</v>
      </c>
      <c r="G94" s="953">
        <v>0</v>
      </c>
      <c r="H94" s="938">
        <v>0</v>
      </c>
      <c r="I94" s="56">
        <v>0</v>
      </c>
      <c r="J94" s="520">
        <v>0</v>
      </c>
    </row>
    <row r="95" spans="2:10" ht="12.75" customHeight="1">
      <c r="B95" s="1667" t="s">
        <v>1207</v>
      </c>
      <c r="C95" s="1668"/>
      <c r="D95" s="942" t="s">
        <v>1177</v>
      </c>
      <c r="E95" s="938">
        <v>3204</v>
      </c>
      <c r="F95" s="56">
        <v>5526900</v>
      </c>
      <c r="G95" s="943">
        <v>0.1</v>
      </c>
      <c r="H95" s="67" t="s">
        <v>1208</v>
      </c>
      <c r="I95" s="56">
        <v>9954630</v>
      </c>
      <c r="J95" s="952">
        <v>0.18</v>
      </c>
    </row>
    <row r="96" spans="2:10" ht="12.75" customHeight="1">
      <c r="B96" s="1667" t="s">
        <v>1209</v>
      </c>
      <c r="C96" s="1668"/>
      <c r="D96" s="942" t="s">
        <v>1177</v>
      </c>
      <c r="E96" s="938">
        <v>302</v>
      </c>
      <c r="F96" s="56">
        <v>333408</v>
      </c>
      <c r="G96" s="953">
        <v>0</v>
      </c>
      <c r="H96" s="938">
        <v>0</v>
      </c>
      <c r="I96" s="938">
        <v>0</v>
      </c>
      <c r="J96" s="939">
        <v>0</v>
      </c>
    </row>
    <row r="97" spans="2:10" ht="12.75" customHeight="1">
      <c r="B97" s="1667" t="s">
        <v>1210</v>
      </c>
      <c r="C97" s="1668"/>
      <c r="D97" s="942" t="s">
        <v>1124</v>
      </c>
      <c r="E97" s="938">
        <v>110</v>
      </c>
      <c r="F97" s="56">
        <v>187000</v>
      </c>
      <c r="G97" s="953">
        <v>0</v>
      </c>
      <c r="H97" s="938">
        <v>0</v>
      </c>
      <c r="I97" s="938">
        <v>0</v>
      </c>
      <c r="J97" s="939">
        <v>0</v>
      </c>
    </row>
    <row r="98" spans="2:10" ht="12.75" customHeight="1">
      <c r="B98" s="1667" t="s">
        <v>1211</v>
      </c>
      <c r="C98" s="1668"/>
      <c r="D98" s="942" t="s">
        <v>1177</v>
      </c>
      <c r="E98" s="938">
        <v>502</v>
      </c>
      <c r="F98" s="56">
        <v>903600</v>
      </c>
      <c r="G98" s="953">
        <v>0</v>
      </c>
      <c r="H98" s="938">
        <v>0</v>
      </c>
      <c r="I98" s="938">
        <v>0</v>
      </c>
      <c r="J98" s="939">
        <v>0</v>
      </c>
    </row>
    <row r="99" spans="2:10" ht="12.75" customHeight="1">
      <c r="B99" s="1667" t="s">
        <v>1212</v>
      </c>
      <c r="C99" s="1668"/>
      <c r="D99" s="942" t="s">
        <v>1733</v>
      </c>
      <c r="E99" s="945" t="s">
        <v>1213</v>
      </c>
      <c r="F99" s="56">
        <v>5850</v>
      </c>
      <c r="G99" s="953">
        <v>0</v>
      </c>
      <c r="H99" s="938">
        <v>0</v>
      </c>
      <c r="I99" s="938">
        <v>9500</v>
      </c>
      <c r="J99" s="957">
        <v>0</v>
      </c>
    </row>
    <row r="100" spans="2:10" ht="12.75" customHeight="1">
      <c r="B100" s="1667" t="s">
        <v>1214</v>
      </c>
      <c r="C100" s="1668"/>
      <c r="D100" s="942" t="s">
        <v>1153</v>
      </c>
      <c r="E100" s="938">
        <v>242894</v>
      </c>
      <c r="F100" s="56">
        <v>40278152</v>
      </c>
      <c r="G100" s="943">
        <v>0.6</v>
      </c>
      <c r="H100" s="938">
        <v>667019370</v>
      </c>
      <c r="I100" s="938">
        <v>46197013</v>
      </c>
      <c r="J100" s="952">
        <v>0.84</v>
      </c>
    </row>
    <row r="101" spans="2:10" ht="12.75" customHeight="1">
      <c r="B101" s="1667" t="s">
        <v>1215</v>
      </c>
      <c r="C101" s="1668"/>
      <c r="D101" s="942" t="s">
        <v>1216</v>
      </c>
      <c r="E101" s="938">
        <v>0</v>
      </c>
      <c r="F101" s="56">
        <v>0</v>
      </c>
      <c r="G101" s="56">
        <v>0</v>
      </c>
      <c r="H101" s="938">
        <v>2257</v>
      </c>
      <c r="I101" s="938">
        <v>2764825</v>
      </c>
      <c r="J101" s="952">
        <v>0.05</v>
      </c>
    </row>
    <row r="102" spans="2:10" ht="12.75" customHeight="1">
      <c r="B102" s="1667" t="s">
        <v>1217</v>
      </c>
      <c r="C102" s="1668"/>
      <c r="D102" s="942" t="s">
        <v>1735</v>
      </c>
      <c r="E102" s="938">
        <v>0</v>
      </c>
      <c r="F102" s="56">
        <v>0</v>
      </c>
      <c r="G102" s="56">
        <v>0</v>
      </c>
      <c r="H102" s="938">
        <v>2</v>
      </c>
      <c r="I102" s="938">
        <v>7200</v>
      </c>
      <c r="J102" s="957">
        <v>0</v>
      </c>
    </row>
    <row r="103" spans="2:10" ht="12.75" customHeight="1">
      <c r="B103" s="1667" t="s">
        <v>1218</v>
      </c>
      <c r="C103" s="1668"/>
      <c r="D103" s="942" t="s">
        <v>1734</v>
      </c>
      <c r="E103" s="938">
        <v>0</v>
      </c>
      <c r="F103" s="56">
        <v>0</v>
      </c>
      <c r="G103" s="56">
        <v>0</v>
      </c>
      <c r="H103" s="938">
        <v>38</v>
      </c>
      <c r="I103" s="938">
        <v>70800</v>
      </c>
      <c r="J103" s="957">
        <v>0</v>
      </c>
    </row>
    <row r="104" spans="2:10" ht="12.75" customHeight="1">
      <c r="B104" s="1667" t="s">
        <v>1219</v>
      </c>
      <c r="C104" s="1668"/>
      <c r="D104" s="942" t="s">
        <v>1734</v>
      </c>
      <c r="E104" s="938">
        <v>0</v>
      </c>
      <c r="F104" s="56">
        <v>0</v>
      </c>
      <c r="G104" s="56">
        <v>0</v>
      </c>
      <c r="H104" s="938">
        <v>240</v>
      </c>
      <c r="I104" s="938">
        <v>288000</v>
      </c>
      <c r="J104" s="957">
        <v>0</v>
      </c>
    </row>
    <row r="105" spans="2:10" s="935" customFormat="1" ht="12.75" customHeight="1">
      <c r="B105" s="958"/>
      <c r="C105" s="948" t="s">
        <v>1106</v>
      </c>
      <c r="D105" s="937"/>
      <c r="E105" s="949"/>
      <c r="F105" s="63">
        <f>SUM(F83:F104)</f>
        <v>79894540</v>
      </c>
      <c r="G105" s="950">
        <v>1.3</v>
      </c>
      <c r="H105" s="949"/>
      <c r="I105" s="949">
        <f>SUM(I83:I104)</f>
        <v>66518128</v>
      </c>
      <c r="J105" s="959">
        <v>1.21</v>
      </c>
    </row>
    <row r="106" spans="2:10" s="935" customFormat="1" ht="12.75" customHeight="1">
      <c r="B106" s="1670" t="s">
        <v>1220</v>
      </c>
      <c r="C106" s="1671"/>
      <c r="D106" s="937"/>
      <c r="E106" s="938"/>
      <c r="F106" s="56"/>
      <c r="G106" s="943"/>
      <c r="H106" s="938"/>
      <c r="I106" s="938"/>
      <c r="J106" s="944"/>
    </row>
    <row r="107" spans="2:10" ht="12.75" customHeight="1">
      <c r="B107" s="1667" t="s">
        <v>1221</v>
      </c>
      <c r="C107" s="1668"/>
      <c r="D107" s="942" t="s">
        <v>1147</v>
      </c>
      <c r="E107" s="938">
        <v>336100</v>
      </c>
      <c r="F107" s="56">
        <v>28320370</v>
      </c>
      <c r="G107" s="943">
        <v>0.5</v>
      </c>
      <c r="H107" s="938">
        <v>240427</v>
      </c>
      <c r="I107" s="938">
        <v>21018235</v>
      </c>
      <c r="J107" s="952">
        <v>0.38</v>
      </c>
    </row>
    <row r="108" spans="2:10" ht="12.75" customHeight="1">
      <c r="B108" s="1667" t="s">
        <v>1222</v>
      </c>
      <c r="C108" s="1668"/>
      <c r="D108" s="942" t="s">
        <v>1223</v>
      </c>
      <c r="E108" s="938">
        <v>72708</v>
      </c>
      <c r="F108" s="56">
        <v>24859822</v>
      </c>
      <c r="G108" s="943">
        <v>0.4</v>
      </c>
      <c r="H108" s="938">
        <v>50700</v>
      </c>
      <c r="I108" s="938">
        <v>18233889</v>
      </c>
      <c r="J108" s="952">
        <v>0.33</v>
      </c>
    </row>
    <row r="109" spans="2:10" ht="12.75" customHeight="1">
      <c r="B109" s="1667" t="s">
        <v>1224</v>
      </c>
      <c r="C109" s="1668"/>
      <c r="D109" s="942" t="s">
        <v>1110</v>
      </c>
      <c r="E109" s="945" t="s">
        <v>1225</v>
      </c>
      <c r="F109" s="56">
        <v>484020</v>
      </c>
      <c r="G109" s="953">
        <v>0</v>
      </c>
      <c r="H109" s="938">
        <v>60498</v>
      </c>
      <c r="I109" s="938">
        <v>1193076</v>
      </c>
      <c r="J109" s="952">
        <v>0.02</v>
      </c>
    </row>
    <row r="110" spans="2:10" ht="12.75" customHeight="1">
      <c r="B110" s="1667" t="s">
        <v>1226</v>
      </c>
      <c r="C110" s="1668"/>
      <c r="D110" s="942" t="s">
        <v>1227</v>
      </c>
      <c r="E110" s="945" t="s">
        <v>1228</v>
      </c>
      <c r="F110" s="56">
        <v>15420</v>
      </c>
      <c r="G110" s="953">
        <v>0</v>
      </c>
      <c r="H110" s="938">
        <v>0</v>
      </c>
      <c r="I110" s="938">
        <v>0</v>
      </c>
      <c r="J110" s="939">
        <v>0</v>
      </c>
    </row>
    <row r="111" spans="2:10" ht="12.75" customHeight="1">
      <c r="B111" s="1667" t="s">
        <v>1229</v>
      </c>
      <c r="C111" s="1668"/>
      <c r="D111" s="942" t="s">
        <v>1230</v>
      </c>
      <c r="E111" s="945" t="s">
        <v>1231</v>
      </c>
      <c r="F111" s="56">
        <v>523260</v>
      </c>
      <c r="G111" s="953">
        <v>0</v>
      </c>
      <c r="H111" s="938">
        <v>15648</v>
      </c>
      <c r="I111" s="938">
        <v>916480</v>
      </c>
      <c r="J111" s="957">
        <v>0</v>
      </c>
    </row>
    <row r="112" spans="2:10" ht="12.75" customHeight="1">
      <c r="B112" s="1667" t="s">
        <v>1232</v>
      </c>
      <c r="C112" s="1668"/>
      <c r="D112" s="942" t="s">
        <v>1233</v>
      </c>
      <c r="E112" s="945" t="s">
        <v>1234</v>
      </c>
      <c r="F112" s="56">
        <v>2617545</v>
      </c>
      <c r="G112" s="953">
        <v>0</v>
      </c>
      <c r="H112" s="945" t="s">
        <v>1234</v>
      </c>
      <c r="I112" s="938">
        <v>1110970</v>
      </c>
      <c r="J112" s="952">
        <v>0.02</v>
      </c>
    </row>
    <row r="113" spans="2:10" ht="12.75" customHeight="1">
      <c r="B113" s="1667" t="s">
        <v>1235</v>
      </c>
      <c r="C113" s="1668"/>
      <c r="D113" s="942" t="s">
        <v>1236</v>
      </c>
      <c r="E113" s="945" t="s">
        <v>1234</v>
      </c>
      <c r="F113" s="56">
        <v>83784</v>
      </c>
      <c r="G113" s="953">
        <v>0</v>
      </c>
      <c r="H113" s="945" t="s">
        <v>1234</v>
      </c>
      <c r="I113" s="938">
        <v>13728</v>
      </c>
      <c r="J113" s="957">
        <v>0</v>
      </c>
    </row>
    <row r="114" spans="2:10" ht="12.75" customHeight="1">
      <c r="B114" s="1667" t="s">
        <v>1237</v>
      </c>
      <c r="C114" s="1668"/>
      <c r="D114" s="942" t="s">
        <v>1238</v>
      </c>
      <c r="E114" s="938">
        <v>46091</v>
      </c>
      <c r="F114" s="56">
        <v>184364</v>
      </c>
      <c r="G114" s="953">
        <v>0</v>
      </c>
      <c r="H114" s="938">
        <v>0</v>
      </c>
      <c r="I114" s="938">
        <v>0</v>
      </c>
      <c r="J114" s="939">
        <v>0</v>
      </c>
    </row>
    <row r="115" spans="2:10" ht="12.75" customHeight="1">
      <c r="B115" s="1667" t="s">
        <v>1239</v>
      </c>
      <c r="C115" s="1668"/>
      <c r="D115" s="942"/>
      <c r="E115" s="945" t="s">
        <v>1234</v>
      </c>
      <c r="F115" s="56">
        <v>2350</v>
      </c>
      <c r="G115" s="953">
        <v>0</v>
      </c>
      <c r="H115" s="938">
        <v>0</v>
      </c>
      <c r="I115" s="938">
        <v>0</v>
      </c>
      <c r="J115" s="939">
        <v>0</v>
      </c>
    </row>
    <row r="116" spans="2:10" ht="12.75" customHeight="1">
      <c r="B116" s="1667" t="s">
        <v>1240</v>
      </c>
      <c r="C116" s="1668"/>
      <c r="D116" s="942" t="s">
        <v>1164</v>
      </c>
      <c r="E116" s="945" t="s">
        <v>1234</v>
      </c>
      <c r="F116" s="56">
        <v>405950</v>
      </c>
      <c r="G116" s="953">
        <v>0</v>
      </c>
      <c r="H116" s="945" t="s">
        <v>1234</v>
      </c>
      <c r="I116" s="938">
        <v>400500</v>
      </c>
      <c r="J116" s="957">
        <v>0</v>
      </c>
    </row>
    <row r="117" spans="2:10" ht="12.75" customHeight="1">
      <c r="B117" s="1667" t="s">
        <v>1241</v>
      </c>
      <c r="C117" s="1668"/>
      <c r="D117" s="942" t="s">
        <v>1110</v>
      </c>
      <c r="E117" s="938">
        <v>144</v>
      </c>
      <c r="F117" s="56">
        <v>23040</v>
      </c>
      <c r="G117" s="953">
        <v>0</v>
      </c>
      <c r="H117" s="938">
        <v>0</v>
      </c>
      <c r="I117" s="938">
        <v>0</v>
      </c>
      <c r="J117" s="939">
        <v>0</v>
      </c>
    </row>
    <row r="118" spans="2:10" ht="12.75" customHeight="1">
      <c r="B118" s="1667" t="s">
        <v>1242</v>
      </c>
      <c r="C118" s="1668"/>
      <c r="D118" s="942" t="s">
        <v>1243</v>
      </c>
      <c r="E118" s="945" t="s">
        <v>1234</v>
      </c>
      <c r="F118" s="56">
        <v>477280</v>
      </c>
      <c r="G118" s="953">
        <v>0</v>
      </c>
      <c r="H118" s="938">
        <v>4733</v>
      </c>
      <c r="I118" s="938">
        <v>2345910</v>
      </c>
      <c r="J118" s="952">
        <v>0.04</v>
      </c>
    </row>
    <row r="119" spans="2:10" ht="12.75" customHeight="1">
      <c r="B119" s="1667" t="s">
        <v>1244</v>
      </c>
      <c r="C119" s="1668"/>
      <c r="D119" s="942" t="s">
        <v>1110</v>
      </c>
      <c r="E119" s="938">
        <v>0</v>
      </c>
      <c r="F119" s="56">
        <v>0</v>
      </c>
      <c r="G119" s="56">
        <v>0</v>
      </c>
      <c r="H119" s="945" t="s">
        <v>1225</v>
      </c>
      <c r="I119" s="938">
        <v>3600</v>
      </c>
      <c r="J119" s="957">
        <v>0</v>
      </c>
    </row>
    <row r="120" spans="2:10" ht="12.75" customHeight="1">
      <c r="B120" s="1667" t="s">
        <v>1245</v>
      </c>
      <c r="C120" s="1668"/>
      <c r="D120" s="942" t="s">
        <v>1246</v>
      </c>
      <c r="E120" s="945" t="s">
        <v>1225</v>
      </c>
      <c r="F120" s="56">
        <v>4000</v>
      </c>
      <c r="G120" s="953">
        <v>0</v>
      </c>
      <c r="H120" s="945" t="s">
        <v>1225</v>
      </c>
      <c r="I120" s="938">
        <v>185000</v>
      </c>
      <c r="J120" s="957">
        <v>0</v>
      </c>
    </row>
    <row r="121" spans="2:10" ht="12.75" customHeight="1">
      <c r="B121" s="1667" t="s">
        <v>1247</v>
      </c>
      <c r="C121" s="1668"/>
      <c r="D121" s="942" t="s">
        <v>1144</v>
      </c>
      <c r="E121" s="938">
        <v>0</v>
      </c>
      <c r="F121" s="56">
        <v>0</v>
      </c>
      <c r="G121" s="56">
        <v>0</v>
      </c>
      <c r="H121" s="945" t="s">
        <v>1248</v>
      </c>
      <c r="I121" s="938">
        <v>17000</v>
      </c>
      <c r="J121" s="957">
        <v>0</v>
      </c>
    </row>
    <row r="122" spans="2:10" ht="12.75" customHeight="1">
      <c r="B122" s="1667" t="s">
        <v>1249</v>
      </c>
      <c r="C122" s="1668"/>
      <c r="D122" s="942" t="s">
        <v>1250</v>
      </c>
      <c r="E122" s="938">
        <v>0</v>
      </c>
      <c r="F122" s="56">
        <v>0</v>
      </c>
      <c r="G122" s="56">
        <v>0</v>
      </c>
      <c r="H122" s="938">
        <v>3372</v>
      </c>
      <c r="I122" s="938">
        <v>213633</v>
      </c>
      <c r="J122" s="957">
        <v>0</v>
      </c>
    </row>
    <row r="123" spans="2:10" ht="12.75" customHeight="1">
      <c r="B123" s="1667" t="s">
        <v>1251</v>
      </c>
      <c r="C123" s="1668"/>
      <c r="D123" s="942"/>
      <c r="E123" s="938">
        <v>0</v>
      </c>
      <c r="F123" s="56">
        <v>0</v>
      </c>
      <c r="G123" s="56">
        <v>0</v>
      </c>
      <c r="H123" s="945" t="s">
        <v>1252</v>
      </c>
      <c r="I123" s="938">
        <v>17000</v>
      </c>
      <c r="J123" s="957">
        <v>0</v>
      </c>
    </row>
    <row r="124" spans="2:10" ht="12.75" customHeight="1">
      <c r="B124" s="1667" t="s">
        <v>1253</v>
      </c>
      <c r="C124" s="1668"/>
      <c r="D124" s="942" t="s">
        <v>1230</v>
      </c>
      <c r="E124" s="938">
        <v>0</v>
      </c>
      <c r="F124" s="56">
        <v>0</v>
      </c>
      <c r="G124" s="56">
        <v>0</v>
      </c>
      <c r="H124" s="938">
        <v>1000</v>
      </c>
      <c r="I124" s="938">
        <v>36000</v>
      </c>
      <c r="J124" s="957">
        <v>0</v>
      </c>
    </row>
    <row r="125" spans="2:10" ht="12.75" customHeight="1">
      <c r="B125" s="1667" t="s">
        <v>1254</v>
      </c>
      <c r="C125" s="1668"/>
      <c r="D125" s="942" t="s">
        <v>1110</v>
      </c>
      <c r="E125" s="938">
        <v>0</v>
      </c>
      <c r="F125" s="56">
        <v>0</v>
      </c>
      <c r="G125" s="56">
        <v>0</v>
      </c>
      <c r="H125" s="945" t="s">
        <v>1225</v>
      </c>
      <c r="I125" s="938">
        <v>12240</v>
      </c>
      <c r="J125" s="957">
        <v>0</v>
      </c>
    </row>
    <row r="126" spans="2:10" ht="12.75" customHeight="1">
      <c r="B126" s="1667" t="s">
        <v>1255</v>
      </c>
      <c r="C126" s="1668"/>
      <c r="D126" s="942" t="s">
        <v>1153</v>
      </c>
      <c r="E126" s="938">
        <v>0</v>
      </c>
      <c r="F126" s="56">
        <v>0</v>
      </c>
      <c r="G126" s="56">
        <v>0</v>
      </c>
      <c r="H126" s="938">
        <v>23494</v>
      </c>
      <c r="I126" s="938">
        <v>10504702</v>
      </c>
      <c r="J126" s="952">
        <v>0.19</v>
      </c>
    </row>
    <row r="127" spans="2:10" ht="12.75" customHeight="1">
      <c r="B127" s="1667" t="s">
        <v>1256</v>
      </c>
      <c r="C127" s="1668"/>
      <c r="D127" s="942" t="s">
        <v>1236</v>
      </c>
      <c r="E127" s="938">
        <v>0</v>
      </c>
      <c r="F127" s="56">
        <v>0</v>
      </c>
      <c r="G127" s="56">
        <v>0</v>
      </c>
      <c r="H127" s="945" t="s">
        <v>1234</v>
      </c>
      <c r="I127" s="938">
        <v>21000</v>
      </c>
      <c r="J127" s="957">
        <v>0</v>
      </c>
    </row>
    <row r="128" spans="2:10" ht="12.75" customHeight="1">
      <c r="B128" s="1667" t="s">
        <v>1257</v>
      </c>
      <c r="C128" s="1668"/>
      <c r="D128" s="942" t="s">
        <v>1110</v>
      </c>
      <c r="E128" s="938">
        <v>0</v>
      </c>
      <c r="F128" s="56">
        <v>0</v>
      </c>
      <c r="G128" s="56">
        <v>0</v>
      </c>
      <c r="H128" s="938">
        <v>336</v>
      </c>
      <c r="I128" s="938">
        <v>41520</v>
      </c>
      <c r="J128" s="957">
        <v>0</v>
      </c>
    </row>
    <row r="129" spans="2:10" ht="12.75" customHeight="1">
      <c r="B129" s="1667" t="s">
        <v>1258</v>
      </c>
      <c r="C129" s="1668"/>
      <c r="D129" s="942" t="s">
        <v>1144</v>
      </c>
      <c r="E129" s="938">
        <v>0</v>
      </c>
      <c r="F129" s="56">
        <v>0</v>
      </c>
      <c r="G129" s="56">
        <v>0</v>
      </c>
      <c r="H129" s="945" t="s">
        <v>1248</v>
      </c>
      <c r="I129" s="938">
        <v>210000</v>
      </c>
      <c r="J129" s="957">
        <v>0</v>
      </c>
    </row>
    <row r="130" spans="2:10" s="935" customFormat="1" ht="12.75" customHeight="1">
      <c r="B130" s="958"/>
      <c r="C130" s="948" t="s">
        <v>1106</v>
      </c>
      <c r="D130" s="937"/>
      <c r="E130" s="949"/>
      <c r="F130" s="63">
        <f>SUM(F107:F129)</f>
        <v>58001205</v>
      </c>
      <c r="G130" s="950">
        <v>0.9</v>
      </c>
      <c r="H130" s="949"/>
      <c r="I130" s="949">
        <f>SUM(I107:I129)</f>
        <v>56494483</v>
      </c>
      <c r="J130" s="959">
        <v>1.03</v>
      </c>
    </row>
    <row r="131" spans="2:10" s="935" customFormat="1" ht="12.75" customHeight="1">
      <c r="B131" s="961"/>
      <c r="C131" s="962" t="s">
        <v>1259</v>
      </c>
      <c r="D131" s="963"/>
      <c r="E131" s="964"/>
      <c r="F131" s="965">
        <f>SUM(F16,F26,F36,F56,F64,F81,F105,F130)</f>
        <v>6224376530</v>
      </c>
      <c r="G131" s="966">
        <v>100</v>
      </c>
      <c r="H131" s="965"/>
      <c r="I131" s="965">
        <f>SUM(I16,I26,I36,I56,I64,I81,I105,I130)</f>
        <v>5481089369</v>
      </c>
      <c r="J131" s="967">
        <v>100</v>
      </c>
    </row>
    <row r="132" spans="2:10" ht="12.75" customHeight="1">
      <c r="B132" s="922" t="s">
        <v>1260</v>
      </c>
      <c r="F132" s="925"/>
      <c r="G132" s="968"/>
      <c r="H132" s="968"/>
      <c r="I132" s="968"/>
      <c r="J132" s="968"/>
    </row>
    <row r="133" spans="6:10" ht="12">
      <c r="F133" s="925"/>
      <c r="G133" s="968"/>
      <c r="H133" s="968"/>
      <c r="I133" s="968"/>
      <c r="J133" s="968"/>
    </row>
    <row r="134" spans="6:10" ht="12">
      <c r="F134" s="925"/>
      <c r="G134" s="968"/>
      <c r="H134" s="968"/>
      <c r="I134" s="968"/>
      <c r="J134" s="968"/>
    </row>
    <row r="135" spans="7:10" ht="12">
      <c r="G135" s="969"/>
      <c r="H135" s="969"/>
      <c r="I135" s="969"/>
      <c r="J135" s="969"/>
    </row>
    <row r="136" spans="7:10" ht="12">
      <c r="G136" s="969"/>
      <c r="H136" s="969"/>
      <c r="I136" s="969"/>
      <c r="J136" s="969"/>
    </row>
    <row r="137" spans="7:10" ht="12">
      <c r="G137" s="969"/>
      <c r="H137" s="969"/>
      <c r="I137" s="969"/>
      <c r="J137" s="969"/>
    </row>
    <row r="138" spans="7:10" ht="12">
      <c r="G138" s="969"/>
      <c r="H138" s="969"/>
      <c r="I138" s="969"/>
      <c r="J138" s="969"/>
    </row>
    <row r="139" spans="7:10" ht="12">
      <c r="G139" s="969"/>
      <c r="H139" s="969"/>
      <c r="I139" s="969"/>
      <c r="J139" s="969"/>
    </row>
    <row r="140" spans="7:10" ht="12">
      <c r="G140" s="969"/>
      <c r="H140" s="969"/>
      <c r="I140" s="969"/>
      <c r="J140" s="969"/>
    </row>
    <row r="141" spans="7:10" ht="12">
      <c r="G141" s="969"/>
      <c r="H141" s="969"/>
      <c r="I141" s="969"/>
      <c r="J141" s="969"/>
    </row>
    <row r="142" spans="7:10" ht="12">
      <c r="G142" s="969"/>
      <c r="H142" s="969"/>
      <c r="I142" s="969"/>
      <c r="J142" s="969"/>
    </row>
    <row r="143" spans="7:10" ht="12">
      <c r="G143" s="969"/>
      <c r="H143" s="969"/>
      <c r="I143" s="969"/>
      <c r="J143" s="969"/>
    </row>
    <row r="144" spans="7:10" ht="12">
      <c r="G144" s="969"/>
      <c r="H144" s="969"/>
      <c r="I144" s="969"/>
      <c r="J144" s="969"/>
    </row>
  </sheetData>
  <mergeCells count="129">
    <mergeCell ref="I20:I21"/>
    <mergeCell ref="J18:J19"/>
    <mergeCell ref="J20:J21"/>
    <mergeCell ref="B129:C129"/>
    <mergeCell ref="F18:F19"/>
    <mergeCell ref="F20:F21"/>
    <mergeCell ref="B110:C110"/>
    <mergeCell ref="B111:C111"/>
    <mergeCell ref="B116:C116"/>
    <mergeCell ref="B112:C112"/>
    <mergeCell ref="B127:C127"/>
    <mergeCell ref="B128:C128"/>
    <mergeCell ref="B119:C119"/>
    <mergeCell ref="B120:C120"/>
    <mergeCell ref="B121:C121"/>
    <mergeCell ref="B122:C122"/>
    <mergeCell ref="B123:C123"/>
    <mergeCell ref="B124:C124"/>
    <mergeCell ref="B125:C125"/>
    <mergeCell ref="B126:C126"/>
    <mergeCell ref="B106:C106"/>
    <mergeCell ref="B107:C107"/>
    <mergeCell ref="B108:C108"/>
    <mergeCell ref="B109:C109"/>
    <mergeCell ref="B118:C118"/>
    <mergeCell ref="B113:C113"/>
    <mergeCell ref="B114:C114"/>
    <mergeCell ref="B115:C115"/>
    <mergeCell ref="B117:C117"/>
    <mergeCell ref="B101:C101"/>
    <mergeCell ref="B102:C102"/>
    <mergeCell ref="B103:C103"/>
    <mergeCell ref="B104:C104"/>
    <mergeCell ref="B97:C97"/>
    <mergeCell ref="B98:C98"/>
    <mergeCell ref="B99:C99"/>
    <mergeCell ref="B100:C100"/>
    <mergeCell ref="B86:C86"/>
    <mergeCell ref="B87:C87"/>
    <mergeCell ref="B88:C88"/>
    <mergeCell ref="B89:C89"/>
    <mergeCell ref="B82:C82"/>
    <mergeCell ref="B83:C83"/>
    <mergeCell ref="B84:C84"/>
    <mergeCell ref="B85:C85"/>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0:C60"/>
    <mergeCell ref="B61:C61"/>
    <mergeCell ref="B62:C62"/>
    <mergeCell ref="B63:C63"/>
    <mergeCell ref="B55:C55"/>
    <mergeCell ref="B57:C57"/>
    <mergeCell ref="B58:C58"/>
    <mergeCell ref="B59:C59"/>
    <mergeCell ref="B45:C45"/>
    <mergeCell ref="B46:C46"/>
    <mergeCell ref="B47:C47"/>
    <mergeCell ref="B48:C48"/>
    <mergeCell ref="B41:C41"/>
    <mergeCell ref="B42:C42"/>
    <mergeCell ref="B43:C43"/>
    <mergeCell ref="B44:C44"/>
    <mergeCell ref="B37:C37"/>
    <mergeCell ref="B38:C38"/>
    <mergeCell ref="B39:C39"/>
    <mergeCell ref="B40:C40"/>
    <mergeCell ref="B33:C33"/>
    <mergeCell ref="B34:C34"/>
    <mergeCell ref="B35:C35"/>
    <mergeCell ref="B4:C6"/>
    <mergeCell ref="B29:C29"/>
    <mergeCell ref="B30:C30"/>
    <mergeCell ref="B31:C31"/>
    <mergeCell ref="B32:C32"/>
    <mergeCell ref="B24:C24"/>
    <mergeCell ref="B25:C25"/>
    <mergeCell ref="B28:C28"/>
    <mergeCell ref="H4:J4"/>
    <mergeCell ref="H5:H6"/>
    <mergeCell ref="I5:I6"/>
    <mergeCell ref="J5:J6"/>
    <mergeCell ref="E5:E6"/>
    <mergeCell ref="E4:G4"/>
    <mergeCell ref="B8:C8"/>
    <mergeCell ref="B9:C9"/>
    <mergeCell ref="I18:I19"/>
    <mergeCell ref="B10:C10"/>
    <mergeCell ref="B11:C11"/>
    <mergeCell ref="B12:C12"/>
    <mergeCell ref="B14:C14"/>
    <mergeCell ref="B23:C23"/>
    <mergeCell ref="B90:C90"/>
    <mergeCell ref="B91:C91"/>
    <mergeCell ref="B49:C49"/>
    <mergeCell ref="B50:C50"/>
    <mergeCell ref="B51:C51"/>
    <mergeCell ref="B52:C52"/>
    <mergeCell ref="B53:C53"/>
    <mergeCell ref="B54:C54"/>
    <mergeCell ref="B27:C27"/>
    <mergeCell ref="B17:C17"/>
    <mergeCell ref="B18:C18"/>
    <mergeCell ref="B20:C20"/>
    <mergeCell ref="B22:C22"/>
    <mergeCell ref="F5:F6"/>
    <mergeCell ref="G5:G6"/>
    <mergeCell ref="B95:C95"/>
    <mergeCell ref="B96:C96"/>
    <mergeCell ref="G18:G19"/>
    <mergeCell ref="G20:G21"/>
    <mergeCell ref="B92:C92"/>
    <mergeCell ref="B93:C93"/>
    <mergeCell ref="B94:C94"/>
    <mergeCell ref="B15:C15"/>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AB40"/>
  <sheetViews>
    <sheetView workbookViewId="0" topLeftCell="A1">
      <selection activeCell="A1" sqref="A1"/>
    </sheetView>
  </sheetViews>
  <sheetFormatPr defaultColWidth="9.00390625" defaultRowHeight="14.25" customHeight="1"/>
  <cols>
    <col min="1" max="1" width="2.875" style="970" customWidth="1"/>
    <col min="2" max="2" width="2.25390625" style="970" customWidth="1"/>
    <col min="3" max="3" width="2.375" style="970" customWidth="1"/>
    <col min="4" max="4" width="2.125" style="970" customWidth="1"/>
    <col min="5" max="5" width="1.875" style="970" customWidth="1"/>
    <col min="6" max="6" width="13.50390625" style="970" customWidth="1"/>
    <col min="7" max="14" width="8.125" style="970" customWidth="1"/>
    <col min="15" max="15" width="2.625" style="970" customWidth="1"/>
    <col min="16" max="17" width="2.50390625" style="970" customWidth="1"/>
    <col min="18" max="21" width="8.125" style="970" customWidth="1"/>
    <col min="22" max="22" width="9.50390625" style="970" bestFit="1" customWidth="1"/>
    <col min="23" max="16384" width="8.125" style="970" customWidth="1"/>
  </cols>
  <sheetData>
    <row r="2" ht="14.25" customHeight="1">
      <c r="B2" s="971" t="s">
        <v>1307</v>
      </c>
    </row>
    <row r="3" spans="3:16" ht="14.25" customHeight="1">
      <c r="C3" s="970" t="s">
        <v>1262</v>
      </c>
      <c r="P3" s="970" t="s">
        <v>1263</v>
      </c>
    </row>
    <row r="4" ht="14.25" customHeight="1" thickBot="1">
      <c r="L4" s="972"/>
    </row>
    <row r="5" spans="2:27" ht="24.75" customHeight="1" thickTop="1">
      <c r="B5" s="1691" t="s">
        <v>1264</v>
      </c>
      <c r="C5" s="1692"/>
      <c r="D5" s="1692"/>
      <c r="E5" s="1692"/>
      <c r="F5" s="1693"/>
      <c r="G5" s="973" t="s">
        <v>1265</v>
      </c>
      <c r="H5" s="973" t="s">
        <v>1266</v>
      </c>
      <c r="I5" s="973" t="s">
        <v>1267</v>
      </c>
      <c r="J5" s="973" t="s">
        <v>1268</v>
      </c>
      <c r="K5" s="973" t="s">
        <v>1269</v>
      </c>
      <c r="L5" s="974" t="s">
        <v>1270</v>
      </c>
      <c r="M5" s="973" t="s">
        <v>1271</v>
      </c>
      <c r="N5" s="973" t="s">
        <v>1272</v>
      </c>
      <c r="O5" s="1691" t="s">
        <v>1264</v>
      </c>
      <c r="P5" s="1692"/>
      <c r="Q5" s="1692"/>
      <c r="R5" s="1692"/>
      <c r="S5" s="1693"/>
      <c r="T5" s="973" t="s">
        <v>1265</v>
      </c>
      <c r="U5" s="973" t="s">
        <v>1266</v>
      </c>
      <c r="V5" s="973" t="s">
        <v>1267</v>
      </c>
      <c r="W5" s="973" t="s">
        <v>1268</v>
      </c>
      <c r="X5" s="973" t="s">
        <v>1269</v>
      </c>
      <c r="Y5" s="974" t="s">
        <v>1270</v>
      </c>
      <c r="Z5" s="973" t="s">
        <v>1271</v>
      </c>
      <c r="AA5" s="973" t="s">
        <v>1272</v>
      </c>
    </row>
    <row r="6" spans="2:27" ht="14.25" customHeight="1">
      <c r="B6" s="1694" t="s">
        <v>399</v>
      </c>
      <c r="C6" s="1685"/>
      <c r="D6" s="1685"/>
      <c r="E6" s="1685"/>
      <c r="F6" s="1686"/>
      <c r="G6" s="976">
        <v>61</v>
      </c>
      <c r="H6" s="977">
        <v>69</v>
      </c>
      <c r="I6" s="977">
        <v>62</v>
      </c>
      <c r="J6" s="977">
        <v>75</v>
      </c>
      <c r="K6" s="977">
        <v>65</v>
      </c>
      <c r="L6" s="978">
        <v>65</v>
      </c>
      <c r="M6" s="210">
        <v>62</v>
      </c>
      <c r="N6" s="979">
        <v>4985</v>
      </c>
      <c r="O6" s="1694" t="s">
        <v>399</v>
      </c>
      <c r="P6" s="1685"/>
      <c r="Q6" s="1685"/>
      <c r="R6" s="1685"/>
      <c r="S6" s="1686"/>
      <c r="T6" s="976">
        <v>61</v>
      </c>
      <c r="U6" s="977">
        <v>69</v>
      </c>
      <c r="V6" s="977">
        <v>62</v>
      </c>
      <c r="W6" s="977">
        <v>75</v>
      </c>
      <c r="X6" s="977">
        <v>65</v>
      </c>
      <c r="Y6" s="978">
        <v>65</v>
      </c>
      <c r="Z6" s="210">
        <v>64</v>
      </c>
      <c r="AA6" s="980">
        <v>5.021</v>
      </c>
    </row>
    <row r="7" spans="2:27" ht="14.25" customHeight="1">
      <c r="B7" s="1694" t="s">
        <v>1273</v>
      </c>
      <c r="C7" s="1685"/>
      <c r="D7" s="1685"/>
      <c r="E7" s="1685"/>
      <c r="F7" s="1686"/>
      <c r="G7" s="981">
        <v>4.1</v>
      </c>
      <c r="H7" s="982">
        <v>4.04</v>
      </c>
      <c r="I7" s="982">
        <v>4.77</v>
      </c>
      <c r="J7" s="982">
        <v>4.11</v>
      </c>
      <c r="K7" s="982">
        <v>4.06</v>
      </c>
      <c r="L7" s="982">
        <v>4.25</v>
      </c>
      <c r="M7" s="982">
        <v>4.61</v>
      </c>
      <c r="N7" s="983">
        <v>4.15</v>
      </c>
      <c r="O7" s="1694" t="s">
        <v>1273</v>
      </c>
      <c r="P7" s="1685"/>
      <c r="Q7" s="1685"/>
      <c r="R7" s="1685"/>
      <c r="S7" s="1686"/>
      <c r="T7" s="972">
        <v>4.33</v>
      </c>
      <c r="U7" s="982">
        <v>3.99</v>
      </c>
      <c r="V7" s="982">
        <v>4.69</v>
      </c>
      <c r="W7" s="982">
        <v>4.19</v>
      </c>
      <c r="X7" s="982">
        <v>4.23</v>
      </c>
      <c r="Y7" s="982">
        <v>4.28</v>
      </c>
      <c r="Z7" s="982">
        <v>4.59</v>
      </c>
      <c r="AA7" s="983">
        <v>4.14</v>
      </c>
    </row>
    <row r="8" spans="2:27" ht="14.25" customHeight="1">
      <c r="B8" s="1695" t="s">
        <v>1274</v>
      </c>
      <c r="C8" s="1696"/>
      <c r="D8" s="1696"/>
      <c r="E8" s="1696"/>
      <c r="F8" s="1697"/>
      <c r="G8" s="984">
        <v>1.34</v>
      </c>
      <c r="H8" s="985">
        <v>1.64</v>
      </c>
      <c r="I8" s="985">
        <v>1.52</v>
      </c>
      <c r="J8" s="985">
        <v>1.51</v>
      </c>
      <c r="K8" s="985">
        <v>1.75</v>
      </c>
      <c r="L8" s="985">
        <v>1.74</v>
      </c>
      <c r="M8" s="985">
        <v>1.98</v>
      </c>
      <c r="N8" s="983">
        <v>1.51</v>
      </c>
      <c r="O8" s="1695" t="s">
        <v>1274</v>
      </c>
      <c r="P8" s="1696"/>
      <c r="Q8" s="1696"/>
      <c r="R8" s="1696"/>
      <c r="S8" s="1697"/>
      <c r="T8" s="986">
        <v>1.48</v>
      </c>
      <c r="U8" s="985">
        <v>1.72</v>
      </c>
      <c r="V8" s="985">
        <v>1.5</v>
      </c>
      <c r="W8" s="985">
        <v>1.52</v>
      </c>
      <c r="X8" s="985">
        <v>1.78</v>
      </c>
      <c r="Y8" s="985">
        <v>1.63</v>
      </c>
      <c r="Z8" s="985">
        <v>2</v>
      </c>
      <c r="AA8" s="987">
        <v>1.51</v>
      </c>
    </row>
    <row r="9" spans="2:27" ht="14.25" customHeight="1">
      <c r="B9" s="988"/>
      <c r="C9" s="975"/>
      <c r="D9" s="975"/>
      <c r="E9" s="975"/>
      <c r="F9" s="989"/>
      <c r="G9" s="990" t="s">
        <v>1275</v>
      </c>
      <c r="H9" s="990" t="s">
        <v>1275</v>
      </c>
      <c r="I9" s="990" t="s">
        <v>1275</v>
      </c>
      <c r="J9" s="990" t="s">
        <v>1275</v>
      </c>
      <c r="K9" s="990" t="s">
        <v>1275</v>
      </c>
      <c r="L9" s="990" t="s">
        <v>1275</v>
      </c>
      <c r="M9" s="990" t="s">
        <v>1275</v>
      </c>
      <c r="N9" s="991" t="s">
        <v>1275</v>
      </c>
      <c r="O9" s="988"/>
      <c r="P9" s="975"/>
      <c r="Q9" s="975"/>
      <c r="R9" s="975"/>
      <c r="S9" s="989"/>
      <c r="T9" s="990"/>
      <c r="U9" s="990"/>
      <c r="V9" s="990"/>
      <c r="W9" s="990"/>
      <c r="X9" s="990"/>
      <c r="Y9" s="990"/>
      <c r="Z9" s="990"/>
      <c r="AA9" s="991"/>
    </row>
    <row r="10" spans="1:27" ht="14.25" customHeight="1">
      <c r="A10" s="992"/>
      <c r="B10" s="1694" t="s">
        <v>1276</v>
      </c>
      <c r="C10" s="1685"/>
      <c r="D10" s="1685"/>
      <c r="E10" s="1685"/>
      <c r="F10" s="1686"/>
      <c r="G10" s="993">
        <v>52865</v>
      </c>
      <c r="H10" s="993">
        <v>47986</v>
      </c>
      <c r="I10" s="993">
        <v>64774</v>
      </c>
      <c r="J10" s="993">
        <v>53982</v>
      </c>
      <c r="K10" s="993">
        <v>62005</v>
      </c>
      <c r="L10" s="993">
        <v>59302</v>
      </c>
      <c r="M10" s="993">
        <v>65845</v>
      </c>
      <c r="N10" s="994">
        <v>66190</v>
      </c>
      <c r="O10" s="1694" t="s">
        <v>1276</v>
      </c>
      <c r="P10" s="1685"/>
      <c r="Q10" s="1685"/>
      <c r="R10" s="1685"/>
      <c r="S10" s="1686"/>
      <c r="T10" s="993">
        <v>55239</v>
      </c>
      <c r="U10" s="993">
        <v>50491</v>
      </c>
      <c r="V10" s="993">
        <v>68977</v>
      </c>
      <c r="W10" s="993">
        <v>53163</v>
      </c>
      <c r="X10" s="993">
        <v>59506</v>
      </c>
      <c r="Y10" s="993">
        <v>53248</v>
      </c>
      <c r="Z10" s="993">
        <v>60594</v>
      </c>
      <c r="AA10" s="994">
        <v>64672</v>
      </c>
    </row>
    <row r="11" spans="1:27" ht="14.25" customHeight="1">
      <c r="A11" s="992"/>
      <c r="B11" s="988"/>
      <c r="C11" s="1689" t="s">
        <v>1277</v>
      </c>
      <c r="D11" s="1689"/>
      <c r="E11" s="1689"/>
      <c r="F11" s="1690"/>
      <c r="G11" s="996">
        <v>37255</v>
      </c>
      <c r="H11" s="996">
        <v>32406</v>
      </c>
      <c r="I11" s="996">
        <v>43329</v>
      </c>
      <c r="J11" s="996">
        <v>34701</v>
      </c>
      <c r="K11" s="996">
        <v>40893</v>
      </c>
      <c r="L11" s="996">
        <v>40943</v>
      </c>
      <c r="M11" s="996">
        <v>41835</v>
      </c>
      <c r="N11" s="997">
        <v>43801</v>
      </c>
      <c r="O11" s="988"/>
      <c r="P11" s="1689" t="s">
        <v>1277</v>
      </c>
      <c r="Q11" s="1689"/>
      <c r="R11" s="1689"/>
      <c r="S11" s="1690"/>
      <c r="T11" s="996">
        <v>39253</v>
      </c>
      <c r="U11" s="996">
        <v>32292</v>
      </c>
      <c r="V11" s="996">
        <v>42605</v>
      </c>
      <c r="W11" s="996">
        <v>34832</v>
      </c>
      <c r="X11" s="996">
        <v>42947</v>
      </c>
      <c r="Y11" s="996">
        <v>36591</v>
      </c>
      <c r="Z11" s="996">
        <v>41192</v>
      </c>
      <c r="AA11" s="997">
        <v>42848</v>
      </c>
    </row>
    <row r="12" spans="2:27" s="998" customFormat="1" ht="14.25" customHeight="1">
      <c r="B12" s="999"/>
      <c r="C12" s="995"/>
      <c r="D12" s="1689" t="s">
        <v>1278</v>
      </c>
      <c r="E12" s="1689"/>
      <c r="F12" s="1690"/>
      <c r="G12" s="996">
        <v>34525</v>
      </c>
      <c r="H12" s="996">
        <v>29345</v>
      </c>
      <c r="I12" s="996">
        <v>38927</v>
      </c>
      <c r="J12" s="996">
        <v>31794</v>
      </c>
      <c r="K12" s="996">
        <v>36608</v>
      </c>
      <c r="L12" s="996">
        <v>37015</v>
      </c>
      <c r="M12" s="996">
        <v>38951</v>
      </c>
      <c r="N12" s="997">
        <v>40297</v>
      </c>
      <c r="O12" s="999"/>
      <c r="P12" s="995"/>
      <c r="Q12" s="1689" t="s">
        <v>1278</v>
      </c>
      <c r="R12" s="1689"/>
      <c r="S12" s="1690"/>
      <c r="T12" s="996">
        <v>35537</v>
      </c>
      <c r="U12" s="996">
        <v>29835</v>
      </c>
      <c r="V12" s="996">
        <v>38892</v>
      </c>
      <c r="W12" s="996">
        <v>32632</v>
      </c>
      <c r="X12" s="996">
        <v>38754</v>
      </c>
      <c r="Y12" s="996">
        <v>34237</v>
      </c>
      <c r="Z12" s="996">
        <v>38880</v>
      </c>
      <c r="AA12" s="997">
        <v>39905</v>
      </c>
    </row>
    <row r="13" spans="2:27" ht="14.25" customHeight="1">
      <c r="B13" s="988"/>
      <c r="C13" s="975"/>
      <c r="D13" s="975"/>
      <c r="E13" s="1685" t="s">
        <v>1279</v>
      </c>
      <c r="F13" s="1686"/>
      <c r="G13" s="993">
        <f aca="true" t="shared" si="0" ref="G13:M13">SUM(G14:G15)</f>
        <v>30352</v>
      </c>
      <c r="H13" s="993">
        <f t="shared" si="0"/>
        <v>25130</v>
      </c>
      <c r="I13" s="993">
        <f t="shared" si="0"/>
        <v>33422</v>
      </c>
      <c r="J13" s="993">
        <f t="shared" si="0"/>
        <v>27326</v>
      </c>
      <c r="K13" s="993">
        <f t="shared" si="0"/>
        <v>28844</v>
      </c>
      <c r="L13" s="993">
        <f t="shared" si="0"/>
        <v>30126</v>
      </c>
      <c r="M13" s="993">
        <f t="shared" si="0"/>
        <v>29160</v>
      </c>
      <c r="N13" s="994">
        <v>35880</v>
      </c>
      <c r="O13" s="988"/>
      <c r="P13" s="975"/>
      <c r="Q13" s="1685" t="s">
        <v>1279</v>
      </c>
      <c r="R13" s="1685"/>
      <c r="S13" s="1685"/>
      <c r="T13" s="993">
        <f>SUM(T14:T15)</f>
        <v>30096</v>
      </c>
      <c r="U13" s="993">
        <f>SUM(U14:U15)</f>
        <v>25113</v>
      </c>
      <c r="V13" s="993">
        <f>SUM(V14:V15)</f>
        <v>33084</v>
      </c>
      <c r="W13" s="993">
        <f>SUM(W14:W15)</f>
        <v>28317</v>
      </c>
      <c r="X13" s="993">
        <v>29824</v>
      </c>
      <c r="Y13" s="993">
        <f>SUM(Y14:Y15)</f>
        <v>30041</v>
      </c>
      <c r="Z13" s="993">
        <f>SUM(Z14:Z15)</f>
        <v>29569</v>
      </c>
      <c r="AA13" s="994">
        <v>35617</v>
      </c>
    </row>
    <row r="14" spans="2:27" ht="14.25" customHeight="1">
      <c r="B14" s="988"/>
      <c r="C14" s="975"/>
      <c r="D14" s="975"/>
      <c r="E14" s="1702" t="s">
        <v>1280</v>
      </c>
      <c r="F14" s="1703"/>
      <c r="G14" s="993">
        <v>29971</v>
      </c>
      <c r="H14" s="993">
        <v>24759</v>
      </c>
      <c r="I14" s="993">
        <v>32700</v>
      </c>
      <c r="J14" s="993">
        <v>26865</v>
      </c>
      <c r="K14" s="993">
        <v>28651</v>
      </c>
      <c r="L14" s="993">
        <v>29189</v>
      </c>
      <c r="M14" s="993">
        <v>28843</v>
      </c>
      <c r="N14" s="994">
        <v>34172</v>
      </c>
      <c r="O14" s="988"/>
      <c r="P14" s="975"/>
      <c r="Q14" s="975"/>
      <c r="R14" s="1698" t="s">
        <v>1280</v>
      </c>
      <c r="S14" s="1699"/>
      <c r="T14" s="993">
        <v>29948</v>
      </c>
      <c r="U14" s="993">
        <v>24548</v>
      </c>
      <c r="V14" s="993">
        <v>32256</v>
      </c>
      <c r="W14" s="993">
        <v>27875</v>
      </c>
      <c r="X14" s="993">
        <v>29417</v>
      </c>
      <c r="Y14" s="993">
        <v>29701</v>
      </c>
      <c r="Z14" s="993">
        <v>28508</v>
      </c>
      <c r="AA14" s="994">
        <v>34287</v>
      </c>
    </row>
    <row r="15" spans="2:27" ht="14.25" customHeight="1">
      <c r="B15" s="988"/>
      <c r="C15" s="975"/>
      <c r="D15" s="975"/>
      <c r="E15" s="1702" t="s">
        <v>1281</v>
      </c>
      <c r="F15" s="1703"/>
      <c r="G15" s="993">
        <v>381</v>
      </c>
      <c r="H15" s="993">
        <v>371</v>
      </c>
      <c r="I15" s="993">
        <v>722</v>
      </c>
      <c r="J15" s="993">
        <v>461</v>
      </c>
      <c r="K15" s="993">
        <v>193</v>
      </c>
      <c r="L15" s="993">
        <v>937</v>
      </c>
      <c r="M15" s="993">
        <v>317</v>
      </c>
      <c r="N15" s="994">
        <v>1649</v>
      </c>
      <c r="O15" s="988"/>
      <c r="P15" s="975"/>
      <c r="Q15" s="975"/>
      <c r="R15" s="1702" t="s">
        <v>1282</v>
      </c>
      <c r="S15" s="1703"/>
      <c r="T15" s="993">
        <v>148</v>
      </c>
      <c r="U15" s="993">
        <v>565</v>
      </c>
      <c r="V15" s="993">
        <v>828</v>
      </c>
      <c r="W15" s="993">
        <v>442</v>
      </c>
      <c r="X15" s="993">
        <v>397</v>
      </c>
      <c r="Y15" s="993">
        <v>340</v>
      </c>
      <c r="Z15" s="993">
        <v>1061</v>
      </c>
      <c r="AA15" s="994">
        <v>1262</v>
      </c>
    </row>
    <row r="16" spans="2:27" s="998" customFormat="1" ht="14.25" customHeight="1">
      <c r="B16" s="999"/>
      <c r="C16" s="1000"/>
      <c r="D16" s="1685" t="s">
        <v>1283</v>
      </c>
      <c r="E16" s="1685"/>
      <c r="F16" s="1686"/>
      <c r="G16" s="993">
        <v>4173</v>
      </c>
      <c r="H16" s="993">
        <v>4215</v>
      </c>
      <c r="I16" s="993">
        <v>5505</v>
      </c>
      <c r="J16" s="993">
        <v>4468</v>
      </c>
      <c r="K16" s="993">
        <v>7764</v>
      </c>
      <c r="L16" s="993">
        <v>6889</v>
      </c>
      <c r="M16" s="993">
        <v>9791</v>
      </c>
      <c r="N16" s="994">
        <v>4417</v>
      </c>
      <c r="O16" s="999"/>
      <c r="P16" s="1000"/>
      <c r="Q16" s="1685" t="s">
        <v>1283</v>
      </c>
      <c r="R16" s="1685"/>
      <c r="S16" s="1686"/>
      <c r="T16" s="993">
        <v>5441</v>
      </c>
      <c r="U16" s="993">
        <v>4722</v>
      </c>
      <c r="V16" s="993">
        <v>5808</v>
      </c>
      <c r="W16" s="993">
        <v>4315</v>
      </c>
      <c r="X16" s="993">
        <v>8939</v>
      </c>
      <c r="Y16" s="993">
        <v>4196</v>
      </c>
      <c r="Z16" s="993">
        <v>9311</v>
      </c>
      <c r="AA16" s="994">
        <v>4289</v>
      </c>
    </row>
    <row r="17" spans="2:27" s="998" customFormat="1" ht="14.25" customHeight="1">
      <c r="B17" s="999"/>
      <c r="C17" s="995"/>
      <c r="D17" s="1689" t="s">
        <v>1284</v>
      </c>
      <c r="E17" s="1689"/>
      <c r="F17" s="1690"/>
      <c r="G17" s="996">
        <v>710</v>
      </c>
      <c r="H17" s="996">
        <v>1123</v>
      </c>
      <c r="I17" s="996">
        <v>1088</v>
      </c>
      <c r="J17" s="996">
        <v>1216</v>
      </c>
      <c r="K17" s="996">
        <v>1443</v>
      </c>
      <c r="L17" s="996">
        <v>913</v>
      </c>
      <c r="M17" s="996">
        <v>741</v>
      </c>
      <c r="N17" s="997">
        <v>1237</v>
      </c>
      <c r="O17" s="999"/>
      <c r="P17" s="1689" t="s">
        <v>1284</v>
      </c>
      <c r="Q17" s="1689"/>
      <c r="R17" s="1689"/>
      <c r="S17" s="1690"/>
      <c r="T17" s="996">
        <v>1941</v>
      </c>
      <c r="U17" s="996">
        <v>1218</v>
      </c>
      <c r="V17" s="996">
        <v>869</v>
      </c>
      <c r="W17" s="996">
        <v>1486</v>
      </c>
      <c r="X17" s="996">
        <v>1562</v>
      </c>
      <c r="Y17" s="996">
        <v>1034</v>
      </c>
      <c r="Z17" s="996">
        <v>1166</v>
      </c>
      <c r="AA17" s="997">
        <v>1053</v>
      </c>
    </row>
    <row r="18" spans="2:27" s="998" customFormat="1" ht="14.25" customHeight="1">
      <c r="B18" s="999"/>
      <c r="C18" s="995"/>
      <c r="D18" s="1689" t="s">
        <v>1285</v>
      </c>
      <c r="E18" s="1689"/>
      <c r="F18" s="1690"/>
      <c r="G18" s="996">
        <v>2020</v>
      </c>
      <c r="H18" s="996">
        <v>1938</v>
      </c>
      <c r="I18" s="996">
        <v>3314</v>
      </c>
      <c r="J18" s="996">
        <v>1691</v>
      </c>
      <c r="K18" s="996">
        <v>2842</v>
      </c>
      <c r="L18" s="996">
        <v>3015</v>
      </c>
      <c r="M18" s="996">
        <v>2148</v>
      </c>
      <c r="N18" s="997">
        <v>2267</v>
      </c>
      <c r="O18" s="999"/>
      <c r="P18" s="1689" t="s">
        <v>1285</v>
      </c>
      <c r="Q18" s="1689"/>
      <c r="R18" s="1689"/>
      <c r="S18" s="1690"/>
      <c r="T18" s="996">
        <v>1775</v>
      </c>
      <c r="U18" s="996">
        <v>1239</v>
      </c>
      <c r="V18" s="996">
        <v>2844</v>
      </c>
      <c r="W18" s="996">
        <v>715</v>
      </c>
      <c r="X18" s="996">
        <v>2631</v>
      </c>
      <c r="Y18" s="996">
        <v>1320</v>
      </c>
      <c r="Z18" s="996">
        <v>1146</v>
      </c>
      <c r="AA18" s="997">
        <v>1889</v>
      </c>
    </row>
    <row r="19" spans="2:27" s="998" customFormat="1" ht="14.25" customHeight="1">
      <c r="B19" s="999"/>
      <c r="C19" s="1689" t="s">
        <v>1286</v>
      </c>
      <c r="D19" s="1689"/>
      <c r="E19" s="1689"/>
      <c r="F19" s="1690"/>
      <c r="G19" s="996">
        <v>6403</v>
      </c>
      <c r="H19" s="996">
        <v>7276</v>
      </c>
      <c r="I19" s="996">
        <v>11001</v>
      </c>
      <c r="J19" s="996">
        <v>10493</v>
      </c>
      <c r="K19" s="996">
        <v>11549</v>
      </c>
      <c r="L19" s="996">
        <v>8327</v>
      </c>
      <c r="M19" s="996">
        <v>11482</v>
      </c>
      <c r="N19" s="997">
        <v>7871</v>
      </c>
      <c r="O19" s="999"/>
      <c r="P19" s="1689" t="s">
        <v>1286</v>
      </c>
      <c r="Q19" s="1689"/>
      <c r="R19" s="1689"/>
      <c r="S19" s="1690"/>
      <c r="T19" s="996">
        <v>7139</v>
      </c>
      <c r="U19" s="996">
        <v>8570</v>
      </c>
      <c r="V19" s="996">
        <v>17086</v>
      </c>
      <c r="W19" s="996">
        <v>9855</v>
      </c>
      <c r="X19" s="996">
        <v>6815</v>
      </c>
      <c r="Y19" s="996">
        <v>5768</v>
      </c>
      <c r="Z19" s="996">
        <v>9309</v>
      </c>
      <c r="AA19" s="997">
        <v>8154</v>
      </c>
    </row>
    <row r="20" spans="2:27" s="998" customFormat="1" ht="14.25" customHeight="1" thickBot="1">
      <c r="B20" s="1001"/>
      <c r="C20" s="1704" t="s">
        <v>1287</v>
      </c>
      <c r="D20" s="1704"/>
      <c r="E20" s="1704"/>
      <c r="F20" s="1705"/>
      <c r="G20" s="1002">
        <v>9207</v>
      </c>
      <c r="H20" s="1002">
        <v>8304</v>
      </c>
      <c r="I20" s="1002">
        <v>10444</v>
      </c>
      <c r="J20" s="1002">
        <v>8788</v>
      </c>
      <c r="K20" s="1002">
        <v>9563</v>
      </c>
      <c r="L20" s="1002">
        <v>9932</v>
      </c>
      <c r="M20" s="1002">
        <v>12518</v>
      </c>
      <c r="N20" s="1003">
        <v>14518</v>
      </c>
      <c r="O20" s="1001"/>
      <c r="P20" s="1704" t="s">
        <v>1287</v>
      </c>
      <c r="Q20" s="1704"/>
      <c r="R20" s="1704"/>
      <c r="S20" s="1705"/>
      <c r="T20" s="1002">
        <v>8847</v>
      </c>
      <c r="U20" s="1002">
        <v>9529</v>
      </c>
      <c r="V20" s="1002">
        <v>9286</v>
      </c>
      <c r="W20" s="1002">
        <v>8476</v>
      </c>
      <c r="X20" s="1002">
        <v>9744</v>
      </c>
      <c r="Y20" s="1002">
        <v>10889</v>
      </c>
      <c r="Z20" s="1002">
        <v>10093</v>
      </c>
      <c r="AA20" s="1003">
        <v>13650</v>
      </c>
    </row>
    <row r="21" spans="2:27" s="998" customFormat="1" ht="14.25" customHeight="1" thickTop="1">
      <c r="B21" s="1004"/>
      <c r="C21" s="1700" t="s">
        <v>1288</v>
      </c>
      <c r="D21" s="1700"/>
      <c r="E21" s="1700"/>
      <c r="F21" s="1701"/>
      <c r="G21" s="996">
        <v>34221</v>
      </c>
      <c r="H21" s="996">
        <v>30909</v>
      </c>
      <c r="I21" s="996">
        <v>41956</v>
      </c>
      <c r="J21" s="996">
        <v>35159</v>
      </c>
      <c r="K21" s="996">
        <v>35941</v>
      </c>
      <c r="L21" s="996">
        <v>37882</v>
      </c>
      <c r="M21" s="996">
        <v>44214</v>
      </c>
      <c r="N21" s="997">
        <v>41206</v>
      </c>
      <c r="O21" s="1004"/>
      <c r="P21" s="1700" t="s">
        <v>1288</v>
      </c>
      <c r="Q21" s="1700"/>
      <c r="R21" s="1700"/>
      <c r="S21" s="1701"/>
      <c r="T21" s="996">
        <v>36409</v>
      </c>
      <c r="U21" s="996">
        <v>32850</v>
      </c>
      <c r="V21" s="996">
        <v>42272</v>
      </c>
      <c r="W21" s="996">
        <v>36381</v>
      </c>
      <c r="X21" s="996">
        <v>37854</v>
      </c>
      <c r="Y21" s="996">
        <v>32863</v>
      </c>
      <c r="Z21" s="996">
        <v>37356</v>
      </c>
      <c r="AA21" s="997">
        <v>40448</v>
      </c>
    </row>
    <row r="22" spans="2:27" s="998" customFormat="1" ht="14.25" customHeight="1">
      <c r="B22" s="1004"/>
      <c r="C22" s="1689" t="s">
        <v>1289</v>
      </c>
      <c r="D22" s="1689"/>
      <c r="E22" s="1689"/>
      <c r="F22" s="1690"/>
      <c r="G22" s="996">
        <v>30862</v>
      </c>
      <c r="H22" s="996">
        <v>28227</v>
      </c>
      <c r="I22" s="996">
        <v>37825</v>
      </c>
      <c r="J22" s="996">
        <v>32627</v>
      </c>
      <c r="K22" s="996">
        <v>33043</v>
      </c>
      <c r="L22" s="996">
        <v>34376</v>
      </c>
      <c r="M22" s="996">
        <v>41406</v>
      </c>
      <c r="N22" s="997">
        <v>37714</v>
      </c>
      <c r="O22" s="1004"/>
      <c r="P22" s="1689" t="s">
        <v>1289</v>
      </c>
      <c r="Q22" s="1689"/>
      <c r="R22" s="1689"/>
      <c r="S22" s="1690"/>
      <c r="T22" s="996">
        <v>33003</v>
      </c>
      <c r="U22" s="996">
        <v>30406</v>
      </c>
      <c r="V22" s="996">
        <v>38269</v>
      </c>
      <c r="W22" s="996">
        <v>33767</v>
      </c>
      <c r="X22" s="996">
        <v>33858</v>
      </c>
      <c r="Y22" s="996">
        <v>29962</v>
      </c>
      <c r="Z22" s="996">
        <v>35044</v>
      </c>
      <c r="AA22" s="997">
        <v>37064</v>
      </c>
    </row>
    <row r="23" spans="2:27" s="998" customFormat="1" ht="14.25" customHeight="1">
      <c r="B23" s="1004"/>
      <c r="C23" s="995"/>
      <c r="D23" s="1689" t="s">
        <v>1290</v>
      </c>
      <c r="E23" s="1689"/>
      <c r="F23" s="1690"/>
      <c r="G23" s="996">
        <f>SUM(G24:G25)</f>
        <v>12257</v>
      </c>
      <c r="H23" s="996">
        <f>SUM(H24:H25)</f>
        <v>11286</v>
      </c>
      <c r="I23" s="996">
        <f>SUM(I24:I25)</f>
        <v>14421</v>
      </c>
      <c r="J23" s="996">
        <v>12816</v>
      </c>
      <c r="K23" s="996">
        <f>SUM(K24:K25)</f>
        <v>12276</v>
      </c>
      <c r="L23" s="996">
        <f>SUM(L24:L25)</f>
        <v>13366</v>
      </c>
      <c r="M23" s="996">
        <f>SUM(M24:M25)</f>
        <v>14460</v>
      </c>
      <c r="N23" s="997">
        <f>SUM(N24:N25)</f>
        <v>14656</v>
      </c>
      <c r="O23" s="1004"/>
      <c r="P23" s="995"/>
      <c r="Q23" s="1689" t="s">
        <v>1290</v>
      </c>
      <c r="R23" s="1689"/>
      <c r="S23" s="1690"/>
      <c r="T23" s="996">
        <f aca="true" t="shared" si="1" ref="T23:Z23">SUM(T24:T25)</f>
        <v>13871</v>
      </c>
      <c r="U23" s="996">
        <f t="shared" si="1"/>
        <v>12551</v>
      </c>
      <c r="V23" s="996">
        <f t="shared" si="1"/>
        <v>14492</v>
      </c>
      <c r="W23" s="996">
        <f t="shared" si="1"/>
        <v>13128</v>
      </c>
      <c r="X23" s="996">
        <f t="shared" si="1"/>
        <v>13242</v>
      </c>
      <c r="Y23" s="996">
        <f t="shared" si="1"/>
        <v>12555</v>
      </c>
      <c r="Z23" s="996">
        <f t="shared" si="1"/>
        <v>15103</v>
      </c>
      <c r="AA23" s="997">
        <v>1426</v>
      </c>
    </row>
    <row r="24" spans="2:27" ht="14.25" customHeight="1">
      <c r="B24" s="1005"/>
      <c r="C24" s="975"/>
      <c r="D24" s="975"/>
      <c r="E24" s="1685" t="s">
        <v>1291</v>
      </c>
      <c r="F24" s="1686"/>
      <c r="G24" s="993">
        <v>3206</v>
      </c>
      <c r="H24" s="993">
        <v>3132</v>
      </c>
      <c r="I24" s="993">
        <v>3376</v>
      </c>
      <c r="J24" s="993">
        <v>2761</v>
      </c>
      <c r="K24" s="993">
        <v>3173</v>
      </c>
      <c r="L24" s="993">
        <v>3221</v>
      </c>
      <c r="M24" s="993">
        <v>3539</v>
      </c>
      <c r="N24" s="994">
        <v>3467</v>
      </c>
      <c r="O24" s="1005"/>
      <c r="P24" s="975"/>
      <c r="Q24" s="975"/>
      <c r="R24" s="1685" t="s">
        <v>1291</v>
      </c>
      <c r="S24" s="1686"/>
      <c r="T24" s="993">
        <v>3212</v>
      </c>
      <c r="U24" s="993">
        <v>3637</v>
      </c>
      <c r="V24" s="993">
        <v>3662</v>
      </c>
      <c r="W24" s="993">
        <v>3477</v>
      </c>
      <c r="X24" s="993">
        <v>4207</v>
      </c>
      <c r="Y24" s="993">
        <v>3449</v>
      </c>
      <c r="Z24" s="993">
        <v>4617</v>
      </c>
      <c r="AA24" s="994">
        <v>3605</v>
      </c>
    </row>
    <row r="25" spans="2:27" ht="14.25" customHeight="1">
      <c r="B25" s="1005"/>
      <c r="C25" s="975"/>
      <c r="D25" s="975"/>
      <c r="E25" s="1685" t="s">
        <v>1292</v>
      </c>
      <c r="F25" s="1686"/>
      <c r="G25" s="993">
        <v>9051</v>
      </c>
      <c r="H25" s="993">
        <v>8154</v>
      </c>
      <c r="I25" s="993">
        <v>11045</v>
      </c>
      <c r="J25" s="993">
        <v>10054</v>
      </c>
      <c r="K25" s="993">
        <v>9103</v>
      </c>
      <c r="L25" s="993">
        <v>10145</v>
      </c>
      <c r="M25" s="993">
        <v>10921</v>
      </c>
      <c r="N25" s="994">
        <v>11189</v>
      </c>
      <c r="O25" s="1005"/>
      <c r="P25" s="975"/>
      <c r="Q25" s="975"/>
      <c r="R25" s="1685" t="s">
        <v>1292</v>
      </c>
      <c r="S25" s="1686"/>
      <c r="T25" s="993">
        <v>10659</v>
      </c>
      <c r="U25" s="993">
        <v>8914</v>
      </c>
      <c r="V25" s="993">
        <v>10830</v>
      </c>
      <c r="W25" s="993">
        <v>9651</v>
      </c>
      <c r="X25" s="993">
        <v>9035</v>
      </c>
      <c r="Y25" s="993">
        <v>9106</v>
      </c>
      <c r="Z25" s="993">
        <v>10486</v>
      </c>
      <c r="AA25" s="994">
        <v>10658</v>
      </c>
    </row>
    <row r="26" spans="2:27" s="998" customFormat="1" ht="14.25" customHeight="1">
      <c r="B26" s="1004"/>
      <c r="C26" s="1000"/>
      <c r="D26" s="1689" t="s">
        <v>1293</v>
      </c>
      <c r="E26" s="1689"/>
      <c r="F26" s="1690"/>
      <c r="G26" s="996">
        <v>3616</v>
      </c>
      <c r="H26" s="996">
        <v>3469</v>
      </c>
      <c r="I26" s="996">
        <v>4492</v>
      </c>
      <c r="J26" s="996">
        <v>3694</v>
      </c>
      <c r="K26" s="996">
        <v>2894</v>
      </c>
      <c r="L26" s="996">
        <v>2357</v>
      </c>
      <c r="M26" s="996">
        <v>8410</v>
      </c>
      <c r="N26" s="997">
        <v>3592</v>
      </c>
      <c r="O26" s="1004"/>
      <c r="P26" s="1000"/>
      <c r="Q26" s="1689" t="s">
        <v>1293</v>
      </c>
      <c r="R26" s="1689"/>
      <c r="S26" s="1690"/>
      <c r="T26" s="996">
        <v>2986</v>
      </c>
      <c r="U26" s="996">
        <v>4034</v>
      </c>
      <c r="V26" s="996">
        <v>3271</v>
      </c>
      <c r="W26" s="996">
        <v>3953</v>
      </c>
      <c r="X26" s="996">
        <v>3073</v>
      </c>
      <c r="Y26" s="996">
        <v>2025</v>
      </c>
      <c r="Z26" s="996">
        <v>3561</v>
      </c>
      <c r="AA26" s="997">
        <v>4084</v>
      </c>
    </row>
    <row r="27" spans="2:27" s="998" customFormat="1" ht="14.25" customHeight="1">
      <c r="B27" s="1004"/>
      <c r="C27" s="1000"/>
      <c r="D27" s="1689" t="s">
        <v>1294</v>
      </c>
      <c r="E27" s="1689"/>
      <c r="F27" s="1690"/>
      <c r="G27" s="996">
        <v>1589</v>
      </c>
      <c r="H27" s="996">
        <v>1574</v>
      </c>
      <c r="I27" s="996">
        <v>1876</v>
      </c>
      <c r="J27" s="996">
        <v>1646</v>
      </c>
      <c r="K27" s="996">
        <v>1629</v>
      </c>
      <c r="L27" s="996">
        <v>1534</v>
      </c>
      <c r="M27" s="996">
        <v>1542</v>
      </c>
      <c r="N27" s="997">
        <v>1724</v>
      </c>
      <c r="O27" s="1004"/>
      <c r="P27" s="1000"/>
      <c r="Q27" s="1689" t="s">
        <v>1294</v>
      </c>
      <c r="R27" s="1689"/>
      <c r="S27" s="1690"/>
      <c r="T27" s="996">
        <v>1615</v>
      </c>
      <c r="U27" s="996">
        <v>1766</v>
      </c>
      <c r="V27" s="996">
        <v>2052</v>
      </c>
      <c r="W27" s="996">
        <v>1961</v>
      </c>
      <c r="X27" s="996">
        <v>1835</v>
      </c>
      <c r="Y27" s="996">
        <v>1831</v>
      </c>
      <c r="Z27" s="996">
        <v>1933</v>
      </c>
      <c r="AA27" s="997">
        <v>1839</v>
      </c>
    </row>
    <row r="28" spans="2:27" s="998" customFormat="1" ht="14.25" customHeight="1">
      <c r="B28" s="1004"/>
      <c r="C28" s="1000"/>
      <c r="D28" s="1689" t="s">
        <v>1295</v>
      </c>
      <c r="E28" s="1689"/>
      <c r="F28" s="1690"/>
      <c r="G28" s="996">
        <v>4234</v>
      </c>
      <c r="H28" s="996">
        <v>3805</v>
      </c>
      <c r="I28" s="996">
        <v>4921</v>
      </c>
      <c r="J28" s="996">
        <v>4865</v>
      </c>
      <c r="K28" s="996">
        <v>4329</v>
      </c>
      <c r="L28" s="996">
        <v>3867</v>
      </c>
      <c r="M28" s="996">
        <v>5334</v>
      </c>
      <c r="N28" s="997">
        <v>4914</v>
      </c>
      <c r="O28" s="1004"/>
      <c r="P28" s="1000"/>
      <c r="Q28" s="1689" t="s">
        <v>1295</v>
      </c>
      <c r="R28" s="1689"/>
      <c r="S28" s="1690"/>
      <c r="T28" s="996">
        <v>5401</v>
      </c>
      <c r="U28" s="996">
        <v>3287</v>
      </c>
      <c r="V28" s="996">
        <v>6486</v>
      </c>
      <c r="W28" s="996">
        <v>3929</v>
      </c>
      <c r="X28" s="996">
        <v>4088</v>
      </c>
      <c r="Y28" s="996">
        <v>3570</v>
      </c>
      <c r="Z28" s="996">
        <v>3809</v>
      </c>
      <c r="AA28" s="997">
        <v>4885</v>
      </c>
    </row>
    <row r="29" spans="2:27" s="998" customFormat="1" ht="14.25" customHeight="1">
      <c r="B29" s="1006"/>
      <c r="C29" s="1000"/>
      <c r="D29" s="1689" t="s">
        <v>1296</v>
      </c>
      <c r="E29" s="1689"/>
      <c r="F29" s="1690"/>
      <c r="G29" s="996">
        <v>9169</v>
      </c>
      <c r="H29" s="996">
        <v>8093</v>
      </c>
      <c r="I29" s="996">
        <v>12115</v>
      </c>
      <c r="J29" s="996">
        <v>9607</v>
      </c>
      <c r="K29" s="996">
        <v>11915</v>
      </c>
      <c r="L29" s="996">
        <v>13252</v>
      </c>
      <c r="M29" s="996">
        <v>11600</v>
      </c>
      <c r="N29" s="997">
        <v>12826</v>
      </c>
      <c r="O29" s="1006"/>
      <c r="P29" s="1000"/>
      <c r="Q29" s="1689" t="s">
        <v>1296</v>
      </c>
      <c r="R29" s="1689"/>
      <c r="S29" s="1690"/>
      <c r="T29" s="996">
        <v>9130</v>
      </c>
      <c r="U29" s="996">
        <v>8770</v>
      </c>
      <c r="V29" s="996">
        <v>11968</v>
      </c>
      <c r="W29" s="996">
        <v>10799</v>
      </c>
      <c r="X29" s="996">
        <v>11630</v>
      </c>
      <c r="Y29" s="996">
        <v>9981</v>
      </c>
      <c r="Z29" s="996">
        <v>10638</v>
      </c>
      <c r="AA29" s="997">
        <v>11993</v>
      </c>
    </row>
    <row r="30" spans="2:27" ht="14.25" customHeight="1">
      <c r="B30" s="1007"/>
      <c r="C30" s="975"/>
      <c r="D30" s="975"/>
      <c r="E30" s="1685" t="s">
        <v>1297</v>
      </c>
      <c r="F30" s="1686"/>
      <c r="G30" s="993">
        <v>1645</v>
      </c>
      <c r="H30" s="993">
        <v>1253</v>
      </c>
      <c r="I30" s="993">
        <v>1580</v>
      </c>
      <c r="J30" s="993">
        <v>1587</v>
      </c>
      <c r="K30" s="993">
        <v>1769</v>
      </c>
      <c r="L30" s="993">
        <v>1772</v>
      </c>
      <c r="M30" s="993">
        <v>1486</v>
      </c>
      <c r="N30" s="1008">
        <v>2083</v>
      </c>
      <c r="O30" s="1007"/>
      <c r="P30" s="975"/>
      <c r="Q30" s="975"/>
      <c r="R30" s="1685" t="s">
        <v>1297</v>
      </c>
      <c r="S30" s="1686"/>
      <c r="T30" s="993">
        <v>1534</v>
      </c>
      <c r="U30" s="993">
        <v>1230</v>
      </c>
      <c r="V30" s="993">
        <v>1711</v>
      </c>
      <c r="W30" s="993">
        <v>1494</v>
      </c>
      <c r="X30" s="993">
        <v>1643</v>
      </c>
      <c r="Y30" s="993">
        <v>1558</v>
      </c>
      <c r="Z30" s="993">
        <v>1796</v>
      </c>
      <c r="AA30" s="994">
        <v>1942</v>
      </c>
    </row>
    <row r="31" spans="2:27" ht="14.25" customHeight="1">
      <c r="B31" s="1007"/>
      <c r="C31" s="975"/>
      <c r="D31" s="975"/>
      <c r="E31" s="1685" t="s">
        <v>1298</v>
      </c>
      <c r="F31" s="1686"/>
      <c r="G31" s="993">
        <v>1986</v>
      </c>
      <c r="H31" s="993">
        <v>1765</v>
      </c>
      <c r="I31" s="993">
        <v>2521</v>
      </c>
      <c r="J31" s="993">
        <v>2192</v>
      </c>
      <c r="K31" s="993">
        <v>2092</v>
      </c>
      <c r="L31" s="993">
        <v>2011</v>
      </c>
      <c r="M31" s="993">
        <v>2254</v>
      </c>
      <c r="N31" s="1008">
        <v>2432</v>
      </c>
      <c r="O31" s="1007"/>
      <c r="P31" s="975"/>
      <c r="Q31" s="975"/>
      <c r="R31" s="1685" t="s">
        <v>1298</v>
      </c>
      <c r="S31" s="1686"/>
      <c r="T31" s="993">
        <v>1783</v>
      </c>
      <c r="U31" s="993">
        <v>1749</v>
      </c>
      <c r="V31" s="993">
        <v>1799</v>
      </c>
      <c r="W31" s="993">
        <v>1805</v>
      </c>
      <c r="X31" s="993">
        <v>2171</v>
      </c>
      <c r="Y31" s="993">
        <v>1926</v>
      </c>
      <c r="Z31" s="993">
        <v>1748</v>
      </c>
      <c r="AA31" s="994">
        <v>2161</v>
      </c>
    </row>
    <row r="32" spans="2:28" ht="14.25" customHeight="1">
      <c r="B32" s="1007"/>
      <c r="C32" s="975"/>
      <c r="D32" s="975"/>
      <c r="E32" s="1685" t="s">
        <v>1299</v>
      </c>
      <c r="F32" s="1686"/>
      <c r="G32" s="993">
        <v>1476</v>
      </c>
      <c r="H32" s="993">
        <v>1154</v>
      </c>
      <c r="I32" s="993">
        <v>1447</v>
      </c>
      <c r="J32" s="993">
        <v>1398</v>
      </c>
      <c r="K32" s="993">
        <v>2296</v>
      </c>
      <c r="L32" s="993">
        <v>2658</v>
      </c>
      <c r="M32" s="993">
        <v>2343</v>
      </c>
      <c r="N32" s="1008">
        <v>1734</v>
      </c>
      <c r="O32" s="1007"/>
      <c r="P32" s="975"/>
      <c r="Q32" s="975"/>
      <c r="R32" s="1685" t="s">
        <v>1299</v>
      </c>
      <c r="S32" s="1686"/>
      <c r="T32" s="993">
        <v>1657</v>
      </c>
      <c r="U32" s="993">
        <v>1406</v>
      </c>
      <c r="V32" s="993">
        <v>1747</v>
      </c>
      <c r="W32" s="993">
        <v>2253</v>
      </c>
      <c r="X32" s="993">
        <v>1915</v>
      </c>
      <c r="Y32" s="993">
        <v>1570</v>
      </c>
      <c r="Z32" s="993">
        <v>1989</v>
      </c>
      <c r="AA32" s="994">
        <v>1735</v>
      </c>
      <c r="AB32" s="993"/>
    </row>
    <row r="33" spans="2:27" s="998" customFormat="1" ht="14.25" customHeight="1">
      <c r="B33" s="1006"/>
      <c r="C33" s="1689" t="s">
        <v>1300</v>
      </c>
      <c r="D33" s="1689"/>
      <c r="E33" s="1689"/>
      <c r="F33" s="1690"/>
      <c r="G33" s="996">
        <v>3359</v>
      </c>
      <c r="H33" s="996">
        <v>2682</v>
      </c>
      <c r="I33" s="996">
        <v>4131</v>
      </c>
      <c r="J33" s="996">
        <v>2532</v>
      </c>
      <c r="K33" s="996">
        <v>3898</v>
      </c>
      <c r="L33" s="996">
        <v>3506</v>
      </c>
      <c r="M33" s="996">
        <v>2808</v>
      </c>
      <c r="N33" s="1009">
        <v>3552</v>
      </c>
      <c r="O33" s="1006"/>
      <c r="P33" s="1689" t="s">
        <v>1300</v>
      </c>
      <c r="Q33" s="1689"/>
      <c r="R33" s="1689"/>
      <c r="S33" s="1690"/>
      <c r="T33" s="996">
        <v>3406</v>
      </c>
      <c r="U33" s="996">
        <v>2444</v>
      </c>
      <c r="V33" s="996">
        <v>4003</v>
      </c>
      <c r="W33" s="996">
        <v>2614</v>
      </c>
      <c r="X33" s="996">
        <v>986</v>
      </c>
      <c r="Y33" s="996">
        <v>2901</v>
      </c>
      <c r="Z33" s="996">
        <v>2312</v>
      </c>
      <c r="AA33" s="997">
        <v>3384</v>
      </c>
    </row>
    <row r="34" spans="2:27" ht="14.25" customHeight="1">
      <c r="B34" s="1007"/>
      <c r="C34" s="975"/>
      <c r="D34" s="1685" t="s">
        <v>1301</v>
      </c>
      <c r="E34" s="1685"/>
      <c r="F34" s="1686"/>
      <c r="G34" s="993">
        <v>1655</v>
      </c>
      <c r="H34" s="993">
        <v>1305</v>
      </c>
      <c r="I34" s="993">
        <v>2272</v>
      </c>
      <c r="J34" s="993">
        <v>1078</v>
      </c>
      <c r="K34" s="993">
        <v>1745</v>
      </c>
      <c r="L34" s="993">
        <v>1659</v>
      </c>
      <c r="M34" s="993">
        <v>1194</v>
      </c>
      <c r="N34" s="1008">
        <v>1921</v>
      </c>
      <c r="O34" s="1007"/>
      <c r="P34" s="975"/>
      <c r="Q34" s="1685" t="s">
        <v>1301</v>
      </c>
      <c r="R34" s="1685"/>
      <c r="S34" s="1686"/>
      <c r="T34" s="993">
        <v>1476</v>
      </c>
      <c r="U34" s="993">
        <v>1254</v>
      </c>
      <c r="V34" s="993">
        <v>1987</v>
      </c>
      <c r="W34" s="993">
        <v>1140</v>
      </c>
      <c r="X34" s="993">
        <v>1997</v>
      </c>
      <c r="Y34" s="993">
        <v>1312</v>
      </c>
      <c r="Z34" s="993">
        <v>938</v>
      </c>
      <c r="AA34" s="994">
        <v>1796</v>
      </c>
    </row>
    <row r="35" spans="2:28" ht="14.25" customHeight="1">
      <c r="B35" s="1007"/>
      <c r="C35" s="975"/>
      <c r="D35" s="1685" t="s">
        <v>1302</v>
      </c>
      <c r="E35" s="1685"/>
      <c r="F35" s="1686"/>
      <c r="G35" s="993">
        <v>1704</v>
      </c>
      <c r="H35" s="993">
        <v>1377</v>
      </c>
      <c r="I35" s="993">
        <v>1859</v>
      </c>
      <c r="J35" s="993">
        <v>1454</v>
      </c>
      <c r="K35" s="993">
        <v>2153</v>
      </c>
      <c r="L35" s="993">
        <v>1847</v>
      </c>
      <c r="M35" s="993">
        <v>1614</v>
      </c>
      <c r="N35" s="1008">
        <v>1631</v>
      </c>
      <c r="O35" s="1007"/>
      <c r="P35" s="975"/>
      <c r="Q35" s="1685" t="s">
        <v>1302</v>
      </c>
      <c r="R35" s="1685"/>
      <c r="S35" s="1686"/>
      <c r="T35" s="993">
        <v>1930</v>
      </c>
      <c r="U35" s="993">
        <v>1190</v>
      </c>
      <c r="V35" s="993">
        <v>2016</v>
      </c>
      <c r="W35" s="993">
        <v>1474</v>
      </c>
      <c r="X35" s="993">
        <v>1989</v>
      </c>
      <c r="Y35" s="993">
        <v>1589</v>
      </c>
      <c r="Z35" s="993">
        <v>1374</v>
      </c>
      <c r="AA35" s="994">
        <v>1588</v>
      </c>
      <c r="AB35" s="993"/>
    </row>
    <row r="36" spans="2:27" s="998" customFormat="1" ht="14.25" customHeight="1">
      <c r="B36" s="1006"/>
      <c r="C36" s="1689" t="s">
        <v>1303</v>
      </c>
      <c r="D36" s="1689"/>
      <c r="E36" s="1689"/>
      <c r="F36" s="1690"/>
      <c r="G36" s="996">
        <v>9669</v>
      </c>
      <c r="H36" s="996">
        <v>7850</v>
      </c>
      <c r="I36" s="996">
        <v>13581</v>
      </c>
      <c r="J36" s="996">
        <v>10270</v>
      </c>
      <c r="K36" s="996">
        <v>15193</v>
      </c>
      <c r="L36" s="996">
        <v>9985</v>
      </c>
      <c r="M36" s="996">
        <v>10393</v>
      </c>
      <c r="N36" s="1009">
        <v>10806</v>
      </c>
      <c r="O36" s="1006"/>
      <c r="P36" s="1689" t="s">
        <v>1303</v>
      </c>
      <c r="Q36" s="1689"/>
      <c r="R36" s="1689"/>
      <c r="S36" s="1690"/>
      <c r="T36" s="996">
        <v>9310</v>
      </c>
      <c r="U36" s="996">
        <v>7534</v>
      </c>
      <c r="V36" s="996">
        <v>17319</v>
      </c>
      <c r="W36" s="996">
        <v>8332</v>
      </c>
      <c r="X36" s="996">
        <v>10331</v>
      </c>
      <c r="Y36" s="996">
        <v>9689</v>
      </c>
      <c r="Z36" s="996">
        <v>9704</v>
      </c>
      <c r="AA36" s="1009">
        <v>10237</v>
      </c>
    </row>
    <row r="37" spans="2:27" s="998" customFormat="1" ht="14.25" customHeight="1">
      <c r="B37" s="1010"/>
      <c r="C37" s="1687" t="s">
        <v>1304</v>
      </c>
      <c r="D37" s="1687"/>
      <c r="E37" s="1687"/>
      <c r="F37" s="1688"/>
      <c r="G37" s="1011">
        <v>8975</v>
      </c>
      <c r="H37" s="1011">
        <v>9217</v>
      </c>
      <c r="I37" s="1011">
        <v>9237</v>
      </c>
      <c r="J37" s="1011">
        <v>8553</v>
      </c>
      <c r="K37" s="1011">
        <v>9871</v>
      </c>
      <c r="L37" s="1011">
        <v>11335</v>
      </c>
      <c r="M37" s="1011">
        <v>11238</v>
      </c>
      <c r="N37" s="1012">
        <v>14118</v>
      </c>
      <c r="O37" s="1010"/>
      <c r="P37" s="1687" t="s">
        <v>1304</v>
      </c>
      <c r="Q37" s="1687"/>
      <c r="R37" s="1687"/>
      <c r="S37" s="1688"/>
      <c r="T37" s="1011">
        <v>9520</v>
      </c>
      <c r="U37" s="1011">
        <v>10107</v>
      </c>
      <c r="V37" s="1011">
        <v>9386</v>
      </c>
      <c r="W37" s="1011">
        <v>8450</v>
      </c>
      <c r="X37" s="1011">
        <v>11321</v>
      </c>
      <c r="Y37" s="1011">
        <v>10696</v>
      </c>
      <c r="Z37" s="1011">
        <v>13534</v>
      </c>
      <c r="AA37" s="1012">
        <v>13887</v>
      </c>
    </row>
    <row r="38" spans="2:12" ht="14.25" customHeight="1">
      <c r="B38" s="1013"/>
      <c r="D38" s="970" t="s">
        <v>1305</v>
      </c>
      <c r="F38" s="1014"/>
      <c r="G38" s="1014"/>
      <c r="H38" s="1014"/>
      <c r="I38" s="1014"/>
      <c r="J38" s="1014"/>
      <c r="K38" s="1014"/>
      <c r="L38" s="1014"/>
    </row>
    <row r="39" spans="2:12" ht="14.25" customHeight="1">
      <c r="B39" s="1013"/>
      <c r="D39" s="970" t="s">
        <v>1306</v>
      </c>
      <c r="F39" s="137"/>
      <c r="G39" s="137"/>
      <c r="H39" s="1015"/>
      <c r="I39" s="137"/>
      <c r="J39" s="210"/>
      <c r="K39" s="210"/>
      <c r="L39" s="137"/>
    </row>
    <row r="40" spans="6:12" ht="14.25" customHeight="1">
      <c r="F40" s="1016"/>
      <c r="G40" s="1017"/>
      <c r="H40" s="1018"/>
      <c r="I40" s="1017"/>
      <c r="J40" s="1019"/>
      <c r="K40" s="1019"/>
      <c r="L40" s="1016"/>
    </row>
  </sheetData>
  <mergeCells count="64">
    <mergeCell ref="Q13:S13"/>
    <mergeCell ref="P17:S17"/>
    <mergeCell ref="P18:S18"/>
    <mergeCell ref="B5:F5"/>
    <mergeCell ref="B6:F6"/>
    <mergeCell ref="B7:F7"/>
    <mergeCell ref="B8:F8"/>
    <mergeCell ref="B10:F10"/>
    <mergeCell ref="C11:F11"/>
    <mergeCell ref="D12:F12"/>
    <mergeCell ref="E13:F13"/>
    <mergeCell ref="E14:F14"/>
    <mergeCell ref="E15:F15"/>
    <mergeCell ref="D16:F16"/>
    <mergeCell ref="D17:F17"/>
    <mergeCell ref="D18:F18"/>
    <mergeCell ref="C19:F19"/>
    <mergeCell ref="C20:F20"/>
    <mergeCell ref="R15:S15"/>
    <mergeCell ref="Q16:S16"/>
    <mergeCell ref="P19:S19"/>
    <mergeCell ref="P20:S20"/>
    <mergeCell ref="C21:F21"/>
    <mergeCell ref="C22:F22"/>
    <mergeCell ref="D23:F23"/>
    <mergeCell ref="E24:F24"/>
    <mergeCell ref="E25:F25"/>
    <mergeCell ref="D26:F26"/>
    <mergeCell ref="D27:F27"/>
    <mergeCell ref="D28:F28"/>
    <mergeCell ref="D29:F29"/>
    <mergeCell ref="E30:F30"/>
    <mergeCell ref="E31:F31"/>
    <mergeCell ref="E32:F32"/>
    <mergeCell ref="C33:F33"/>
    <mergeCell ref="D34:F34"/>
    <mergeCell ref="D35:F35"/>
    <mergeCell ref="C36:F36"/>
    <mergeCell ref="C37:F37"/>
    <mergeCell ref="O5:S5"/>
    <mergeCell ref="O6:S6"/>
    <mergeCell ref="O7:S7"/>
    <mergeCell ref="O8:S8"/>
    <mergeCell ref="O10:S10"/>
    <mergeCell ref="P11:S11"/>
    <mergeCell ref="Q12:S12"/>
    <mergeCell ref="R14:S14"/>
    <mergeCell ref="P21:S21"/>
    <mergeCell ref="P22:S22"/>
    <mergeCell ref="Q23:S23"/>
    <mergeCell ref="R24:S24"/>
    <mergeCell ref="R25:S25"/>
    <mergeCell ref="Q26:S26"/>
    <mergeCell ref="Q27:S27"/>
    <mergeCell ref="Q28:S28"/>
    <mergeCell ref="Q29:S29"/>
    <mergeCell ref="R30:S30"/>
    <mergeCell ref="R31:S31"/>
    <mergeCell ref="R32:S32"/>
    <mergeCell ref="P37:S37"/>
    <mergeCell ref="P33:S33"/>
    <mergeCell ref="Q34:S34"/>
    <mergeCell ref="Q35:S35"/>
    <mergeCell ref="P36:S36"/>
  </mergeCells>
  <printOptions/>
  <pageMargins left="0.75" right="0.75" top="1" bottom="1" header="0.512" footer="0.512"/>
  <pageSetup orientation="portrait" paperSize="9" r:id="rId1"/>
</worksheet>
</file>

<file path=xl/worksheets/sheet24.xml><?xml version="1.0" encoding="utf-8"?>
<worksheet xmlns="http://schemas.openxmlformats.org/spreadsheetml/2006/main" xmlns:r="http://schemas.openxmlformats.org/officeDocument/2006/relationships">
  <dimension ref="B2:J46"/>
  <sheetViews>
    <sheetView workbookViewId="0" topLeftCell="A1">
      <selection activeCell="A1" sqref="A1"/>
    </sheetView>
  </sheetViews>
  <sheetFormatPr defaultColWidth="9.00390625" defaultRowHeight="13.5"/>
  <cols>
    <col min="1" max="1" width="2.625" style="1020" customWidth="1"/>
    <col min="2" max="2" width="3.375" style="1020" customWidth="1"/>
    <col min="3" max="3" width="20.625" style="1020" customWidth="1"/>
    <col min="4" max="4" width="15.625" style="1020" customWidth="1"/>
    <col min="5" max="5" width="8.625" style="1020" customWidth="1"/>
    <col min="6" max="6" width="15.625" style="1020" customWidth="1"/>
    <col min="7" max="7" width="8.625" style="1020" customWidth="1"/>
    <col min="8" max="8" width="15.625" style="1020" customWidth="1"/>
    <col min="9" max="9" width="8.625" style="1020" customWidth="1"/>
    <col min="10" max="16384" width="9.00390625" style="1020" customWidth="1"/>
  </cols>
  <sheetData>
    <row r="2" ht="14.25">
      <c r="B2" s="1021" t="s">
        <v>1345</v>
      </c>
    </row>
    <row r="3" ht="12.75" thickBot="1">
      <c r="I3" s="1022"/>
    </row>
    <row r="4" spans="2:9" s="1023" customFormat="1" ht="15" customHeight="1" thickTop="1">
      <c r="B4" s="1711" t="s">
        <v>1308</v>
      </c>
      <c r="C4" s="1712"/>
      <c r="D4" s="1024" t="s">
        <v>1309</v>
      </c>
      <c r="E4" s="1025"/>
      <c r="F4" s="1024" t="s">
        <v>1310</v>
      </c>
      <c r="G4" s="1025"/>
      <c r="H4" s="1024" t="s">
        <v>1311</v>
      </c>
      <c r="I4" s="1025"/>
    </row>
    <row r="5" spans="2:9" s="1023" customFormat="1" ht="15" customHeight="1">
      <c r="B5" s="1713"/>
      <c r="C5" s="1714"/>
      <c r="D5" s="1027" t="s">
        <v>1341</v>
      </c>
      <c r="E5" s="1028" t="s">
        <v>1312</v>
      </c>
      <c r="F5" s="1027" t="s">
        <v>1342</v>
      </c>
      <c r="G5" s="1028" t="s">
        <v>1312</v>
      </c>
      <c r="H5" s="1027" t="s">
        <v>1342</v>
      </c>
      <c r="I5" s="1028" t="s">
        <v>1312</v>
      </c>
    </row>
    <row r="6" spans="2:9" s="1023" customFormat="1" ht="15" customHeight="1">
      <c r="B6" s="1029"/>
      <c r="C6" s="1030"/>
      <c r="D6" s="1031" t="s">
        <v>1275</v>
      </c>
      <c r="E6" s="1031" t="s">
        <v>844</v>
      </c>
      <c r="F6" s="1031" t="s">
        <v>1275</v>
      </c>
      <c r="G6" s="1031" t="s">
        <v>844</v>
      </c>
      <c r="H6" s="1031" t="s">
        <v>1275</v>
      </c>
      <c r="I6" s="1032" t="s">
        <v>844</v>
      </c>
    </row>
    <row r="7" spans="2:9" s="1033" customFormat="1" ht="15" customHeight="1">
      <c r="B7" s="1706" t="s">
        <v>1343</v>
      </c>
      <c r="C7" s="1707"/>
      <c r="D7" s="1034"/>
      <c r="E7" s="1035"/>
      <c r="I7" s="1036"/>
    </row>
    <row r="8" spans="2:9" ht="9.75" customHeight="1">
      <c r="B8" s="1037"/>
      <c r="C8" s="1038"/>
      <c r="D8" s="1039"/>
      <c r="E8" s="1040"/>
      <c r="F8" s="1039"/>
      <c r="G8" s="1040"/>
      <c r="H8" s="1039"/>
      <c r="I8" s="1041"/>
    </row>
    <row r="9" spans="2:10" s="1023" customFormat="1" ht="15" customHeight="1">
      <c r="B9" s="1042"/>
      <c r="C9" s="1026" t="s">
        <v>1313</v>
      </c>
      <c r="D9" s="1043">
        <v>2070339701</v>
      </c>
      <c r="E9" s="1044">
        <v>12.1</v>
      </c>
      <c r="F9" s="1043">
        <v>2358096613</v>
      </c>
      <c r="G9" s="1044">
        <v>11.6</v>
      </c>
      <c r="H9" s="1043">
        <v>2721971857</v>
      </c>
      <c r="I9" s="1045">
        <v>11.3</v>
      </c>
      <c r="J9" s="1046"/>
    </row>
    <row r="10" spans="2:10" s="1023" customFormat="1" ht="15" customHeight="1">
      <c r="B10" s="1042"/>
      <c r="C10" s="1026" t="s">
        <v>1314</v>
      </c>
      <c r="D10" s="1043">
        <v>708657095</v>
      </c>
      <c r="E10" s="1044">
        <v>4.1</v>
      </c>
      <c r="F10" s="1043">
        <v>904039643</v>
      </c>
      <c r="G10" s="1044">
        <v>4.4</v>
      </c>
      <c r="H10" s="1043">
        <v>660927244</v>
      </c>
      <c r="I10" s="1045">
        <v>2.8</v>
      </c>
      <c r="J10" s="1047"/>
    </row>
    <row r="11" spans="2:9" s="1023" customFormat="1" ht="15" customHeight="1">
      <c r="B11" s="1042"/>
      <c r="C11" s="1026" t="s">
        <v>1315</v>
      </c>
      <c r="D11" s="1043">
        <v>5935295000</v>
      </c>
      <c r="E11" s="1044">
        <v>34.7</v>
      </c>
      <c r="F11" s="1043">
        <v>7673962000</v>
      </c>
      <c r="G11" s="1044">
        <v>37.7</v>
      </c>
      <c r="H11" s="1043">
        <v>9247124000</v>
      </c>
      <c r="I11" s="1045">
        <v>38.4</v>
      </c>
    </row>
    <row r="12" spans="2:9" s="1023" customFormat="1" ht="15" customHeight="1">
      <c r="B12" s="1042"/>
      <c r="C12" s="1026" t="s">
        <v>1316</v>
      </c>
      <c r="D12" s="1043">
        <v>122620454</v>
      </c>
      <c r="E12" s="1044">
        <v>0.7</v>
      </c>
      <c r="F12" s="1043">
        <v>130056986</v>
      </c>
      <c r="G12" s="1044">
        <v>0.6</v>
      </c>
      <c r="H12" s="1043">
        <v>102074296</v>
      </c>
      <c r="I12" s="1045">
        <v>0.4</v>
      </c>
    </row>
    <row r="13" spans="2:9" s="1023" customFormat="1" ht="15" customHeight="1">
      <c r="B13" s="1042"/>
      <c r="C13" s="1026" t="s">
        <v>1317</v>
      </c>
      <c r="D13" s="1043">
        <v>316222519</v>
      </c>
      <c r="E13" s="1044">
        <v>1.8</v>
      </c>
      <c r="F13" s="1043">
        <v>306350256</v>
      </c>
      <c r="G13" s="1044">
        <v>1.5</v>
      </c>
      <c r="H13" s="1043">
        <v>342744322</v>
      </c>
      <c r="I13" s="1045">
        <v>1.4</v>
      </c>
    </row>
    <row r="14" spans="2:9" s="1023" customFormat="1" ht="15" customHeight="1">
      <c r="B14" s="1042"/>
      <c r="C14" s="1026" t="s">
        <v>1318</v>
      </c>
      <c r="D14" s="1043">
        <v>495389799</v>
      </c>
      <c r="E14" s="1044">
        <v>2.9</v>
      </c>
      <c r="F14" s="1043">
        <v>494087739</v>
      </c>
      <c r="G14" s="1044">
        <v>2.4</v>
      </c>
      <c r="H14" s="1043">
        <v>554356759</v>
      </c>
      <c r="I14" s="1045">
        <v>2.3</v>
      </c>
    </row>
    <row r="15" spans="2:9" s="1023" customFormat="1" ht="15" customHeight="1">
      <c r="B15" s="1042"/>
      <c r="C15" s="1026"/>
      <c r="D15" s="1043"/>
      <c r="E15" s="1044"/>
      <c r="F15" s="1043"/>
      <c r="G15" s="1044"/>
      <c r="H15" s="1043"/>
      <c r="I15" s="1045"/>
    </row>
    <row r="16" spans="2:9" s="1023" customFormat="1" ht="15" customHeight="1">
      <c r="B16" s="1042"/>
      <c r="C16" s="1026" t="s">
        <v>1319</v>
      </c>
      <c r="D16" s="1043">
        <v>5690765252</v>
      </c>
      <c r="E16" s="1044">
        <v>33.2</v>
      </c>
      <c r="F16" s="1043">
        <v>6477910040</v>
      </c>
      <c r="G16" s="1044">
        <v>31.8</v>
      </c>
      <c r="H16" s="1043">
        <v>7804699597</v>
      </c>
      <c r="I16" s="1045">
        <v>32.4</v>
      </c>
    </row>
    <row r="17" spans="2:9" s="1023" customFormat="1" ht="15" customHeight="1">
      <c r="B17" s="1042"/>
      <c r="C17" s="1026" t="s">
        <v>1320</v>
      </c>
      <c r="D17" s="1043">
        <v>141568191</v>
      </c>
      <c r="E17" s="1044">
        <v>0.8</v>
      </c>
      <c r="F17" s="1043">
        <v>165136780</v>
      </c>
      <c r="G17" s="1044">
        <v>0.8</v>
      </c>
      <c r="H17" s="1043">
        <v>144291968</v>
      </c>
      <c r="I17" s="1045">
        <v>0.6</v>
      </c>
    </row>
    <row r="18" spans="2:9" s="1023" customFormat="1" ht="15" customHeight="1">
      <c r="B18" s="1042"/>
      <c r="C18" s="1026" t="s">
        <v>1321</v>
      </c>
      <c r="D18" s="1043">
        <v>91967536</v>
      </c>
      <c r="E18" s="1044">
        <v>0.5</v>
      </c>
      <c r="F18" s="1043">
        <v>215319307</v>
      </c>
      <c r="G18" s="1044">
        <v>1.1</v>
      </c>
      <c r="H18" s="1043">
        <v>283587088</v>
      </c>
      <c r="I18" s="1045">
        <v>1.2</v>
      </c>
    </row>
    <row r="19" spans="2:9" s="1023" customFormat="1" ht="15" customHeight="1">
      <c r="B19" s="1042"/>
      <c r="C19" s="1026" t="s">
        <v>1322</v>
      </c>
      <c r="D19" s="1043">
        <v>528243215</v>
      </c>
      <c r="E19" s="1044">
        <v>3.2</v>
      </c>
      <c r="F19" s="1043">
        <v>573045613</v>
      </c>
      <c r="G19" s="1044">
        <v>2.8</v>
      </c>
      <c r="H19" s="1043">
        <v>828704845</v>
      </c>
      <c r="I19" s="1045">
        <v>3.4</v>
      </c>
    </row>
    <row r="20" spans="2:9" s="1023" customFormat="1" ht="15" customHeight="1">
      <c r="B20" s="1042"/>
      <c r="C20" s="1026" t="s">
        <v>1323</v>
      </c>
      <c r="D20" s="1043">
        <v>641000000</v>
      </c>
      <c r="E20" s="1044">
        <v>3.7</v>
      </c>
      <c r="F20" s="1043">
        <v>464700000</v>
      </c>
      <c r="G20" s="1044">
        <v>2.3</v>
      </c>
      <c r="H20" s="1043">
        <v>539400000</v>
      </c>
      <c r="I20" s="1045">
        <v>2.2</v>
      </c>
    </row>
    <row r="21" spans="2:9" s="1023" customFormat="1" ht="15" customHeight="1">
      <c r="B21" s="1042"/>
      <c r="C21" s="1026" t="s">
        <v>1324</v>
      </c>
      <c r="D21" s="1043">
        <v>373386041</v>
      </c>
      <c r="E21" s="1044">
        <v>2.3</v>
      </c>
      <c r="F21" s="1043">
        <v>601143594</v>
      </c>
      <c r="G21" s="1044">
        <v>3</v>
      </c>
      <c r="H21" s="1043">
        <v>859349168</v>
      </c>
      <c r="I21" s="1045">
        <v>3.6</v>
      </c>
    </row>
    <row r="22" spans="2:9" s="1023" customFormat="1" ht="15" customHeight="1">
      <c r="B22" s="1042"/>
      <c r="C22" s="1026"/>
      <c r="D22" s="1043"/>
      <c r="E22" s="1044"/>
      <c r="F22" s="1043"/>
      <c r="G22" s="1044"/>
      <c r="H22" s="1043"/>
      <c r="I22" s="1045"/>
    </row>
    <row r="23" spans="2:9" s="1033" customFormat="1" ht="15" customHeight="1">
      <c r="B23" s="1715" t="s">
        <v>872</v>
      </c>
      <c r="C23" s="1716"/>
      <c r="D23" s="218">
        <f aca="true" t="shared" si="0" ref="D23:I23">SUM(D9:D21)</f>
        <v>17115454803</v>
      </c>
      <c r="E23" s="1048">
        <f t="shared" si="0"/>
        <v>100</v>
      </c>
      <c r="F23" s="218">
        <f t="shared" si="0"/>
        <v>20363848571</v>
      </c>
      <c r="G23" s="1048">
        <f t="shared" si="0"/>
        <v>99.99999999999999</v>
      </c>
      <c r="H23" s="218">
        <f t="shared" si="0"/>
        <v>24089231144</v>
      </c>
      <c r="I23" s="1049">
        <f t="shared" si="0"/>
        <v>100</v>
      </c>
    </row>
    <row r="24" spans="2:9" s="1050" customFormat="1" ht="9.75" customHeight="1">
      <c r="B24" s="1051"/>
      <c r="C24" s="1052"/>
      <c r="D24" s="1053"/>
      <c r="E24" s="1054"/>
      <c r="F24" s="1053"/>
      <c r="G24" s="1054"/>
      <c r="H24" s="1053"/>
      <c r="I24" s="1055"/>
    </row>
    <row r="25" spans="2:9" s="1033" customFormat="1" ht="15" customHeight="1">
      <c r="B25" s="1706" t="s">
        <v>1344</v>
      </c>
      <c r="C25" s="1708"/>
      <c r="D25" s="1034"/>
      <c r="E25" s="1035"/>
      <c r="I25" s="1036"/>
    </row>
    <row r="26" spans="2:9" ht="9.75" customHeight="1">
      <c r="B26" s="1037"/>
      <c r="C26" s="1038"/>
      <c r="D26" s="1039"/>
      <c r="E26" s="1040"/>
      <c r="F26" s="1039"/>
      <c r="G26" s="1040"/>
      <c r="H26" s="1039"/>
      <c r="I26" s="1041"/>
    </row>
    <row r="27" spans="2:9" s="1023" customFormat="1" ht="15" customHeight="1">
      <c r="B27" s="1042"/>
      <c r="C27" s="1026" t="s">
        <v>1325</v>
      </c>
      <c r="D27" s="1043">
        <v>67571429</v>
      </c>
      <c r="E27" s="1044">
        <v>0.4</v>
      </c>
      <c r="F27" s="1043">
        <v>88646398</v>
      </c>
      <c r="G27" s="1044">
        <v>0.4</v>
      </c>
      <c r="H27" s="1043">
        <v>92147447</v>
      </c>
      <c r="I27" s="1045">
        <v>0.4</v>
      </c>
    </row>
    <row r="28" spans="2:9" s="1023" customFormat="1" ht="15" customHeight="1">
      <c r="B28" s="1042"/>
      <c r="C28" s="1026" t="s">
        <v>1326</v>
      </c>
      <c r="D28" s="1043">
        <v>453099864</v>
      </c>
      <c r="E28" s="1044">
        <v>2.7</v>
      </c>
      <c r="F28" s="1043">
        <v>502977293</v>
      </c>
      <c r="G28" s="1044">
        <v>2.5</v>
      </c>
      <c r="H28" s="1043">
        <v>662460642</v>
      </c>
      <c r="I28" s="1045">
        <v>2.8</v>
      </c>
    </row>
    <row r="29" spans="2:9" s="1023" customFormat="1" ht="15" customHeight="1">
      <c r="B29" s="1042"/>
      <c r="C29" s="1026" t="s">
        <v>1327</v>
      </c>
      <c r="D29" s="1043">
        <v>809322245</v>
      </c>
      <c r="E29" s="1044">
        <v>4.8</v>
      </c>
      <c r="F29" s="1043">
        <v>914770017</v>
      </c>
      <c r="G29" s="1044">
        <v>4.6</v>
      </c>
      <c r="H29" s="1043">
        <v>1088231527</v>
      </c>
      <c r="I29" s="1045">
        <v>4.6</v>
      </c>
    </row>
    <row r="30" spans="2:9" s="1023" customFormat="1" ht="15" customHeight="1">
      <c r="B30" s="1042"/>
      <c r="C30" s="1026" t="s">
        <v>1328</v>
      </c>
      <c r="D30" s="1043">
        <v>3560165324</v>
      </c>
      <c r="E30" s="1044">
        <v>21.3</v>
      </c>
      <c r="F30" s="1043">
        <v>4275779083</v>
      </c>
      <c r="G30" s="1044">
        <v>21.3</v>
      </c>
      <c r="H30" s="1043">
        <v>5082944638</v>
      </c>
      <c r="I30" s="1045">
        <v>21.3</v>
      </c>
    </row>
    <row r="31" spans="2:9" s="1023" customFormat="1" ht="15" customHeight="1">
      <c r="B31" s="1042"/>
      <c r="C31" s="1026" t="s">
        <v>1329</v>
      </c>
      <c r="D31" s="1043">
        <v>6085549709</v>
      </c>
      <c r="E31" s="1044">
        <v>36.4</v>
      </c>
      <c r="F31" s="1043">
        <v>7295258439</v>
      </c>
      <c r="G31" s="1044">
        <v>36.3</v>
      </c>
      <c r="H31" s="1043">
        <v>8822245865</v>
      </c>
      <c r="I31" s="1045">
        <v>36.9</v>
      </c>
    </row>
    <row r="32" spans="2:9" s="1023" customFormat="1" ht="15" customHeight="1">
      <c r="B32" s="1042"/>
      <c r="C32" s="1026" t="s">
        <v>1330</v>
      </c>
      <c r="D32" s="1043">
        <v>823685277</v>
      </c>
      <c r="E32" s="1044">
        <v>5</v>
      </c>
      <c r="F32" s="1043">
        <v>1170737648</v>
      </c>
      <c r="G32" s="1044">
        <v>5.8</v>
      </c>
      <c r="H32" s="1043">
        <v>1432570225</v>
      </c>
      <c r="I32" s="1045">
        <v>6</v>
      </c>
    </row>
    <row r="33" spans="2:9" s="1023" customFormat="1" ht="15" customHeight="1">
      <c r="B33" s="1042"/>
      <c r="C33" s="1026" t="s">
        <v>1331</v>
      </c>
      <c r="D33" s="1043">
        <v>624387667</v>
      </c>
      <c r="E33" s="1044">
        <v>3.7</v>
      </c>
      <c r="F33" s="1043">
        <v>672195053</v>
      </c>
      <c r="G33" s="1044">
        <v>3.3</v>
      </c>
      <c r="H33" s="1043">
        <v>1158464600</v>
      </c>
      <c r="I33" s="1045">
        <v>4.8</v>
      </c>
    </row>
    <row r="34" spans="2:9" s="1023" customFormat="1" ht="15" customHeight="1">
      <c r="B34" s="1042"/>
      <c r="C34" s="1026"/>
      <c r="D34" s="1043"/>
      <c r="E34" s="1044"/>
      <c r="F34" s="1043"/>
      <c r="G34" s="1044"/>
      <c r="H34" s="1043"/>
      <c r="I34" s="1045"/>
    </row>
    <row r="35" spans="2:9" s="1023" customFormat="1" ht="15" customHeight="1">
      <c r="B35" s="1042"/>
      <c r="C35" s="1026" t="s">
        <v>1332</v>
      </c>
      <c r="D35" s="1043">
        <v>2330454544</v>
      </c>
      <c r="E35" s="1044">
        <v>13.9</v>
      </c>
      <c r="F35" s="1043">
        <v>2840915346</v>
      </c>
      <c r="G35" s="1044">
        <v>14.1</v>
      </c>
      <c r="H35" s="1043">
        <v>3445821645</v>
      </c>
      <c r="I35" s="1045">
        <v>14.4</v>
      </c>
    </row>
    <row r="36" spans="2:9" s="1023" customFormat="1" ht="15" customHeight="1">
      <c r="B36" s="1042"/>
      <c r="C36" s="1026" t="s">
        <v>1333</v>
      </c>
      <c r="D36" s="1043">
        <v>94906331</v>
      </c>
      <c r="E36" s="1044">
        <v>0.6</v>
      </c>
      <c r="F36" s="1043">
        <v>268314279</v>
      </c>
      <c r="G36" s="1044">
        <v>1.3</v>
      </c>
      <c r="H36" s="1043">
        <v>189707745</v>
      </c>
      <c r="I36" s="1045">
        <v>0.8</v>
      </c>
    </row>
    <row r="37" spans="2:9" s="1023" customFormat="1" ht="15" customHeight="1">
      <c r="B37" s="1042"/>
      <c r="C37" s="1026" t="s">
        <v>1334</v>
      </c>
      <c r="D37" s="1043">
        <v>58767844</v>
      </c>
      <c r="E37" s="1044">
        <v>0.4</v>
      </c>
      <c r="F37" s="1043">
        <v>37220730</v>
      </c>
      <c r="G37" s="1044">
        <v>0.1</v>
      </c>
      <c r="H37" s="1043">
        <v>19443749</v>
      </c>
      <c r="I37" s="1045">
        <v>0.1</v>
      </c>
    </row>
    <row r="38" spans="2:9" s="1023" customFormat="1" ht="15" customHeight="1">
      <c r="B38" s="1042"/>
      <c r="C38" s="1026" t="s">
        <v>1335</v>
      </c>
      <c r="D38" s="1043">
        <v>37564733</v>
      </c>
      <c r="E38" s="1044">
        <v>0.2</v>
      </c>
      <c r="F38" s="1043">
        <v>6242544</v>
      </c>
      <c r="G38" s="1044">
        <v>0.3</v>
      </c>
      <c r="H38" s="1043">
        <v>78965005</v>
      </c>
      <c r="I38" s="1045">
        <v>0.3</v>
      </c>
    </row>
    <row r="39" spans="2:9" s="1023" customFormat="1" ht="15" customHeight="1">
      <c r="B39" s="1042"/>
      <c r="C39" s="1026" t="s">
        <v>1336</v>
      </c>
      <c r="D39" s="1043">
        <v>1094942267</v>
      </c>
      <c r="E39" s="1044">
        <v>6.5</v>
      </c>
      <c r="F39" s="1043">
        <v>1278357678</v>
      </c>
      <c r="G39" s="1044">
        <v>6.4</v>
      </c>
      <c r="H39" s="1043">
        <v>955084330</v>
      </c>
      <c r="I39" s="1045">
        <v>4</v>
      </c>
    </row>
    <row r="40" spans="2:9" s="1023" customFormat="1" ht="15" customHeight="1">
      <c r="B40" s="1042"/>
      <c r="C40" s="1026" t="s">
        <v>1337</v>
      </c>
      <c r="D40" s="1043">
        <v>683597485</v>
      </c>
      <c r="E40" s="1044">
        <v>4.1</v>
      </c>
      <c r="F40" s="1043">
        <v>728539844</v>
      </c>
      <c r="G40" s="1044">
        <v>3.6</v>
      </c>
      <c r="H40" s="1043">
        <v>860466617</v>
      </c>
      <c r="I40" s="1045">
        <v>3.6</v>
      </c>
    </row>
    <row r="41" spans="2:9" s="1023" customFormat="1" ht="15" customHeight="1">
      <c r="B41" s="1042"/>
      <c r="C41" s="1026" t="s">
        <v>1338</v>
      </c>
      <c r="D41" s="1056">
        <v>0</v>
      </c>
      <c r="E41" s="1057">
        <v>0</v>
      </c>
      <c r="F41" s="1056">
        <v>0</v>
      </c>
      <c r="G41" s="1057">
        <v>0</v>
      </c>
      <c r="H41" s="1056">
        <v>0</v>
      </c>
      <c r="I41" s="1058">
        <v>0</v>
      </c>
    </row>
    <row r="42" spans="2:9" s="1023" customFormat="1" ht="15" customHeight="1">
      <c r="B42" s="1042"/>
      <c r="C42" s="1026"/>
      <c r="D42" s="1056"/>
      <c r="E42" s="1044"/>
      <c r="F42" s="1056"/>
      <c r="G42" s="1044"/>
      <c r="H42" s="1056"/>
      <c r="I42" s="1045"/>
    </row>
    <row r="43" spans="2:9" s="1033" customFormat="1" ht="15" customHeight="1">
      <c r="B43" s="1715" t="s">
        <v>872</v>
      </c>
      <c r="C43" s="1716"/>
      <c r="D43" s="1059">
        <f aca="true" t="shared" si="1" ref="D43:I43">SUM(D27:D41)</f>
        <v>16724014719</v>
      </c>
      <c r="E43" s="1060">
        <f t="shared" si="1"/>
        <v>100</v>
      </c>
      <c r="F43" s="1034">
        <f t="shared" si="1"/>
        <v>20079954352</v>
      </c>
      <c r="G43" s="1060">
        <f t="shared" si="1"/>
        <v>99.99999999999997</v>
      </c>
      <c r="H43" s="1034">
        <f t="shared" si="1"/>
        <v>23888554035</v>
      </c>
      <c r="I43" s="1061">
        <f t="shared" si="1"/>
        <v>99.99999999999999</v>
      </c>
    </row>
    <row r="44" spans="2:9" ht="9.75" customHeight="1">
      <c r="B44" s="1037"/>
      <c r="C44" s="1038"/>
      <c r="D44" s="1039"/>
      <c r="E44" s="1040"/>
      <c r="F44" s="1039"/>
      <c r="G44" s="1040"/>
      <c r="H44" s="1039"/>
      <c r="I44" s="1041"/>
    </row>
    <row r="45" spans="2:9" s="1023" customFormat="1" ht="15" customHeight="1">
      <c r="B45" s="1709" t="s">
        <v>1339</v>
      </c>
      <c r="C45" s="1710"/>
      <c r="D45" s="1062">
        <f>SUM(D23-D43)</f>
        <v>391440084</v>
      </c>
      <c r="E45" s="1063"/>
      <c r="F45" s="1062">
        <f>SUM(F23-F43)</f>
        <v>283894219</v>
      </c>
      <c r="G45" s="1063"/>
      <c r="H45" s="1062">
        <f>SUM(H23-H43)</f>
        <v>200677109</v>
      </c>
      <c r="I45" s="1064"/>
    </row>
    <row r="46" ht="12">
      <c r="B46" s="1020" t="s">
        <v>1340</v>
      </c>
    </row>
  </sheetData>
  <mergeCells count="6">
    <mergeCell ref="B7:C7"/>
    <mergeCell ref="B25:C25"/>
    <mergeCell ref="B45:C45"/>
    <mergeCell ref="B4:C5"/>
    <mergeCell ref="B23:C23"/>
    <mergeCell ref="B43:C43"/>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AL78"/>
  <sheetViews>
    <sheetView workbookViewId="0" topLeftCell="A1">
      <selection activeCell="A1" sqref="A1"/>
    </sheetView>
  </sheetViews>
  <sheetFormatPr defaultColWidth="9.00390625" defaultRowHeight="13.5"/>
  <cols>
    <col min="1" max="1" width="9.00390625" style="1065" customWidth="1"/>
    <col min="2" max="21" width="12.625" style="1065" customWidth="1"/>
    <col min="22" max="24" width="12.625" style="192" customWidth="1"/>
    <col min="25" max="36" width="12.625" style="1065" customWidth="1"/>
    <col min="37" max="38" width="12.625" style="192" customWidth="1"/>
    <col min="39" max="16384" width="10.625" style="1065" customWidth="1"/>
  </cols>
  <sheetData>
    <row r="2" ht="14.25">
      <c r="B2" s="1066" t="s">
        <v>561</v>
      </c>
    </row>
    <row r="3" spans="2:38" s="192" customFormat="1" ht="12.75" thickBot="1">
      <c r="B3" s="195"/>
      <c r="C3" s="195"/>
      <c r="D3" s="195"/>
      <c r="E3" s="195"/>
      <c r="F3" s="195"/>
      <c r="G3" s="195"/>
      <c r="H3" s="195"/>
      <c r="I3" s="195"/>
      <c r="J3" s="195"/>
      <c r="K3" s="195"/>
      <c r="L3" s="195"/>
      <c r="M3" s="195"/>
      <c r="N3" s="195"/>
      <c r="O3" s="196"/>
      <c r="P3" s="196"/>
      <c r="R3" s="195"/>
      <c r="S3" s="195"/>
      <c r="T3" s="195"/>
      <c r="AK3" s="195"/>
      <c r="AL3" s="195" t="s">
        <v>1364</v>
      </c>
    </row>
    <row r="4" spans="2:38" s="192" customFormat="1" ht="12.75" customHeight="1" thickTop="1">
      <c r="B4" s="1067"/>
      <c r="C4" s="1068"/>
      <c r="D4" s="1069"/>
      <c r="E4" s="1545" t="s">
        <v>1365</v>
      </c>
      <c r="F4" s="1545" t="s">
        <v>1366</v>
      </c>
      <c r="G4" s="1067"/>
      <c r="H4" s="1070" t="s">
        <v>1367</v>
      </c>
      <c r="I4" s="1070" t="s">
        <v>1346</v>
      </c>
      <c r="J4" s="1071" t="s">
        <v>1368</v>
      </c>
      <c r="K4" s="1071" t="s">
        <v>1369</v>
      </c>
      <c r="L4" s="1071" t="s">
        <v>1347</v>
      </c>
      <c r="M4" s="1071" t="s">
        <v>1348</v>
      </c>
      <c r="N4" s="1071" t="s">
        <v>1349</v>
      </c>
      <c r="O4" s="1071" t="s">
        <v>1350</v>
      </c>
      <c r="P4" s="1071" t="s">
        <v>1351</v>
      </c>
      <c r="Q4" s="1071" t="s">
        <v>1352</v>
      </c>
      <c r="R4" s="1071" t="s">
        <v>1353</v>
      </c>
      <c r="S4" s="1071" t="s">
        <v>1354</v>
      </c>
      <c r="T4" s="1071" t="s">
        <v>1355</v>
      </c>
      <c r="U4" s="1071" t="s">
        <v>1356</v>
      </c>
      <c r="V4" s="1071" t="s">
        <v>1357</v>
      </c>
      <c r="W4" s="1071" t="s">
        <v>1358</v>
      </c>
      <c r="X4" s="1071" t="s">
        <v>1359</v>
      </c>
      <c r="Y4" s="1072" t="s">
        <v>1370</v>
      </c>
      <c r="Z4" s="1072" t="s">
        <v>1346</v>
      </c>
      <c r="AA4" s="1072" t="s">
        <v>1360</v>
      </c>
      <c r="AB4" s="1072" t="s">
        <v>1361</v>
      </c>
      <c r="AC4" s="1072" t="s">
        <v>1347</v>
      </c>
      <c r="AD4" s="1072" t="s">
        <v>1348</v>
      </c>
      <c r="AE4" s="1072" t="s">
        <v>1349</v>
      </c>
      <c r="AF4" s="1072" t="s">
        <v>1350</v>
      </c>
      <c r="AG4" s="1072" t="s">
        <v>1351</v>
      </c>
      <c r="AH4" s="1072" t="s">
        <v>1352</v>
      </c>
      <c r="AI4" s="1072" t="s">
        <v>1353</v>
      </c>
      <c r="AJ4" s="1072" t="s">
        <v>1354</v>
      </c>
      <c r="AK4" s="1072" t="s">
        <v>1355</v>
      </c>
      <c r="AL4" s="1072" t="s">
        <v>1356</v>
      </c>
    </row>
    <row r="5" spans="2:38" s="192" customFormat="1" ht="12.75" customHeight="1">
      <c r="B5" s="1073" t="s">
        <v>1371</v>
      </c>
      <c r="C5" s="1074" t="s">
        <v>1362</v>
      </c>
      <c r="D5" s="1073" t="s">
        <v>1363</v>
      </c>
      <c r="E5" s="1717"/>
      <c r="F5" s="1717"/>
      <c r="G5" s="204" t="s">
        <v>1372</v>
      </c>
      <c r="H5" s="203" t="s">
        <v>1373</v>
      </c>
      <c r="I5" s="204" t="s">
        <v>1374</v>
      </c>
      <c r="J5" s="1073" t="s">
        <v>1375</v>
      </c>
      <c r="K5" s="204" t="s">
        <v>1376</v>
      </c>
      <c r="L5" s="204" t="s">
        <v>1377</v>
      </c>
      <c r="M5" s="204" t="s">
        <v>1378</v>
      </c>
      <c r="N5" s="204" t="s">
        <v>1379</v>
      </c>
      <c r="O5" s="204" t="s">
        <v>1380</v>
      </c>
      <c r="P5" s="1073" t="s">
        <v>1381</v>
      </c>
      <c r="Q5" s="1073" t="s">
        <v>1382</v>
      </c>
      <c r="R5" s="1073" t="s">
        <v>1383</v>
      </c>
      <c r="S5" s="1073" t="s">
        <v>1384</v>
      </c>
      <c r="T5" s="1073" t="s">
        <v>1385</v>
      </c>
      <c r="U5" s="664" t="s">
        <v>1386</v>
      </c>
      <c r="V5" s="1075" t="s">
        <v>1387</v>
      </c>
      <c r="W5" s="1075" t="s">
        <v>1388</v>
      </c>
      <c r="X5" s="665" t="s">
        <v>538</v>
      </c>
      <c r="Y5" s="1548" t="s">
        <v>1325</v>
      </c>
      <c r="Z5" s="1719" t="s">
        <v>539</v>
      </c>
      <c r="AA5" s="1719" t="s">
        <v>540</v>
      </c>
      <c r="AB5" s="1719" t="s">
        <v>1328</v>
      </c>
      <c r="AC5" s="1719" t="s">
        <v>1329</v>
      </c>
      <c r="AD5" s="1415" t="s">
        <v>541</v>
      </c>
      <c r="AE5" s="1719" t="s">
        <v>1331</v>
      </c>
      <c r="AF5" s="1719" t="s">
        <v>1332</v>
      </c>
      <c r="AG5" s="1719" t="s">
        <v>1333</v>
      </c>
      <c r="AH5" s="1719" t="s">
        <v>1334</v>
      </c>
      <c r="AI5" s="1719" t="s">
        <v>1335</v>
      </c>
      <c r="AJ5" s="1557" t="s">
        <v>542</v>
      </c>
      <c r="AK5" s="1425" t="s">
        <v>1622</v>
      </c>
      <c r="AL5" s="1425" t="s">
        <v>543</v>
      </c>
    </row>
    <row r="6" spans="2:38" s="195" customFormat="1" ht="12.75" customHeight="1">
      <c r="B6" s="1076"/>
      <c r="C6" s="236"/>
      <c r="D6" s="1077"/>
      <c r="E6" s="1718"/>
      <c r="F6" s="1718"/>
      <c r="G6" s="1078"/>
      <c r="H6" s="236"/>
      <c r="I6" s="1077"/>
      <c r="J6" s="1076" t="s">
        <v>544</v>
      </c>
      <c r="K6" s="1076"/>
      <c r="L6" s="1076" t="s">
        <v>545</v>
      </c>
      <c r="M6" s="1076"/>
      <c r="N6" s="1076" t="s">
        <v>546</v>
      </c>
      <c r="O6" s="1077"/>
      <c r="P6" s="206" t="s">
        <v>547</v>
      </c>
      <c r="Q6" s="1076"/>
      <c r="R6" s="1076"/>
      <c r="S6" s="1076"/>
      <c r="T6" s="1076"/>
      <c r="U6" s="1079"/>
      <c r="V6" s="1080"/>
      <c r="W6" s="1080"/>
      <c r="X6" s="1081"/>
      <c r="Y6" s="1722"/>
      <c r="Z6" s="1720"/>
      <c r="AA6" s="1720"/>
      <c r="AB6" s="1720"/>
      <c r="AC6" s="1720"/>
      <c r="AD6" s="1720"/>
      <c r="AE6" s="1720"/>
      <c r="AF6" s="1720"/>
      <c r="AG6" s="1720"/>
      <c r="AH6" s="1720"/>
      <c r="AI6" s="1720"/>
      <c r="AJ6" s="1721"/>
      <c r="AK6" s="1426"/>
      <c r="AL6" s="1426"/>
    </row>
    <row r="7" spans="2:38" s="192" customFormat="1" ht="12.75" customHeight="1">
      <c r="B7" s="473"/>
      <c r="C7" s="1082"/>
      <c r="D7" s="1083"/>
      <c r="E7" s="1084"/>
      <c r="F7" s="1083"/>
      <c r="G7" s="1084"/>
      <c r="H7" s="1083"/>
      <c r="I7" s="1083"/>
      <c r="J7" s="1083"/>
      <c r="K7" s="1083"/>
      <c r="L7" s="1083"/>
      <c r="M7" s="1083"/>
      <c r="N7" s="1083"/>
      <c r="O7" s="1085"/>
      <c r="P7" s="1085"/>
      <c r="Q7" s="1083"/>
      <c r="R7" s="1083"/>
      <c r="S7" s="1083"/>
      <c r="T7" s="1083"/>
      <c r="U7" s="1083"/>
      <c r="V7" s="1083"/>
      <c r="W7" s="1083"/>
      <c r="X7" s="1083"/>
      <c r="Y7" s="1083"/>
      <c r="Z7" s="1083"/>
      <c r="AA7" s="1083"/>
      <c r="AB7" s="1083"/>
      <c r="AC7" s="1083"/>
      <c r="AD7" s="1083"/>
      <c r="AE7" s="1083"/>
      <c r="AF7" s="1083"/>
      <c r="AG7" s="1083"/>
      <c r="AH7" s="1083"/>
      <c r="AI7" s="1083"/>
      <c r="AJ7" s="1083"/>
      <c r="AK7" s="1083"/>
      <c r="AL7" s="1086"/>
    </row>
    <row r="8" spans="2:38" s="192" customFormat="1" ht="12.75" customHeight="1">
      <c r="B8" s="473" t="s">
        <v>377</v>
      </c>
      <c r="C8" s="1087">
        <v>1815857</v>
      </c>
      <c r="D8" s="1088">
        <v>1767334</v>
      </c>
      <c r="E8" s="1089">
        <f aca="true" t="shared" si="0" ref="E8:E19">SUM(C8-D8)</f>
        <v>48523</v>
      </c>
      <c r="F8" s="1090">
        <v>20957</v>
      </c>
      <c r="G8" s="1089">
        <f aca="true" t="shared" si="1" ref="G8:G19">SUM(E8-F8)</f>
        <v>27566</v>
      </c>
      <c r="H8" s="1088">
        <v>942890</v>
      </c>
      <c r="I8" s="1088">
        <v>0</v>
      </c>
      <c r="J8" s="1088">
        <v>0</v>
      </c>
      <c r="K8" s="1088">
        <v>202841</v>
      </c>
      <c r="L8" s="1088">
        <v>0</v>
      </c>
      <c r="M8" s="1088">
        <v>166289</v>
      </c>
      <c r="N8" s="1088">
        <v>59555</v>
      </c>
      <c r="O8" s="1088">
        <v>39099</v>
      </c>
      <c r="P8" s="1088">
        <v>3842</v>
      </c>
      <c r="Q8" s="1088">
        <v>41746</v>
      </c>
      <c r="R8" s="1088">
        <v>19629</v>
      </c>
      <c r="S8" s="1088">
        <v>40280</v>
      </c>
      <c r="T8" s="1088">
        <v>36774</v>
      </c>
      <c r="U8" s="1088">
        <v>58458</v>
      </c>
      <c r="V8" s="1088">
        <v>125854</v>
      </c>
      <c r="W8" s="1088">
        <v>78600</v>
      </c>
      <c r="X8" s="1088">
        <f>SUM(H8:W8)</f>
        <v>1815857</v>
      </c>
      <c r="Y8" s="1088">
        <v>36975</v>
      </c>
      <c r="Z8" s="1088">
        <v>465369</v>
      </c>
      <c r="AA8" s="1088">
        <v>73288</v>
      </c>
      <c r="AB8" s="1088">
        <v>137007</v>
      </c>
      <c r="AC8" s="1088">
        <v>365868</v>
      </c>
      <c r="AD8" s="1088">
        <v>232551</v>
      </c>
      <c r="AE8" s="1088">
        <v>55021</v>
      </c>
      <c r="AF8" s="1088">
        <v>246374</v>
      </c>
      <c r="AG8" s="1088">
        <v>12907</v>
      </c>
      <c r="AH8" s="1088">
        <v>2058</v>
      </c>
      <c r="AI8" s="1088">
        <v>13494</v>
      </c>
      <c r="AJ8" s="1088">
        <v>19537</v>
      </c>
      <c r="AK8" s="1088">
        <v>106885</v>
      </c>
      <c r="AL8" s="1091">
        <f>SUM(Y8:AK8)</f>
        <v>1767334</v>
      </c>
    </row>
    <row r="9" spans="2:38" s="192" customFormat="1" ht="12.75" customHeight="1">
      <c r="B9" s="473" t="s">
        <v>528</v>
      </c>
      <c r="C9" s="1087">
        <v>1034568</v>
      </c>
      <c r="D9" s="1088">
        <v>1008738</v>
      </c>
      <c r="E9" s="1089">
        <f t="shared" si="0"/>
        <v>25830</v>
      </c>
      <c r="F9" s="1090">
        <v>10062</v>
      </c>
      <c r="G9" s="1089">
        <f t="shared" si="1"/>
        <v>15768</v>
      </c>
      <c r="H9" s="1088">
        <v>418347</v>
      </c>
      <c r="I9" s="1088">
        <v>0</v>
      </c>
      <c r="J9" s="1088">
        <v>0</v>
      </c>
      <c r="K9" s="1088">
        <v>219080</v>
      </c>
      <c r="L9" s="1088">
        <v>0</v>
      </c>
      <c r="M9" s="1088">
        <v>139784</v>
      </c>
      <c r="N9" s="1088">
        <v>31196</v>
      </c>
      <c r="O9" s="1088">
        <v>36076</v>
      </c>
      <c r="P9" s="1088">
        <v>8429</v>
      </c>
      <c r="Q9" s="1088">
        <v>16041</v>
      </c>
      <c r="R9" s="1088">
        <v>11534</v>
      </c>
      <c r="S9" s="1088">
        <v>17536</v>
      </c>
      <c r="T9" s="1088">
        <v>40314</v>
      </c>
      <c r="U9" s="1088">
        <v>23243</v>
      </c>
      <c r="V9" s="1088">
        <v>35690</v>
      </c>
      <c r="W9" s="1088">
        <v>37300</v>
      </c>
      <c r="X9" s="1088">
        <v>1034568</v>
      </c>
      <c r="Y9" s="1088">
        <v>24619</v>
      </c>
      <c r="Z9" s="1088">
        <v>223136</v>
      </c>
      <c r="AA9" s="1088">
        <v>35156</v>
      </c>
      <c r="AB9" s="1088">
        <v>62743</v>
      </c>
      <c r="AC9" s="1088">
        <v>216840</v>
      </c>
      <c r="AD9" s="1088">
        <v>193750</v>
      </c>
      <c r="AE9" s="1088">
        <v>45125</v>
      </c>
      <c r="AF9" s="1088">
        <v>103052</v>
      </c>
      <c r="AG9" s="1088">
        <v>11149</v>
      </c>
      <c r="AH9" s="1088">
        <v>1511</v>
      </c>
      <c r="AI9" s="1088">
        <v>7025</v>
      </c>
      <c r="AJ9" s="1088">
        <v>23184</v>
      </c>
      <c r="AK9" s="1088">
        <v>61448</v>
      </c>
      <c r="AL9" s="1091">
        <f>SUM(Y9:AK9)</f>
        <v>1008738</v>
      </c>
    </row>
    <row r="10" spans="2:38" s="192" customFormat="1" ht="12.75" customHeight="1">
      <c r="B10" s="473" t="s">
        <v>1476</v>
      </c>
      <c r="C10" s="1087">
        <v>936241</v>
      </c>
      <c r="D10" s="1088">
        <v>932359</v>
      </c>
      <c r="E10" s="1089">
        <f t="shared" si="0"/>
        <v>3882</v>
      </c>
      <c r="F10" s="1090">
        <v>630</v>
      </c>
      <c r="G10" s="1089">
        <f t="shared" si="1"/>
        <v>3252</v>
      </c>
      <c r="H10" s="1088">
        <v>445914</v>
      </c>
      <c r="I10" s="1088">
        <v>0</v>
      </c>
      <c r="J10" s="1088">
        <v>0</v>
      </c>
      <c r="K10" s="1088">
        <v>159780</v>
      </c>
      <c r="L10" s="1088">
        <v>0</v>
      </c>
      <c r="M10" s="1088">
        <v>118254</v>
      </c>
      <c r="N10" s="1088">
        <v>48894</v>
      </c>
      <c r="O10" s="1088">
        <v>39054</v>
      </c>
      <c r="P10" s="1088">
        <v>2753</v>
      </c>
      <c r="Q10" s="1088">
        <v>8508</v>
      </c>
      <c r="R10" s="1088">
        <v>8956</v>
      </c>
      <c r="S10" s="1088">
        <v>4334</v>
      </c>
      <c r="T10" s="1088">
        <v>31667</v>
      </c>
      <c r="U10" s="1088">
        <v>27610</v>
      </c>
      <c r="V10" s="1088">
        <v>8517</v>
      </c>
      <c r="W10" s="1088">
        <v>32000</v>
      </c>
      <c r="X10" s="1088">
        <f aca="true" t="shared" si="2" ref="X10:X19">SUM(H10:W10)</f>
        <v>936241</v>
      </c>
      <c r="Y10" s="1088">
        <v>19764</v>
      </c>
      <c r="Z10" s="1088">
        <v>194530</v>
      </c>
      <c r="AA10" s="1088">
        <v>42215</v>
      </c>
      <c r="AB10" s="1088">
        <v>93732</v>
      </c>
      <c r="AC10" s="1088">
        <v>206213</v>
      </c>
      <c r="AD10" s="1088">
        <v>138182</v>
      </c>
      <c r="AE10" s="1088">
        <v>36246</v>
      </c>
      <c r="AF10" s="1088">
        <v>88266</v>
      </c>
      <c r="AG10" s="1088">
        <v>17653</v>
      </c>
      <c r="AH10" s="1088">
        <v>1163</v>
      </c>
      <c r="AI10" s="1088">
        <v>5466</v>
      </c>
      <c r="AJ10" s="1088">
        <v>18673</v>
      </c>
      <c r="AK10" s="1088">
        <v>70255</v>
      </c>
      <c r="AL10" s="1091">
        <v>932359</v>
      </c>
    </row>
    <row r="11" spans="2:38" s="192" customFormat="1" ht="12.75" customHeight="1">
      <c r="B11" s="473" t="s">
        <v>1477</v>
      </c>
      <c r="C11" s="1087">
        <v>1286035</v>
      </c>
      <c r="D11" s="1088">
        <v>1258067</v>
      </c>
      <c r="E11" s="1089">
        <f t="shared" si="0"/>
        <v>27968</v>
      </c>
      <c r="F11" s="1090">
        <v>19126</v>
      </c>
      <c r="G11" s="1089">
        <f t="shared" si="1"/>
        <v>8842</v>
      </c>
      <c r="H11" s="1088">
        <v>586214</v>
      </c>
      <c r="I11" s="1088">
        <v>2529</v>
      </c>
      <c r="J11" s="1088">
        <v>429</v>
      </c>
      <c r="K11" s="1088">
        <v>152278</v>
      </c>
      <c r="L11" s="1088">
        <v>0</v>
      </c>
      <c r="M11" s="1088">
        <v>143071</v>
      </c>
      <c r="N11" s="1088">
        <v>28398</v>
      </c>
      <c r="O11" s="1088">
        <v>68140</v>
      </c>
      <c r="P11" s="1088">
        <v>4073</v>
      </c>
      <c r="Q11" s="1088">
        <v>29282</v>
      </c>
      <c r="R11" s="1088">
        <v>19397</v>
      </c>
      <c r="S11" s="1088">
        <v>13312</v>
      </c>
      <c r="T11" s="1088">
        <v>58904</v>
      </c>
      <c r="U11" s="1088">
        <v>45891</v>
      </c>
      <c r="V11" s="1088">
        <v>29617</v>
      </c>
      <c r="W11" s="1088">
        <v>104500</v>
      </c>
      <c r="X11" s="1088">
        <f t="shared" si="2"/>
        <v>1286035</v>
      </c>
      <c r="Y11" s="1088">
        <v>17088</v>
      </c>
      <c r="Z11" s="1088">
        <v>275904</v>
      </c>
      <c r="AA11" s="1088">
        <v>38393</v>
      </c>
      <c r="AB11" s="1088">
        <v>125437</v>
      </c>
      <c r="AC11" s="1088">
        <v>289567</v>
      </c>
      <c r="AD11" s="1088">
        <v>195019</v>
      </c>
      <c r="AE11" s="1088">
        <v>69714</v>
      </c>
      <c r="AF11" s="1088">
        <v>78522</v>
      </c>
      <c r="AG11" s="1088">
        <v>64554</v>
      </c>
      <c r="AH11" s="1088">
        <v>1022</v>
      </c>
      <c r="AI11" s="1088">
        <v>5609</v>
      </c>
      <c r="AJ11" s="1088">
        <v>29401</v>
      </c>
      <c r="AK11" s="1088">
        <v>67837</v>
      </c>
      <c r="AL11" s="1091">
        <f>SUM(Y11:AK11)</f>
        <v>1258067</v>
      </c>
    </row>
    <row r="12" spans="2:38" s="192" customFormat="1" ht="12.75" customHeight="1">
      <c r="B12" s="473" t="s">
        <v>1656</v>
      </c>
      <c r="C12" s="1087">
        <v>467556</v>
      </c>
      <c r="D12" s="1088">
        <v>443810</v>
      </c>
      <c r="E12" s="1089">
        <f t="shared" si="0"/>
        <v>23746</v>
      </c>
      <c r="F12" s="1088">
        <v>2203</v>
      </c>
      <c r="G12" s="1089">
        <f t="shared" si="1"/>
        <v>21543</v>
      </c>
      <c r="H12" s="1088">
        <v>188479</v>
      </c>
      <c r="I12" s="1088">
        <v>0</v>
      </c>
      <c r="J12" s="1088">
        <v>0</v>
      </c>
      <c r="K12" s="1088">
        <v>97863</v>
      </c>
      <c r="L12" s="1088">
        <v>0</v>
      </c>
      <c r="M12" s="1088">
        <v>54782</v>
      </c>
      <c r="N12" s="1088">
        <v>8785</v>
      </c>
      <c r="O12" s="1092">
        <v>12693</v>
      </c>
      <c r="P12" s="1092">
        <v>3714</v>
      </c>
      <c r="Q12" s="1088">
        <v>8749</v>
      </c>
      <c r="R12" s="1088">
        <v>6246</v>
      </c>
      <c r="S12" s="1088">
        <v>5620</v>
      </c>
      <c r="T12" s="1088">
        <v>118</v>
      </c>
      <c r="U12" s="1088">
        <v>43512</v>
      </c>
      <c r="V12" s="1088">
        <v>25995</v>
      </c>
      <c r="W12" s="1088">
        <v>11000</v>
      </c>
      <c r="X12" s="1088">
        <f t="shared" si="2"/>
        <v>467556</v>
      </c>
      <c r="Y12" s="1088">
        <v>12112</v>
      </c>
      <c r="Z12" s="1088">
        <v>96822</v>
      </c>
      <c r="AA12" s="1088">
        <v>22643</v>
      </c>
      <c r="AB12" s="1088">
        <v>39122</v>
      </c>
      <c r="AC12" s="1088">
        <v>83491</v>
      </c>
      <c r="AD12" s="1088">
        <v>62783</v>
      </c>
      <c r="AE12" s="1088">
        <v>16959</v>
      </c>
      <c r="AF12" s="1088">
        <v>58389</v>
      </c>
      <c r="AG12" s="1088">
        <v>11685</v>
      </c>
      <c r="AH12" s="1088">
        <v>560</v>
      </c>
      <c r="AI12" s="1088">
        <v>3042</v>
      </c>
      <c r="AJ12" s="1088">
        <v>11017</v>
      </c>
      <c r="AK12" s="1088">
        <v>25185</v>
      </c>
      <c r="AL12" s="1091">
        <f>SUM(Y12:AK12)</f>
        <v>443810</v>
      </c>
    </row>
    <row r="13" spans="2:38" s="192" customFormat="1" ht="12.75" customHeight="1">
      <c r="B13" s="473" t="s">
        <v>520</v>
      </c>
      <c r="C13" s="1087">
        <v>359130</v>
      </c>
      <c r="D13" s="1088">
        <v>344770</v>
      </c>
      <c r="E13" s="1089">
        <f t="shared" si="0"/>
        <v>14360</v>
      </c>
      <c r="F13" s="1088">
        <v>-2015</v>
      </c>
      <c r="G13" s="1089">
        <f t="shared" si="1"/>
        <v>16375</v>
      </c>
      <c r="H13" s="1088">
        <v>159310</v>
      </c>
      <c r="I13" s="1088">
        <v>0</v>
      </c>
      <c r="J13" s="1088">
        <v>0</v>
      </c>
      <c r="K13" s="1088">
        <v>99952</v>
      </c>
      <c r="L13" s="1088">
        <v>0</v>
      </c>
      <c r="M13" s="1088">
        <v>37415</v>
      </c>
      <c r="N13" s="1088">
        <v>10313</v>
      </c>
      <c r="O13" s="1088">
        <v>2194</v>
      </c>
      <c r="P13" s="1088">
        <v>162</v>
      </c>
      <c r="Q13" s="1088">
        <v>2935</v>
      </c>
      <c r="R13" s="567">
        <v>3006</v>
      </c>
      <c r="S13" s="1088">
        <v>5589</v>
      </c>
      <c r="T13" s="1088">
        <v>1215</v>
      </c>
      <c r="U13" s="1088">
        <v>5796</v>
      </c>
      <c r="V13" s="1088">
        <v>18343</v>
      </c>
      <c r="W13" s="1088">
        <v>12900</v>
      </c>
      <c r="X13" s="1088">
        <f t="shared" si="2"/>
        <v>359130</v>
      </c>
      <c r="Y13" s="1088">
        <v>13919</v>
      </c>
      <c r="Z13" s="1088">
        <v>91108</v>
      </c>
      <c r="AA13" s="1088">
        <v>17319</v>
      </c>
      <c r="AB13" s="1088">
        <v>30319</v>
      </c>
      <c r="AC13" s="1088">
        <v>84421</v>
      </c>
      <c r="AD13" s="1088">
        <v>39221</v>
      </c>
      <c r="AE13" s="1088">
        <v>6673</v>
      </c>
      <c r="AF13" s="1088">
        <v>23566</v>
      </c>
      <c r="AG13" s="1088">
        <v>5270</v>
      </c>
      <c r="AH13" s="1088">
        <v>731</v>
      </c>
      <c r="AI13" s="1088">
        <v>3473</v>
      </c>
      <c r="AJ13" s="1088">
        <v>14009</v>
      </c>
      <c r="AK13" s="1088">
        <v>14741</v>
      </c>
      <c r="AL13" s="1091">
        <f>SUM(Y13:AK13)</f>
        <v>344770</v>
      </c>
    </row>
    <row r="14" spans="2:38" s="192" customFormat="1" ht="12.75" customHeight="1">
      <c r="B14" s="473" t="s">
        <v>548</v>
      </c>
      <c r="C14" s="1087">
        <v>407081</v>
      </c>
      <c r="D14" s="1088">
        <v>418200</v>
      </c>
      <c r="E14" s="1089">
        <f t="shared" si="0"/>
        <v>-11119</v>
      </c>
      <c r="F14" s="1088">
        <v>-11052</v>
      </c>
      <c r="G14" s="1089">
        <f t="shared" si="1"/>
        <v>-67</v>
      </c>
      <c r="H14" s="1088">
        <v>164746</v>
      </c>
      <c r="I14" s="1088">
        <v>0</v>
      </c>
      <c r="J14" s="1088">
        <v>0</v>
      </c>
      <c r="K14" s="1088">
        <v>107196</v>
      </c>
      <c r="L14" s="1088">
        <v>0</v>
      </c>
      <c r="M14" s="1088">
        <v>44086</v>
      </c>
      <c r="N14" s="1088">
        <v>13068</v>
      </c>
      <c r="O14" s="1088">
        <v>5915</v>
      </c>
      <c r="P14" s="1088">
        <v>103</v>
      </c>
      <c r="Q14" s="1088">
        <v>9261</v>
      </c>
      <c r="R14" s="567">
        <v>4057</v>
      </c>
      <c r="S14" s="1088">
        <v>6033</v>
      </c>
      <c r="T14" s="1088">
        <v>4330</v>
      </c>
      <c r="U14" s="1088">
        <v>25112</v>
      </c>
      <c r="V14" s="1088">
        <v>5074</v>
      </c>
      <c r="W14" s="1088">
        <v>18100</v>
      </c>
      <c r="X14" s="1088">
        <f t="shared" si="2"/>
        <v>407081</v>
      </c>
      <c r="Y14" s="1088">
        <v>12677</v>
      </c>
      <c r="Z14" s="1088">
        <v>87718</v>
      </c>
      <c r="AA14" s="1088">
        <v>21021</v>
      </c>
      <c r="AB14" s="1088">
        <v>28153</v>
      </c>
      <c r="AC14" s="1088">
        <v>94052</v>
      </c>
      <c r="AD14" s="1088">
        <v>42657</v>
      </c>
      <c r="AE14" s="1088">
        <v>32799</v>
      </c>
      <c r="AF14" s="1088">
        <v>54270</v>
      </c>
      <c r="AG14" s="1088">
        <v>3134</v>
      </c>
      <c r="AH14" s="1088">
        <v>909</v>
      </c>
      <c r="AI14" s="1088">
        <v>3844</v>
      </c>
      <c r="AJ14" s="1088">
        <v>7723</v>
      </c>
      <c r="AK14" s="1088">
        <v>29247</v>
      </c>
      <c r="AL14" s="1091">
        <v>418200</v>
      </c>
    </row>
    <row r="15" spans="2:38" s="192" customFormat="1" ht="12.75" customHeight="1">
      <c r="B15" s="473" t="s">
        <v>1658</v>
      </c>
      <c r="C15" s="1087">
        <v>319758</v>
      </c>
      <c r="D15" s="1088">
        <v>299311</v>
      </c>
      <c r="E15" s="1089">
        <f t="shared" si="0"/>
        <v>20447</v>
      </c>
      <c r="F15" s="1088">
        <v>0</v>
      </c>
      <c r="G15" s="1089">
        <f t="shared" si="1"/>
        <v>20447</v>
      </c>
      <c r="H15" s="1088">
        <v>125098</v>
      </c>
      <c r="I15" s="1088">
        <v>0</v>
      </c>
      <c r="J15" s="1088">
        <v>165</v>
      </c>
      <c r="K15" s="1088">
        <v>106548</v>
      </c>
      <c r="L15" s="1088">
        <v>0</v>
      </c>
      <c r="M15" s="1088">
        <v>38930</v>
      </c>
      <c r="N15" s="1088">
        <v>8475</v>
      </c>
      <c r="O15" s="1088">
        <v>634</v>
      </c>
      <c r="P15" s="1088">
        <v>0</v>
      </c>
      <c r="Q15" s="1088">
        <v>4187</v>
      </c>
      <c r="R15" s="567">
        <v>1793</v>
      </c>
      <c r="S15" s="1088">
        <v>5701</v>
      </c>
      <c r="T15" s="1088">
        <v>546</v>
      </c>
      <c r="U15" s="1088">
        <v>7948</v>
      </c>
      <c r="V15" s="1088">
        <v>12933</v>
      </c>
      <c r="W15" s="1088">
        <v>6800</v>
      </c>
      <c r="X15" s="1088">
        <f t="shared" si="2"/>
        <v>319758</v>
      </c>
      <c r="Y15" s="1088">
        <v>10949</v>
      </c>
      <c r="Z15" s="1088">
        <v>86203</v>
      </c>
      <c r="AA15" s="1088">
        <v>13765</v>
      </c>
      <c r="AB15" s="1088">
        <v>18854</v>
      </c>
      <c r="AC15" s="1088">
        <v>59364</v>
      </c>
      <c r="AD15" s="1088">
        <v>40303</v>
      </c>
      <c r="AE15" s="1088">
        <v>5305</v>
      </c>
      <c r="AF15" s="1088">
        <v>27903</v>
      </c>
      <c r="AG15" s="1088">
        <v>4591</v>
      </c>
      <c r="AH15" s="1088">
        <v>850</v>
      </c>
      <c r="AI15" s="1088">
        <v>3637</v>
      </c>
      <c r="AJ15" s="1088">
        <v>11833</v>
      </c>
      <c r="AK15" s="1088">
        <v>15754</v>
      </c>
      <c r="AL15" s="1091">
        <f>SUM(Y15:AK15)</f>
        <v>299311</v>
      </c>
    </row>
    <row r="16" spans="2:38" s="192" customFormat="1" ht="12.75" customHeight="1">
      <c r="B16" s="473" t="s">
        <v>529</v>
      </c>
      <c r="C16" s="1087">
        <v>318109</v>
      </c>
      <c r="D16" s="1088">
        <v>339129</v>
      </c>
      <c r="E16" s="1089">
        <f t="shared" si="0"/>
        <v>-21020</v>
      </c>
      <c r="F16" s="1090">
        <v>0</v>
      </c>
      <c r="G16" s="1089">
        <f t="shared" si="1"/>
        <v>-21020</v>
      </c>
      <c r="H16" s="1088">
        <v>134997</v>
      </c>
      <c r="I16" s="1088">
        <v>0</v>
      </c>
      <c r="J16" s="1088">
        <v>0</v>
      </c>
      <c r="K16" s="1088">
        <v>92692</v>
      </c>
      <c r="L16" s="1088">
        <v>0</v>
      </c>
      <c r="M16" s="1088">
        <v>44980</v>
      </c>
      <c r="N16" s="1088">
        <v>6240</v>
      </c>
      <c r="O16" s="1088">
        <v>6231</v>
      </c>
      <c r="P16" s="1088">
        <v>0</v>
      </c>
      <c r="Q16" s="1088">
        <v>5431</v>
      </c>
      <c r="R16" s="1092">
        <v>3062</v>
      </c>
      <c r="S16" s="1088">
        <v>3538</v>
      </c>
      <c r="T16" s="1088">
        <v>6754</v>
      </c>
      <c r="U16" s="1088">
        <v>3284</v>
      </c>
      <c r="V16" s="1088">
        <v>0</v>
      </c>
      <c r="W16" s="1088">
        <v>10900</v>
      </c>
      <c r="X16" s="1088">
        <f t="shared" si="2"/>
        <v>318109</v>
      </c>
      <c r="Y16" s="1088">
        <v>10736</v>
      </c>
      <c r="Z16" s="1088">
        <v>86857</v>
      </c>
      <c r="AA16" s="1088">
        <v>14553</v>
      </c>
      <c r="AB16" s="1088">
        <v>34446</v>
      </c>
      <c r="AC16" s="1088">
        <v>63838</v>
      </c>
      <c r="AD16" s="1088">
        <v>63640</v>
      </c>
      <c r="AE16" s="1088">
        <v>6127</v>
      </c>
      <c r="AF16" s="1088">
        <v>16095</v>
      </c>
      <c r="AG16" s="1088">
        <v>5252</v>
      </c>
      <c r="AH16" s="1088">
        <v>469</v>
      </c>
      <c r="AI16" s="1088">
        <v>3158</v>
      </c>
      <c r="AJ16" s="1088">
        <v>9185</v>
      </c>
      <c r="AK16" s="1088">
        <v>24773</v>
      </c>
      <c r="AL16" s="1091">
        <f>SUM(Y16:AK16)</f>
        <v>339129</v>
      </c>
    </row>
    <row r="17" spans="2:38" s="192" customFormat="1" ht="12.75" customHeight="1">
      <c r="B17" s="473" t="s">
        <v>523</v>
      </c>
      <c r="C17" s="1087">
        <v>419760</v>
      </c>
      <c r="D17" s="1088">
        <v>398109</v>
      </c>
      <c r="E17" s="1089">
        <f t="shared" si="0"/>
        <v>21651</v>
      </c>
      <c r="F17" s="1088">
        <v>2150</v>
      </c>
      <c r="G17" s="1089">
        <f t="shared" si="1"/>
        <v>19501</v>
      </c>
      <c r="H17" s="1088">
        <v>151423</v>
      </c>
      <c r="I17" s="1088">
        <v>0</v>
      </c>
      <c r="J17" s="1088">
        <v>0</v>
      </c>
      <c r="K17" s="1088">
        <v>117912</v>
      </c>
      <c r="L17" s="1088">
        <v>0</v>
      </c>
      <c r="M17" s="1088">
        <v>42353</v>
      </c>
      <c r="N17" s="1088">
        <v>21999</v>
      </c>
      <c r="O17" s="1092">
        <v>1671</v>
      </c>
      <c r="P17" s="1092">
        <v>0</v>
      </c>
      <c r="Q17" s="1088">
        <v>3885</v>
      </c>
      <c r="R17" s="1088">
        <v>3246</v>
      </c>
      <c r="S17" s="1088">
        <v>5307</v>
      </c>
      <c r="T17" s="1088">
        <v>11032</v>
      </c>
      <c r="U17" s="1088">
        <v>11088</v>
      </c>
      <c r="V17" s="1088">
        <v>27844</v>
      </c>
      <c r="W17" s="1088">
        <v>22000</v>
      </c>
      <c r="X17" s="1088">
        <f t="shared" si="2"/>
        <v>419760</v>
      </c>
      <c r="Y17" s="1088">
        <v>11143</v>
      </c>
      <c r="Z17" s="1088">
        <v>89722</v>
      </c>
      <c r="AA17" s="1088">
        <v>20268</v>
      </c>
      <c r="AB17" s="1088">
        <v>30262</v>
      </c>
      <c r="AC17" s="1088">
        <v>104926</v>
      </c>
      <c r="AD17" s="1088">
        <v>47510</v>
      </c>
      <c r="AE17" s="1088">
        <v>14133</v>
      </c>
      <c r="AF17" s="1088">
        <v>44429</v>
      </c>
      <c r="AG17" s="1088">
        <v>4441</v>
      </c>
      <c r="AH17" s="1088">
        <v>359</v>
      </c>
      <c r="AI17" s="1088">
        <v>4066</v>
      </c>
      <c r="AJ17" s="1088">
        <v>13272</v>
      </c>
      <c r="AK17" s="1088">
        <v>13578</v>
      </c>
      <c r="AL17" s="1091">
        <f>SUM(Y17:AK17)</f>
        <v>398109</v>
      </c>
    </row>
    <row r="18" spans="2:38" s="192" customFormat="1" ht="12.75" customHeight="1">
      <c r="B18" s="473" t="s">
        <v>524</v>
      </c>
      <c r="C18" s="1087">
        <v>372195</v>
      </c>
      <c r="D18" s="1088">
        <v>367588</v>
      </c>
      <c r="E18" s="1089">
        <f t="shared" si="0"/>
        <v>4607</v>
      </c>
      <c r="F18" s="1088">
        <v>0</v>
      </c>
      <c r="G18" s="1089">
        <f t="shared" si="1"/>
        <v>4607</v>
      </c>
      <c r="H18" s="1088">
        <v>129956</v>
      </c>
      <c r="I18" s="1088">
        <v>0</v>
      </c>
      <c r="J18" s="1088">
        <v>3932</v>
      </c>
      <c r="K18" s="1088">
        <v>111268</v>
      </c>
      <c r="L18" s="1088">
        <v>0</v>
      </c>
      <c r="M18" s="1088">
        <v>43886</v>
      </c>
      <c r="N18" s="1088">
        <v>14496</v>
      </c>
      <c r="O18" s="1088">
        <v>9195</v>
      </c>
      <c r="P18" s="1088">
        <v>0</v>
      </c>
      <c r="Q18" s="1088">
        <v>5171</v>
      </c>
      <c r="R18" s="1088">
        <v>2803</v>
      </c>
      <c r="S18" s="1088">
        <v>22887</v>
      </c>
      <c r="T18" s="1088">
        <v>0</v>
      </c>
      <c r="U18" s="1088">
        <v>10041</v>
      </c>
      <c r="V18" s="1088">
        <v>8760</v>
      </c>
      <c r="W18" s="1088">
        <v>9800</v>
      </c>
      <c r="X18" s="1088">
        <f t="shared" si="2"/>
        <v>372195</v>
      </c>
      <c r="Y18" s="1088">
        <v>10287</v>
      </c>
      <c r="Z18" s="1088">
        <v>75219</v>
      </c>
      <c r="AA18" s="1088">
        <v>15233</v>
      </c>
      <c r="AB18" s="1088">
        <v>24372</v>
      </c>
      <c r="AC18" s="1088">
        <v>94473</v>
      </c>
      <c r="AD18" s="1088">
        <v>53293</v>
      </c>
      <c r="AE18" s="1088">
        <v>6060</v>
      </c>
      <c r="AF18" s="1088">
        <v>29325</v>
      </c>
      <c r="AG18" s="1088">
        <v>18159</v>
      </c>
      <c r="AH18" s="1088">
        <v>734</v>
      </c>
      <c r="AI18" s="1088">
        <v>4124</v>
      </c>
      <c r="AJ18" s="1088">
        <v>23371</v>
      </c>
      <c r="AK18" s="1088">
        <v>12938</v>
      </c>
      <c r="AL18" s="1091">
        <f>SUM(Y18:AK18)</f>
        <v>367588</v>
      </c>
    </row>
    <row r="19" spans="2:38" s="192" customFormat="1" ht="12.75" customHeight="1">
      <c r="B19" s="473" t="s">
        <v>506</v>
      </c>
      <c r="C19" s="1087">
        <v>310519</v>
      </c>
      <c r="D19" s="1088">
        <v>299213</v>
      </c>
      <c r="E19" s="1089">
        <f t="shared" si="0"/>
        <v>11306</v>
      </c>
      <c r="F19" s="1088">
        <v>7507</v>
      </c>
      <c r="G19" s="1089">
        <f t="shared" si="1"/>
        <v>3799</v>
      </c>
      <c r="H19" s="1088">
        <v>84140</v>
      </c>
      <c r="I19" s="1088">
        <v>0</v>
      </c>
      <c r="J19" s="1088">
        <v>0</v>
      </c>
      <c r="K19" s="1088">
        <v>114283</v>
      </c>
      <c r="L19" s="1088">
        <v>0</v>
      </c>
      <c r="M19" s="1088">
        <v>42654</v>
      </c>
      <c r="N19" s="1088">
        <v>8857</v>
      </c>
      <c r="O19" s="1088">
        <v>2020</v>
      </c>
      <c r="P19" s="1088">
        <v>0</v>
      </c>
      <c r="Q19" s="1088">
        <v>4056</v>
      </c>
      <c r="R19" s="1088">
        <v>2159</v>
      </c>
      <c r="S19" s="1088">
        <v>11674</v>
      </c>
      <c r="T19" s="1088">
        <v>0</v>
      </c>
      <c r="U19" s="1088">
        <v>14188</v>
      </c>
      <c r="V19" s="1088">
        <v>14088</v>
      </c>
      <c r="W19" s="1088">
        <v>12400</v>
      </c>
      <c r="X19" s="1088">
        <f t="shared" si="2"/>
        <v>310519</v>
      </c>
      <c r="Y19" s="1088">
        <v>9342</v>
      </c>
      <c r="Z19" s="1088">
        <v>70475</v>
      </c>
      <c r="AA19" s="1088">
        <v>16169</v>
      </c>
      <c r="AB19" s="1088">
        <v>22454</v>
      </c>
      <c r="AC19" s="1088">
        <v>63525</v>
      </c>
      <c r="AD19" s="1088">
        <v>48985</v>
      </c>
      <c r="AE19" s="1088">
        <v>4047</v>
      </c>
      <c r="AF19" s="1088">
        <v>33244</v>
      </c>
      <c r="AG19" s="1088">
        <v>5378</v>
      </c>
      <c r="AH19" s="1088">
        <v>345</v>
      </c>
      <c r="AI19" s="1088">
        <v>2683</v>
      </c>
      <c r="AJ19" s="1088">
        <v>13021</v>
      </c>
      <c r="AK19" s="1088">
        <v>9545</v>
      </c>
      <c r="AL19" s="1091">
        <f>SUM(Y19:AK19)</f>
        <v>299213</v>
      </c>
    </row>
    <row r="20" spans="2:38" s="192" customFormat="1" ht="12.75" customHeight="1">
      <c r="B20" s="473"/>
      <c r="C20" s="1087"/>
      <c r="D20" s="1088"/>
      <c r="E20" s="1089"/>
      <c r="F20" s="1088"/>
      <c r="G20" s="1089"/>
      <c r="H20" s="1088"/>
      <c r="I20" s="1088"/>
      <c r="J20" s="1088"/>
      <c r="K20" s="1088"/>
      <c r="L20" s="1088"/>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8"/>
      <c r="AK20" s="1088"/>
      <c r="AL20" s="1091"/>
    </row>
    <row r="21" spans="2:38" s="1093" customFormat="1" ht="12.75" customHeight="1">
      <c r="B21" s="480" t="s">
        <v>549</v>
      </c>
      <c r="C21" s="1094">
        <f aca="true" t="shared" si="3" ref="C21:N21">SUM(C8:C19)</f>
        <v>8046809</v>
      </c>
      <c r="D21" s="1095">
        <f t="shared" si="3"/>
        <v>7876628</v>
      </c>
      <c r="E21" s="1095">
        <f t="shared" si="3"/>
        <v>170181</v>
      </c>
      <c r="F21" s="1095">
        <f t="shared" si="3"/>
        <v>49568</v>
      </c>
      <c r="G21" s="1095">
        <f t="shared" si="3"/>
        <v>120613</v>
      </c>
      <c r="H21" s="1095">
        <f t="shared" si="3"/>
        <v>3531514</v>
      </c>
      <c r="I21" s="1095">
        <f t="shared" si="3"/>
        <v>2529</v>
      </c>
      <c r="J21" s="1095">
        <f t="shared" si="3"/>
        <v>4526</v>
      </c>
      <c r="K21" s="1095">
        <f t="shared" si="3"/>
        <v>1581693</v>
      </c>
      <c r="L21" s="1095">
        <f t="shared" si="3"/>
        <v>0</v>
      </c>
      <c r="M21" s="1095">
        <f t="shared" si="3"/>
        <v>916484</v>
      </c>
      <c r="N21" s="1095">
        <f t="shared" si="3"/>
        <v>260276</v>
      </c>
      <c r="O21" s="1095">
        <v>222920</v>
      </c>
      <c r="P21" s="1095">
        <f aca="true" t="shared" si="4" ref="P21:W21">SUM(P8:P19)</f>
        <v>23076</v>
      </c>
      <c r="Q21" s="1095">
        <f t="shared" si="4"/>
        <v>139252</v>
      </c>
      <c r="R21" s="1095">
        <f t="shared" si="4"/>
        <v>85888</v>
      </c>
      <c r="S21" s="1095">
        <f t="shared" si="4"/>
        <v>141811</v>
      </c>
      <c r="T21" s="1095">
        <f t="shared" si="4"/>
        <v>191654</v>
      </c>
      <c r="U21" s="1095">
        <f t="shared" si="4"/>
        <v>276171</v>
      </c>
      <c r="V21" s="1095">
        <f t="shared" si="4"/>
        <v>312715</v>
      </c>
      <c r="W21" s="1095">
        <f t="shared" si="4"/>
        <v>356300</v>
      </c>
      <c r="X21" s="1095">
        <f>SUM(H21:W21)</f>
        <v>8046809</v>
      </c>
      <c r="Y21" s="1095">
        <v>189911</v>
      </c>
      <c r="Z21" s="1095">
        <f aca="true" t="shared" si="5" ref="Z21:AJ21">SUM(Z8:Z19)</f>
        <v>1843063</v>
      </c>
      <c r="AA21" s="1095">
        <f t="shared" si="5"/>
        <v>330023</v>
      </c>
      <c r="AB21" s="1095">
        <f t="shared" si="5"/>
        <v>646901</v>
      </c>
      <c r="AC21" s="1095">
        <f t="shared" si="5"/>
        <v>1726578</v>
      </c>
      <c r="AD21" s="1095">
        <f t="shared" si="5"/>
        <v>1157894</v>
      </c>
      <c r="AE21" s="1095">
        <f t="shared" si="5"/>
        <v>298209</v>
      </c>
      <c r="AF21" s="1095">
        <f t="shared" si="5"/>
        <v>803435</v>
      </c>
      <c r="AG21" s="1095">
        <f t="shared" si="5"/>
        <v>164173</v>
      </c>
      <c r="AH21" s="1095">
        <f t="shared" si="5"/>
        <v>10711</v>
      </c>
      <c r="AI21" s="1095">
        <f t="shared" si="5"/>
        <v>59621</v>
      </c>
      <c r="AJ21" s="1095">
        <f t="shared" si="5"/>
        <v>194226</v>
      </c>
      <c r="AK21" s="1095">
        <v>452183</v>
      </c>
      <c r="AL21" s="1096">
        <v>7876628</v>
      </c>
    </row>
    <row r="22" spans="2:38" s="1097" customFormat="1" ht="12.75" customHeight="1">
      <c r="B22" s="1098"/>
      <c r="C22" s="1099"/>
      <c r="D22" s="1100"/>
      <c r="E22" s="1100"/>
      <c r="F22" s="1100"/>
      <c r="G22" s="1100"/>
      <c r="H22" s="1100"/>
      <c r="I22" s="1100"/>
      <c r="J22" s="1100"/>
      <c r="K22" s="1100"/>
      <c r="L22" s="1100"/>
      <c r="M22" s="1100"/>
      <c r="N22" s="1100"/>
      <c r="O22" s="1100"/>
      <c r="P22" s="1100"/>
      <c r="Q22" s="1100"/>
      <c r="R22" s="1100"/>
      <c r="S22" s="1100"/>
      <c r="T22" s="1100"/>
      <c r="U22" s="1100"/>
      <c r="V22" s="1100"/>
      <c r="W22" s="1100"/>
      <c r="X22" s="1100"/>
      <c r="Y22" s="1100"/>
      <c r="Z22" s="1100"/>
      <c r="AA22" s="1100"/>
      <c r="AB22" s="1100"/>
      <c r="AC22" s="1100"/>
      <c r="AD22" s="1100"/>
      <c r="AE22" s="1100"/>
      <c r="AF22" s="1100"/>
      <c r="AG22" s="1100"/>
      <c r="AH22" s="1100"/>
      <c r="AI22" s="1100"/>
      <c r="AJ22" s="1100"/>
      <c r="AK22" s="1100"/>
      <c r="AL22" s="1101"/>
    </row>
    <row r="23" spans="2:38" s="192" customFormat="1" ht="12.75" customHeight="1">
      <c r="B23" s="1098" t="s">
        <v>488</v>
      </c>
      <c r="C23" s="1087"/>
      <c r="D23" s="1088"/>
      <c r="E23" s="1089"/>
      <c r="F23" s="1088"/>
      <c r="G23" s="1089"/>
      <c r="H23" s="1088"/>
      <c r="I23" s="1088"/>
      <c r="J23" s="1088"/>
      <c r="K23" s="1088"/>
      <c r="L23" s="1088"/>
      <c r="M23" s="1088"/>
      <c r="N23" s="1088"/>
      <c r="O23" s="1092"/>
      <c r="P23" s="1092"/>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091"/>
    </row>
    <row r="24" spans="2:38" s="192" customFormat="1" ht="12.75" customHeight="1">
      <c r="B24" s="473"/>
      <c r="C24" s="1087"/>
      <c r="D24" s="1088"/>
      <c r="E24" s="1089"/>
      <c r="F24" s="1088"/>
      <c r="G24" s="1089"/>
      <c r="H24" s="1088"/>
      <c r="I24" s="1088"/>
      <c r="J24" s="1088"/>
      <c r="K24" s="1088"/>
      <c r="L24" s="1088"/>
      <c r="M24" s="1088"/>
      <c r="N24" s="1088"/>
      <c r="O24" s="1092"/>
      <c r="P24" s="1092"/>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91"/>
    </row>
    <row r="25" spans="2:38" s="192" customFormat="1" ht="12.75" customHeight="1">
      <c r="B25" s="473" t="s">
        <v>491</v>
      </c>
      <c r="C25" s="1087">
        <v>142800</v>
      </c>
      <c r="D25" s="1088">
        <v>130896</v>
      </c>
      <c r="E25" s="1089">
        <f aca="true" t="shared" si="6" ref="E25:E37">SUM(C25-D25)</f>
        <v>11904</v>
      </c>
      <c r="F25" s="1088">
        <v>0</v>
      </c>
      <c r="G25" s="1089">
        <f aca="true" t="shared" si="7" ref="G25:G37">SUM(E25-F25)</f>
        <v>11904</v>
      </c>
      <c r="H25" s="1088">
        <v>103184</v>
      </c>
      <c r="I25" s="1088">
        <v>0</v>
      </c>
      <c r="J25" s="1088">
        <v>0</v>
      </c>
      <c r="K25" s="1088">
        <v>13009</v>
      </c>
      <c r="L25" s="1088">
        <v>0</v>
      </c>
      <c r="M25" s="1088">
        <v>3975</v>
      </c>
      <c r="N25" s="1088">
        <v>4875</v>
      </c>
      <c r="O25" s="1088">
        <v>502</v>
      </c>
      <c r="P25" s="1088">
        <v>0</v>
      </c>
      <c r="Q25" s="1088">
        <v>307</v>
      </c>
      <c r="R25" s="1088">
        <v>324</v>
      </c>
      <c r="S25" s="1088">
        <v>588</v>
      </c>
      <c r="T25" s="1088">
        <v>0</v>
      </c>
      <c r="U25" s="1088">
        <v>1410</v>
      </c>
      <c r="V25" s="1088">
        <v>14626</v>
      </c>
      <c r="W25" s="1088">
        <v>0</v>
      </c>
      <c r="X25" s="1088">
        <f aca="true" t="shared" si="8" ref="X25:X37">SUM(H25:W25)</f>
        <v>142800</v>
      </c>
      <c r="Y25" s="1088">
        <v>2533</v>
      </c>
      <c r="Z25" s="1088">
        <v>27500</v>
      </c>
      <c r="AA25" s="1088">
        <v>2544</v>
      </c>
      <c r="AB25" s="1088">
        <v>10902</v>
      </c>
      <c r="AC25" s="1088">
        <v>42243</v>
      </c>
      <c r="AD25" s="1088">
        <v>2039</v>
      </c>
      <c r="AE25" s="1088">
        <v>17949</v>
      </c>
      <c r="AF25" s="1088">
        <v>11315</v>
      </c>
      <c r="AG25" s="1088">
        <v>1589</v>
      </c>
      <c r="AH25" s="1088">
        <v>175</v>
      </c>
      <c r="AI25" s="1088">
        <v>1342</v>
      </c>
      <c r="AJ25" s="1088">
        <v>3902</v>
      </c>
      <c r="AK25" s="1088">
        <v>6863</v>
      </c>
      <c r="AL25" s="1091">
        <f aca="true" t="shared" si="9" ref="AL25:AL37">SUM(Y25:AK25)</f>
        <v>130896</v>
      </c>
    </row>
    <row r="26" spans="2:38" s="192" customFormat="1" ht="12.75" customHeight="1">
      <c r="B26" s="473" t="s">
        <v>407</v>
      </c>
      <c r="C26" s="1087">
        <v>101383</v>
      </c>
      <c r="D26" s="1088">
        <v>90113</v>
      </c>
      <c r="E26" s="1089">
        <f t="shared" si="6"/>
        <v>11270</v>
      </c>
      <c r="F26" s="1090">
        <v>0</v>
      </c>
      <c r="G26" s="1089">
        <f t="shared" si="7"/>
        <v>11270</v>
      </c>
      <c r="H26" s="1088">
        <v>41965</v>
      </c>
      <c r="I26" s="1088">
        <v>0</v>
      </c>
      <c r="J26" s="1088">
        <v>0</v>
      </c>
      <c r="K26" s="1088">
        <v>34908</v>
      </c>
      <c r="L26" s="1088">
        <v>0</v>
      </c>
      <c r="M26" s="1088">
        <v>1843</v>
      </c>
      <c r="N26" s="1088">
        <v>3922</v>
      </c>
      <c r="O26" s="1088">
        <v>117</v>
      </c>
      <c r="P26" s="1088">
        <v>0</v>
      </c>
      <c r="Q26" s="1088">
        <v>17</v>
      </c>
      <c r="R26" s="567">
        <v>959</v>
      </c>
      <c r="S26" s="1088">
        <v>1410</v>
      </c>
      <c r="T26" s="1088">
        <v>0</v>
      </c>
      <c r="U26" s="1088">
        <v>3622</v>
      </c>
      <c r="V26" s="1088">
        <v>11720</v>
      </c>
      <c r="W26" s="1088">
        <v>900</v>
      </c>
      <c r="X26" s="1088">
        <f t="shared" si="8"/>
        <v>101383</v>
      </c>
      <c r="Y26" s="1088">
        <v>2418</v>
      </c>
      <c r="Z26" s="1088">
        <v>20334</v>
      </c>
      <c r="AA26" s="1088">
        <v>2498</v>
      </c>
      <c r="AB26" s="1088">
        <v>8093</v>
      </c>
      <c r="AC26" s="1088">
        <v>22925</v>
      </c>
      <c r="AD26" s="1088">
        <v>2748</v>
      </c>
      <c r="AE26" s="1088">
        <v>1909</v>
      </c>
      <c r="AF26" s="1088">
        <v>7390</v>
      </c>
      <c r="AG26" s="1088">
        <v>6342</v>
      </c>
      <c r="AH26" s="1088">
        <v>216</v>
      </c>
      <c r="AI26" s="1088">
        <v>483</v>
      </c>
      <c r="AJ26" s="1088">
        <v>3329</v>
      </c>
      <c r="AK26" s="1088">
        <v>11428</v>
      </c>
      <c r="AL26" s="1091">
        <f t="shared" si="9"/>
        <v>90113</v>
      </c>
    </row>
    <row r="27" spans="2:38" s="192" customFormat="1" ht="12.75" customHeight="1">
      <c r="B27" s="473" t="s">
        <v>1067</v>
      </c>
      <c r="C27" s="1087">
        <v>170433</v>
      </c>
      <c r="D27" s="1088">
        <v>169496</v>
      </c>
      <c r="E27" s="1089">
        <f t="shared" si="6"/>
        <v>937</v>
      </c>
      <c r="F27" s="1088">
        <v>0</v>
      </c>
      <c r="G27" s="1089">
        <f t="shared" si="7"/>
        <v>937</v>
      </c>
      <c r="H27" s="1088">
        <v>54727</v>
      </c>
      <c r="I27" s="1088">
        <v>0</v>
      </c>
      <c r="J27" s="1088">
        <v>0</v>
      </c>
      <c r="K27" s="1088">
        <v>43302</v>
      </c>
      <c r="L27" s="1088">
        <v>0</v>
      </c>
      <c r="M27" s="1088">
        <v>22615</v>
      </c>
      <c r="N27" s="1088">
        <v>4997</v>
      </c>
      <c r="O27" s="1088">
        <v>10857</v>
      </c>
      <c r="P27" s="1088">
        <v>0</v>
      </c>
      <c r="Q27" s="1088">
        <v>1883</v>
      </c>
      <c r="R27" s="567">
        <v>651</v>
      </c>
      <c r="S27" s="1088">
        <v>6791</v>
      </c>
      <c r="T27" s="1088">
        <v>700</v>
      </c>
      <c r="U27" s="1088">
        <v>1566</v>
      </c>
      <c r="V27" s="1088">
        <v>1344</v>
      </c>
      <c r="W27" s="1088">
        <v>21000</v>
      </c>
      <c r="X27" s="1088">
        <f t="shared" si="8"/>
        <v>170433</v>
      </c>
      <c r="Y27" s="1088">
        <v>4147</v>
      </c>
      <c r="Z27" s="1088">
        <v>41235</v>
      </c>
      <c r="AA27" s="1088">
        <v>6254</v>
      </c>
      <c r="AB27" s="1088">
        <v>13426</v>
      </c>
      <c r="AC27" s="1088">
        <v>73480</v>
      </c>
      <c r="AD27" s="1088">
        <v>1073</v>
      </c>
      <c r="AE27" s="1088">
        <v>1897</v>
      </c>
      <c r="AF27" s="1088">
        <v>13322</v>
      </c>
      <c r="AG27" s="1088">
        <v>764</v>
      </c>
      <c r="AH27" s="1088">
        <v>332</v>
      </c>
      <c r="AI27" s="1088">
        <v>841</v>
      </c>
      <c r="AJ27" s="1088">
        <v>2439</v>
      </c>
      <c r="AK27" s="1088">
        <v>10286</v>
      </c>
      <c r="AL27" s="1091">
        <f t="shared" si="9"/>
        <v>169496</v>
      </c>
    </row>
    <row r="28" spans="2:38" s="192" customFormat="1" ht="12.75" customHeight="1">
      <c r="B28" s="473" t="s">
        <v>409</v>
      </c>
      <c r="C28" s="1087">
        <v>108009</v>
      </c>
      <c r="D28" s="1088">
        <v>101658</v>
      </c>
      <c r="E28" s="1089">
        <f t="shared" si="6"/>
        <v>6351</v>
      </c>
      <c r="F28" s="1088">
        <v>0</v>
      </c>
      <c r="G28" s="1089">
        <f t="shared" si="7"/>
        <v>6351</v>
      </c>
      <c r="H28" s="1088">
        <v>55521</v>
      </c>
      <c r="I28" s="1088">
        <v>0</v>
      </c>
      <c r="J28" s="1088">
        <v>0</v>
      </c>
      <c r="K28" s="1088">
        <v>29457</v>
      </c>
      <c r="L28" s="1088">
        <v>0</v>
      </c>
      <c r="M28" s="1088">
        <v>6781</v>
      </c>
      <c r="N28" s="1088">
        <v>3513</v>
      </c>
      <c r="O28" s="1088">
        <v>70</v>
      </c>
      <c r="P28" s="1088">
        <v>0</v>
      </c>
      <c r="Q28" s="1088">
        <v>56</v>
      </c>
      <c r="R28" s="567">
        <v>370</v>
      </c>
      <c r="S28" s="1088">
        <v>1580</v>
      </c>
      <c r="T28" s="1088">
        <v>0</v>
      </c>
      <c r="U28" s="1088">
        <v>2865</v>
      </c>
      <c r="V28" s="1088">
        <v>5196</v>
      </c>
      <c r="W28" s="1088">
        <v>2600</v>
      </c>
      <c r="X28" s="1088">
        <f t="shared" si="8"/>
        <v>108009</v>
      </c>
      <c r="Y28" s="1088">
        <v>3316</v>
      </c>
      <c r="Z28" s="1088">
        <v>27471</v>
      </c>
      <c r="AA28" s="1088">
        <v>2293</v>
      </c>
      <c r="AB28" s="1088">
        <v>10551</v>
      </c>
      <c r="AC28" s="1088">
        <v>29797</v>
      </c>
      <c r="AD28" s="1088">
        <v>1754</v>
      </c>
      <c r="AE28" s="1088">
        <v>6907</v>
      </c>
      <c r="AF28" s="1088">
        <v>7560</v>
      </c>
      <c r="AG28" s="1088">
        <v>738</v>
      </c>
      <c r="AH28" s="1088">
        <v>162</v>
      </c>
      <c r="AI28" s="1088">
        <v>790</v>
      </c>
      <c r="AJ28" s="1088">
        <v>1717</v>
      </c>
      <c r="AK28" s="1088">
        <v>8602</v>
      </c>
      <c r="AL28" s="1091">
        <f t="shared" si="9"/>
        <v>101658</v>
      </c>
    </row>
    <row r="29" spans="2:38" s="192" customFormat="1" ht="12.75" customHeight="1">
      <c r="B29" s="473" t="s">
        <v>1480</v>
      </c>
      <c r="C29" s="1087">
        <v>156361</v>
      </c>
      <c r="D29" s="1088">
        <v>153275</v>
      </c>
      <c r="E29" s="1089">
        <f t="shared" si="6"/>
        <v>3086</v>
      </c>
      <c r="F29" s="1088">
        <v>0</v>
      </c>
      <c r="G29" s="1089">
        <f t="shared" si="7"/>
        <v>3086</v>
      </c>
      <c r="H29" s="1088">
        <v>89639</v>
      </c>
      <c r="I29" s="1088">
        <v>0</v>
      </c>
      <c r="J29" s="1088">
        <v>0</v>
      </c>
      <c r="K29" s="1088">
        <v>39345</v>
      </c>
      <c r="L29" s="1088">
        <v>0</v>
      </c>
      <c r="M29" s="1088">
        <v>6310</v>
      </c>
      <c r="N29" s="1088">
        <v>3329</v>
      </c>
      <c r="O29" s="1088">
        <v>1109</v>
      </c>
      <c r="P29" s="1088">
        <v>201</v>
      </c>
      <c r="Q29" s="1088">
        <v>1175</v>
      </c>
      <c r="R29" s="567">
        <v>1000</v>
      </c>
      <c r="S29" s="1088">
        <v>3689</v>
      </c>
      <c r="T29" s="1088">
        <v>976</v>
      </c>
      <c r="U29" s="1088">
        <v>1406</v>
      </c>
      <c r="V29" s="1088">
        <v>3382</v>
      </c>
      <c r="W29" s="1088">
        <v>4800</v>
      </c>
      <c r="X29" s="1088">
        <f t="shared" si="8"/>
        <v>156361</v>
      </c>
      <c r="Y29" s="1088">
        <v>2905</v>
      </c>
      <c r="Z29" s="1088">
        <v>33612</v>
      </c>
      <c r="AA29" s="1088">
        <v>6980</v>
      </c>
      <c r="AB29" s="1088">
        <v>10432</v>
      </c>
      <c r="AC29" s="1088">
        <v>46230</v>
      </c>
      <c r="AD29" s="1088">
        <v>3876</v>
      </c>
      <c r="AE29" s="1088">
        <v>3036</v>
      </c>
      <c r="AF29" s="1088">
        <v>11191</v>
      </c>
      <c r="AG29" s="1088">
        <v>1972</v>
      </c>
      <c r="AH29" s="1088">
        <v>412</v>
      </c>
      <c r="AI29" s="1088">
        <v>1132</v>
      </c>
      <c r="AJ29" s="1088">
        <v>7559</v>
      </c>
      <c r="AK29" s="1088">
        <v>23938</v>
      </c>
      <c r="AL29" s="1091">
        <f t="shared" si="9"/>
        <v>153275</v>
      </c>
    </row>
    <row r="30" spans="2:38" s="192" customFormat="1" ht="12.75" customHeight="1">
      <c r="B30" s="473" t="s">
        <v>1573</v>
      </c>
      <c r="C30" s="1087">
        <v>124936</v>
      </c>
      <c r="D30" s="1088">
        <v>114326</v>
      </c>
      <c r="E30" s="1089">
        <f t="shared" si="6"/>
        <v>10610</v>
      </c>
      <c r="F30" s="1088">
        <v>0</v>
      </c>
      <c r="G30" s="1089">
        <f t="shared" si="7"/>
        <v>10610</v>
      </c>
      <c r="H30" s="1088">
        <v>70165</v>
      </c>
      <c r="I30" s="1088">
        <v>0</v>
      </c>
      <c r="J30" s="1088">
        <v>0</v>
      </c>
      <c r="K30" s="1088">
        <v>25877</v>
      </c>
      <c r="L30" s="1088">
        <v>0</v>
      </c>
      <c r="M30" s="1088">
        <v>2517</v>
      </c>
      <c r="N30" s="1088">
        <v>4968</v>
      </c>
      <c r="O30" s="1088">
        <v>2189</v>
      </c>
      <c r="P30" s="1088">
        <v>0</v>
      </c>
      <c r="Q30" s="1088">
        <v>1035</v>
      </c>
      <c r="R30" s="1088">
        <v>729</v>
      </c>
      <c r="S30" s="1088">
        <v>5384</v>
      </c>
      <c r="T30" s="1088">
        <v>0</v>
      </c>
      <c r="U30" s="1088">
        <v>1345</v>
      </c>
      <c r="V30" s="1088">
        <v>9727</v>
      </c>
      <c r="W30" s="1088">
        <v>1000</v>
      </c>
      <c r="X30" s="1088">
        <f t="shared" si="8"/>
        <v>124936</v>
      </c>
      <c r="Y30" s="1088">
        <v>3386</v>
      </c>
      <c r="Z30" s="1088">
        <v>30131</v>
      </c>
      <c r="AA30" s="1088">
        <v>4471</v>
      </c>
      <c r="AB30" s="1088">
        <v>20191</v>
      </c>
      <c r="AC30" s="1088">
        <v>32821</v>
      </c>
      <c r="AD30" s="1088">
        <v>2197</v>
      </c>
      <c r="AE30" s="1088">
        <v>1860</v>
      </c>
      <c r="AF30" s="1088">
        <v>6282</v>
      </c>
      <c r="AG30" s="1088">
        <v>1852</v>
      </c>
      <c r="AH30" s="1088">
        <v>227</v>
      </c>
      <c r="AI30" s="1088">
        <v>780</v>
      </c>
      <c r="AJ30" s="1088">
        <v>3917</v>
      </c>
      <c r="AK30" s="1088">
        <v>6211</v>
      </c>
      <c r="AL30" s="1091">
        <f t="shared" si="9"/>
        <v>114326</v>
      </c>
    </row>
    <row r="31" spans="2:38" s="192" customFormat="1" ht="12.75" customHeight="1">
      <c r="B31" s="473" t="s">
        <v>1574</v>
      </c>
      <c r="C31" s="1087">
        <v>199844</v>
      </c>
      <c r="D31" s="1088">
        <v>193457</v>
      </c>
      <c r="E31" s="1089">
        <f t="shared" si="6"/>
        <v>6387</v>
      </c>
      <c r="F31" s="1088">
        <v>370</v>
      </c>
      <c r="G31" s="1089">
        <f t="shared" si="7"/>
        <v>6017</v>
      </c>
      <c r="H31" s="1088">
        <v>117312</v>
      </c>
      <c r="I31" s="1088">
        <v>0</v>
      </c>
      <c r="J31" s="1088">
        <v>0</v>
      </c>
      <c r="K31" s="1088">
        <v>46314</v>
      </c>
      <c r="L31" s="1088">
        <v>0</v>
      </c>
      <c r="M31" s="1088">
        <v>12117</v>
      </c>
      <c r="N31" s="1088">
        <v>3353</v>
      </c>
      <c r="O31" s="1088">
        <v>3585</v>
      </c>
      <c r="P31" s="1088">
        <v>0</v>
      </c>
      <c r="Q31" s="1088">
        <v>2586</v>
      </c>
      <c r="R31" s="1088">
        <v>959</v>
      </c>
      <c r="S31" s="1088">
        <v>5510</v>
      </c>
      <c r="T31" s="1088">
        <v>952</v>
      </c>
      <c r="U31" s="1088">
        <v>3029</v>
      </c>
      <c r="V31" s="1088">
        <v>527</v>
      </c>
      <c r="W31" s="1088">
        <v>3600</v>
      </c>
      <c r="X31" s="1088">
        <f t="shared" si="8"/>
        <v>199844</v>
      </c>
      <c r="Y31" s="1088">
        <v>4379</v>
      </c>
      <c r="Z31" s="1088">
        <v>48816</v>
      </c>
      <c r="AA31" s="1088">
        <v>6565</v>
      </c>
      <c r="AB31" s="1088">
        <v>17955</v>
      </c>
      <c r="AC31" s="1088">
        <v>57639</v>
      </c>
      <c r="AD31" s="1088">
        <v>13503</v>
      </c>
      <c r="AE31" s="1088">
        <v>4418</v>
      </c>
      <c r="AF31" s="1088">
        <v>11517</v>
      </c>
      <c r="AG31" s="1088">
        <v>7041</v>
      </c>
      <c r="AH31" s="1088">
        <v>481</v>
      </c>
      <c r="AI31" s="1088">
        <v>1521</v>
      </c>
      <c r="AJ31" s="1088">
        <v>5201</v>
      </c>
      <c r="AK31" s="1088">
        <v>14421</v>
      </c>
      <c r="AL31" s="1091">
        <f t="shared" si="9"/>
        <v>193457</v>
      </c>
    </row>
    <row r="32" spans="2:38" s="192" customFormat="1" ht="12.75" customHeight="1">
      <c r="B32" s="473" t="s">
        <v>1655</v>
      </c>
      <c r="C32" s="1087">
        <v>229941</v>
      </c>
      <c r="D32" s="1088">
        <v>219494</v>
      </c>
      <c r="E32" s="1089">
        <f t="shared" si="6"/>
        <v>10447</v>
      </c>
      <c r="F32" s="1089">
        <v>0</v>
      </c>
      <c r="G32" s="1089">
        <f t="shared" si="7"/>
        <v>10447</v>
      </c>
      <c r="H32" s="1088">
        <v>73623</v>
      </c>
      <c r="I32" s="1088">
        <v>0</v>
      </c>
      <c r="J32" s="1088">
        <v>0</v>
      </c>
      <c r="K32" s="1088">
        <v>63653</v>
      </c>
      <c r="L32" s="1088">
        <v>0</v>
      </c>
      <c r="M32" s="1088">
        <v>18618</v>
      </c>
      <c r="N32" s="1088">
        <v>16598</v>
      </c>
      <c r="O32" s="1088">
        <v>24980</v>
      </c>
      <c r="P32" s="1088">
        <v>0</v>
      </c>
      <c r="Q32" s="1088">
        <v>1508</v>
      </c>
      <c r="R32" s="1088">
        <v>1708</v>
      </c>
      <c r="S32" s="1088">
        <v>4641</v>
      </c>
      <c r="T32" s="1088">
        <v>3132</v>
      </c>
      <c r="U32" s="1088">
        <v>1812</v>
      </c>
      <c r="V32" s="1088">
        <v>8268</v>
      </c>
      <c r="W32" s="1088">
        <v>11400</v>
      </c>
      <c r="X32" s="1088">
        <f t="shared" si="8"/>
        <v>229941</v>
      </c>
      <c r="Y32" s="1088">
        <v>3715</v>
      </c>
      <c r="Z32" s="1088">
        <v>41341</v>
      </c>
      <c r="AA32" s="1088">
        <v>6060</v>
      </c>
      <c r="AB32" s="1088">
        <v>13488</v>
      </c>
      <c r="AC32" s="1088">
        <v>64285</v>
      </c>
      <c r="AD32" s="1088">
        <v>2882</v>
      </c>
      <c r="AE32" s="1088">
        <v>3755</v>
      </c>
      <c r="AF32" s="1088">
        <v>35460</v>
      </c>
      <c r="AG32" s="1088">
        <v>29228</v>
      </c>
      <c r="AH32" s="1088">
        <v>377</v>
      </c>
      <c r="AI32" s="1088">
        <v>2182</v>
      </c>
      <c r="AJ32" s="1088">
        <v>3916</v>
      </c>
      <c r="AK32" s="1088">
        <v>12805</v>
      </c>
      <c r="AL32" s="1091">
        <f t="shared" si="9"/>
        <v>219494</v>
      </c>
    </row>
    <row r="33" spans="2:38" s="192" customFormat="1" ht="12.75" customHeight="1">
      <c r="B33" s="473" t="s">
        <v>550</v>
      </c>
      <c r="C33" s="1087">
        <v>124999</v>
      </c>
      <c r="D33" s="1088">
        <v>127744</v>
      </c>
      <c r="E33" s="1089">
        <f t="shared" si="6"/>
        <v>-2745</v>
      </c>
      <c r="F33" s="1089">
        <v>0</v>
      </c>
      <c r="G33" s="1089">
        <f t="shared" si="7"/>
        <v>-2745</v>
      </c>
      <c r="H33" s="1088">
        <v>61754</v>
      </c>
      <c r="I33" s="1088">
        <v>0</v>
      </c>
      <c r="J33" s="1088">
        <v>0</v>
      </c>
      <c r="K33" s="1088">
        <v>29878</v>
      </c>
      <c r="L33" s="1088">
        <v>0</v>
      </c>
      <c r="M33" s="1088">
        <v>11299</v>
      </c>
      <c r="N33" s="1088">
        <v>4264</v>
      </c>
      <c r="O33" s="1088">
        <v>522</v>
      </c>
      <c r="P33" s="1088">
        <v>1101</v>
      </c>
      <c r="Q33" s="1088">
        <v>2547</v>
      </c>
      <c r="R33" s="1088">
        <v>686</v>
      </c>
      <c r="S33" s="1088">
        <v>2633</v>
      </c>
      <c r="T33" s="1088">
        <v>0</v>
      </c>
      <c r="U33" s="1088">
        <v>1701</v>
      </c>
      <c r="V33" s="1088">
        <v>4114</v>
      </c>
      <c r="W33" s="1088">
        <v>4500</v>
      </c>
      <c r="X33" s="1088">
        <f t="shared" si="8"/>
        <v>124999</v>
      </c>
      <c r="Y33" s="1088">
        <v>2775</v>
      </c>
      <c r="Z33" s="1088">
        <v>30161</v>
      </c>
      <c r="AA33" s="1088">
        <v>7895</v>
      </c>
      <c r="AB33" s="1088">
        <v>13459</v>
      </c>
      <c r="AC33" s="1088">
        <v>33628</v>
      </c>
      <c r="AD33" s="1088">
        <v>9101</v>
      </c>
      <c r="AE33" s="1088">
        <v>3787</v>
      </c>
      <c r="AF33" s="1088">
        <v>8931</v>
      </c>
      <c r="AG33" s="1088">
        <v>605</v>
      </c>
      <c r="AH33" s="1088">
        <v>180</v>
      </c>
      <c r="AI33" s="1088">
        <v>1094</v>
      </c>
      <c r="AJ33" s="1088">
        <v>7089</v>
      </c>
      <c r="AK33" s="1088">
        <v>9039</v>
      </c>
      <c r="AL33" s="1091">
        <f t="shared" si="9"/>
        <v>127744</v>
      </c>
    </row>
    <row r="34" spans="2:38" s="192" customFormat="1" ht="12.75" customHeight="1">
      <c r="B34" s="473" t="s">
        <v>415</v>
      </c>
      <c r="C34" s="1087">
        <v>77452</v>
      </c>
      <c r="D34" s="1088">
        <v>76780</v>
      </c>
      <c r="E34" s="1089">
        <f t="shared" si="6"/>
        <v>672</v>
      </c>
      <c r="F34" s="1088">
        <v>0</v>
      </c>
      <c r="G34" s="1089">
        <f t="shared" si="7"/>
        <v>672</v>
      </c>
      <c r="H34" s="1088">
        <v>32934</v>
      </c>
      <c r="I34" s="1088">
        <v>0</v>
      </c>
      <c r="J34" s="1088">
        <v>0</v>
      </c>
      <c r="K34" s="1088">
        <v>27620</v>
      </c>
      <c r="L34" s="1088">
        <v>0</v>
      </c>
      <c r="M34" s="1088">
        <v>4374</v>
      </c>
      <c r="N34" s="1088">
        <v>3372</v>
      </c>
      <c r="O34" s="1092">
        <v>1047</v>
      </c>
      <c r="P34" s="1092">
        <v>218</v>
      </c>
      <c r="Q34" s="1088">
        <v>1448</v>
      </c>
      <c r="R34" s="1088">
        <v>571</v>
      </c>
      <c r="S34" s="1088">
        <v>1185</v>
      </c>
      <c r="T34" s="1088">
        <v>1000</v>
      </c>
      <c r="U34" s="1088">
        <v>1540</v>
      </c>
      <c r="V34" s="1088">
        <v>543</v>
      </c>
      <c r="W34" s="1088">
        <v>1600</v>
      </c>
      <c r="X34" s="1088">
        <f t="shared" si="8"/>
        <v>77452</v>
      </c>
      <c r="Y34" s="1088">
        <v>1909</v>
      </c>
      <c r="Z34" s="1088">
        <v>25737</v>
      </c>
      <c r="AA34" s="1088">
        <v>2641</v>
      </c>
      <c r="AB34" s="1088">
        <v>9862</v>
      </c>
      <c r="AC34" s="1088">
        <v>18023</v>
      </c>
      <c r="AD34" s="1088">
        <v>2196</v>
      </c>
      <c r="AE34" s="1088">
        <v>1488</v>
      </c>
      <c r="AF34" s="1088">
        <v>4773</v>
      </c>
      <c r="AG34" s="1088">
        <v>2431</v>
      </c>
      <c r="AH34" s="1088">
        <v>115</v>
      </c>
      <c r="AI34" s="1088">
        <v>698</v>
      </c>
      <c r="AJ34" s="1088">
        <v>2940</v>
      </c>
      <c r="AK34" s="1088">
        <v>3967</v>
      </c>
      <c r="AL34" s="1091">
        <f t="shared" si="9"/>
        <v>76780</v>
      </c>
    </row>
    <row r="35" spans="2:38" s="192" customFormat="1" ht="12.75" customHeight="1">
      <c r="B35" s="473" t="s">
        <v>499</v>
      </c>
      <c r="C35" s="1087">
        <v>97773</v>
      </c>
      <c r="D35" s="1088">
        <v>93738</v>
      </c>
      <c r="E35" s="1089">
        <f t="shared" si="6"/>
        <v>4035</v>
      </c>
      <c r="F35" s="1088">
        <v>0</v>
      </c>
      <c r="G35" s="1089">
        <f t="shared" si="7"/>
        <v>4035</v>
      </c>
      <c r="H35" s="1088">
        <v>41929</v>
      </c>
      <c r="I35" s="1088">
        <v>0</v>
      </c>
      <c r="J35" s="1088">
        <v>0</v>
      </c>
      <c r="K35" s="1088">
        <v>35022</v>
      </c>
      <c r="L35" s="1088">
        <v>0</v>
      </c>
      <c r="M35" s="1088">
        <v>5232</v>
      </c>
      <c r="N35" s="1088">
        <v>2212</v>
      </c>
      <c r="O35" s="1092">
        <v>447</v>
      </c>
      <c r="P35" s="1092">
        <v>726</v>
      </c>
      <c r="Q35" s="1088">
        <v>463</v>
      </c>
      <c r="R35" s="1088">
        <v>1076</v>
      </c>
      <c r="S35" s="1088">
        <v>0</v>
      </c>
      <c r="T35" s="1088">
        <v>0</v>
      </c>
      <c r="U35" s="1088">
        <v>1289</v>
      </c>
      <c r="V35" s="1088">
        <v>4077</v>
      </c>
      <c r="W35" s="1088">
        <v>5300</v>
      </c>
      <c r="X35" s="1088">
        <f t="shared" si="8"/>
        <v>97773</v>
      </c>
      <c r="Y35" s="1088">
        <v>2275</v>
      </c>
      <c r="Z35" s="1088">
        <v>27617</v>
      </c>
      <c r="AA35" s="1088">
        <v>1868</v>
      </c>
      <c r="AB35" s="1088">
        <v>7446</v>
      </c>
      <c r="AC35" s="1088">
        <v>34544</v>
      </c>
      <c r="AD35" s="1088">
        <v>1078</v>
      </c>
      <c r="AE35" s="1088">
        <v>1834</v>
      </c>
      <c r="AF35" s="1088">
        <v>4660</v>
      </c>
      <c r="AG35" s="1088">
        <v>1041</v>
      </c>
      <c r="AH35" s="1088">
        <v>129</v>
      </c>
      <c r="AI35" s="1088">
        <v>916</v>
      </c>
      <c r="AJ35" s="1088">
        <v>3018</v>
      </c>
      <c r="AK35" s="1088">
        <v>7312</v>
      </c>
      <c r="AL35" s="1091">
        <f t="shared" si="9"/>
        <v>93738</v>
      </c>
    </row>
    <row r="36" spans="2:38" s="192" customFormat="1" ht="12.75" customHeight="1">
      <c r="B36" s="473" t="s">
        <v>1575</v>
      </c>
      <c r="C36" s="1087">
        <v>133908</v>
      </c>
      <c r="D36" s="1088">
        <v>129842</v>
      </c>
      <c r="E36" s="1089">
        <f t="shared" si="6"/>
        <v>4066</v>
      </c>
      <c r="F36" s="1088">
        <v>0</v>
      </c>
      <c r="G36" s="1089">
        <f t="shared" si="7"/>
        <v>4066</v>
      </c>
      <c r="H36" s="1088">
        <v>48822</v>
      </c>
      <c r="I36" s="1088">
        <v>0</v>
      </c>
      <c r="J36" s="1088">
        <v>0</v>
      </c>
      <c r="K36" s="1088">
        <v>39462</v>
      </c>
      <c r="L36" s="1088">
        <v>0</v>
      </c>
      <c r="M36" s="1088">
        <v>9797</v>
      </c>
      <c r="N36" s="1088">
        <v>8291</v>
      </c>
      <c r="O36" s="1092">
        <v>6001</v>
      </c>
      <c r="P36" s="1092">
        <v>2643</v>
      </c>
      <c r="Q36" s="1088">
        <v>867</v>
      </c>
      <c r="R36" s="1088">
        <v>900</v>
      </c>
      <c r="S36" s="1088">
        <v>691</v>
      </c>
      <c r="T36" s="1088">
        <v>0</v>
      </c>
      <c r="U36" s="1088">
        <v>4468</v>
      </c>
      <c r="V36" s="1088">
        <v>4466</v>
      </c>
      <c r="W36" s="1088">
        <v>7500</v>
      </c>
      <c r="X36" s="1088">
        <f t="shared" si="8"/>
        <v>133908</v>
      </c>
      <c r="Y36" s="1088">
        <v>2222</v>
      </c>
      <c r="Z36" s="1088">
        <v>30266</v>
      </c>
      <c r="AA36" s="1088">
        <v>2905</v>
      </c>
      <c r="AB36" s="1088">
        <v>12190</v>
      </c>
      <c r="AC36" s="1088">
        <v>38698</v>
      </c>
      <c r="AD36" s="1088">
        <v>2196</v>
      </c>
      <c r="AE36" s="1088">
        <v>2067</v>
      </c>
      <c r="AF36" s="1088">
        <v>17446</v>
      </c>
      <c r="AG36" s="1088">
        <v>5479</v>
      </c>
      <c r="AH36" s="1088">
        <v>186</v>
      </c>
      <c r="AI36" s="1088">
        <v>885</v>
      </c>
      <c r="AJ36" s="1088">
        <v>5105</v>
      </c>
      <c r="AK36" s="1088">
        <v>10197</v>
      </c>
      <c r="AL36" s="1091">
        <f t="shared" si="9"/>
        <v>129842</v>
      </c>
    </row>
    <row r="37" spans="2:38" s="192" customFormat="1" ht="12.75" customHeight="1">
      <c r="B37" s="473" t="s">
        <v>551</v>
      </c>
      <c r="C37" s="1087">
        <v>222200</v>
      </c>
      <c r="D37" s="1088">
        <v>212187</v>
      </c>
      <c r="E37" s="1089">
        <f t="shared" si="6"/>
        <v>10013</v>
      </c>
      <c r="F37" s="1088">
        <v>495</v>
      </c>
      <c r="G37" s="1089">
        <f t="shared" si="7"/>
        <v>9518</v>
      </c>
      <c r="H37" s="1088">
        <v>95281</v>
      </c>
      <c r="I37" s="1088">
        <v>0</v>
      </c>
      <c r="J37" s="1088">
        <v>0</v>
      </c>
      <c r="K37" s="1088">
        <v>64291</v>
      </c>
      <c r="L37" s="1088">
        <v>0</v>
      </c>
      <c r="M37" s="1088">
        <v>22502</v>
      </c>
      <c r="N37" s="1088">
        <v>12770</v>
      </c>
      <c r="O37" s="1092">
        <v>658</v>
      </c>
      <c r="P37" s="1092">
        <v>440</v>
      </c>
      <c r="Q37" s="1088">
        <v>2047</v>
      </c>
      <c r="R37" s="1088">
        <v>1333</v>
      </c>
      <c r="S37" s="1088">
        <v>1608</v>
      </c>
      <c r="T37" s="1088">
        <v>1000</v>
      </c>
      <c r="U37" s="1088">
        <v>3909</v>
      </c>
      <c r="V37" s="1088">
        <v>6561</v>
      </c>
      <c r="W37" s="1088">
        <v>9800</v>
      </c>
      <c r="X37" s="1088">
        <f t="shared" si="8"/>
        <v>222200</v>
      </c>
      <c r="Y37" s="1088">
        <v>3746</v>
      </c>
      <c r="Z37" s="1088">
        <v>50097</v>
      </c>
      <c r="AA37" s="1088">
        <v>5768</v>
      </c>
      <c r="AB37" s="1088">
        <v>14223</v>
      </c>
      <c r="AC37" s="1088">
        <v>58790</v>
      </c>
      <c r="AD37" s="1088">
        <v>10279</v>
      </c>
      <c r="AE37" s="1088">
        <v>9933</v>
      </c>
      <c r="AF37" s="1088">
        <v>24192</v>
      </c>
      <c r="AG37" s="1088">
        <v>9305</v>
      </c>
      <c r="AH37" s="1088">
        <v>624</v>
      </c>
      <c r="AI37" s="1088">
        <v>1850</v>
      </c>
      <c r="AJ37" s="1088">
        <v>8228</v>
      </c>
      <c r="AK37" s="1088">
        <v>15152</v>
      </c>
      <c r="AL37" s="1091">
        <f t="shared" si="9"/>
        <v>212187</v>
      </c>
    </row>
    <row r="38" spans="2:38" s="192" customFormat="1" ht="12.75" customHeight="1">
      <c r="B38" s="473"/>
      <c r="C38" s="1087"/>
      <c r="D38" s="1088"/>
      <c r="E38" s="1089"/>
      <c r="F38" s="1088"/>
      <c r="G38" s="1089"/>
      <c r="H38" s="1088"/>
      <c r="I38" s="1088"/>
      <c r="J38" s="1088"/>
      <c r="K38" s="1088"/>
      <c r="L38" s="1088"/>
      <c r="M38" s="1088"/>
      <c r="N38" s="1088"/>
      <c r="O38" s="1092"/>
      <c r="P38" s="1092"/>
      <c r="Q38" s="1088"/>
      <c r="R38" s="1088"/>
      <c r="S38" s="1088"/>
      <c r="T38" s="1088"/>
      <c r="U38" s="1088"/>
      <c r="V38" s="1088"/>
      <c r="W38" s="1088"/>
      <c r="X38" s="1088"/>
      <c r="Y38" s="1088"/>
      <c r="Z38" s="1088"/>
      <c r="AA38" s="1088"/>
      <c r="AB38" s="1088"/>
      <c r="AC38" s="1088"/>
      <c r="AD38" s="1088"/>
      <c r="AE38" s="1088"/>
      <c r="AF38" s="1088"/>
      <c r="AG38" s="1088"/>
      <c r="AH38" s="1088"/>
      <c r="AI38" s="1088"/>
      <c r="AJ38" s="1088"/>
      <c r="AK38" s="1088"/>
      <c r="AL38" s="1091"/>
    </row>
    <row r="39" spans="2:38" s="192" customFormat="1" ht="12.75" customHeight="1">
      <c r="B39" s="1098" t="s">
        <v>504</v>
      </c>
      <c r="C39" s="1087"/>
      <c r="D39" s="1088"/>
      <c r="E39" s="1089"/>
      <c r="F39" s="1088"/>
      <c r="G39" s="1089"/>
      <c r="H39" s="1088"/>
      <c r="I39" s="1088"/>
      <c r="J39" s="1088"/>
      <c r="K39" s="1088"/>
      <c r="L39" s="1088"/>
      <c r="M39" s="1088"/>
      <c r="N39" s="1088"/>
      <c r="O39" s="1092"/>
      <c r="P39" s="1092"/>
      <c r="Q39" s="1088"/>
      <c r="R39" s="1088"/>
      <c r="S39" s="1088"/>
      <c r="T39" s="1088"/>
      <c r="U39" s="1088"/>
      <c r="V39" s="1088"/>
      <c r="W39" s="1088"/>
      <c r="X39" s="1088"/>
      <c r="Y39" s="1088"/>
      <c r="Z39" s="1088"/>
      <c r="AA39" s="1088"/>
      <c r="AB39" s="1088"/>
      <c r="AC39" s="1088"/>
      <c r="AD39" s="1088"/>
      <c r="AE39" s="1088"/>
      <c r="AF39" s="1088"/>
      <c r="AG39" s="1088"/>
      <c r="AH39" s="1088"/>
      <c r="AI39" s="1088"/>
      <c r="AJ39" s="1088"/>
      <c r="AK39" s="1088"/>
      <c r="AL39" s="1091"/>
    </row>
    <row r="40" spans="2:38" s="192" customFormat="1" ht="12.75" customHeight="1">
      <c r="B40" s="473"/>
      <c r="C40" s="1087"/>
      <c r="D40" s="1088"/>
      <c r="E40" s="1089"/>
      <c r="F40" s="1088"/>
      <c r="G40" s="1089"/>
      <c r="H40" s="1088"/>
      <c r="I40" s="1088"/>
      <c r="J40" s="1088"/>
      <c r="K40" s="1088"/>
      <c r="L40" s="1088"/>
      <c r="M40" s="1088"/>
      <c r="N40" s="1088"/>
      <c r="O40" s="1092"/>
      <c r="P40" s="1092"/>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1088"/>
      <c r="AL40" s="1091"/>
    </row>
    <row r="41" spans="2:38" s="192" customFormat="1" ht="12.75" customHeight="1">
      <c r="B41" s="473" t="s">
        <v>854</v>
      </c>
      <c r="C41" s="1087">
        <v>150398</v>
      </c>
      <c r="D41" s="1088">
        <v>146011</v>
      </c>
      <c r="E41" s="1089">
        <f aca="true" t="shared" si="10" ref="E41:E48">SUM(C41-D41)</f>
        <v>4387</v>
      </c>
      <c r="F41" s="1088">
        <v>1332</v>
      </c>
      <c r="G41" s="1089">
        <f aca="true" t="shared" si="11" ref="G41:G48">SUM(E41-F41)</f>
        <v>3055</v>
      </c>
      <c r="H41" s="1088">
        <v>38796</v>
      </c>
      <c r="I41" s="1088">
        <v>0</v>
      </c>
      <c r="J41" s="1088">
        <v>0</v>
      </c>
      <c r="K41" s="1088">
        <v>53388</v>
      </c>
      <c r="L41" s="1088">
        <v>0</v>
      </c>
      <c r="M41" s="1088">
        <v>18624</v>
      </c>
      <c r="N41" s="1088">
        <v>5183</v>
      </c>
      <c r="O41" s="1092">
        <v>168</v>
      </c>
      <c r="P41" s="1092">
        <v>0</v>
      </c>
      <c r="Q41" s="1088">
        <v>1351</v>
      </c>
      <c r="R41" s="1088">
        <v>1234</v>
      </c>
      <c r="S41" s="1088">
        <v>989</v>
      </c>
      <c r="T41" s="1088">
        <v>0</v>
      </c>
      <c r="U41" s="1088">
        <v>1792</v>
      </c>
      <c r="V41" s="1088">
        <v>8173</v>
      </c>
      <c r="W41" s="1088">
        <v>20700</v>
      </c>
      <c r="X41" s="1088">
        <f aca="true" t="shared" si="12" ref="X41:X48">SUM(H41:W41)</f>
        <v>150398</v>
      </c>
      <c r="Y41" s="1088">
        <v>2937</v>
      </c>
      <c r="Z41" s="1088">
        <v>33201</v>
      </c>
      <c r="AA41" s="1088">
        <v>4288</v>
      </c>
      <c r="AB41" s="1088">
        <v>5681</v>
      </c>
      <c r="AC41" s="1088">
        <v>67618</v>
      </c>
      <c r="AD41" s="1088">
        <v>6765</v>
      </c>
      <c r="AE41" s="1088">
        <v>1940</v>
      </c>
      <c r="AF41" s="1088">
        <v>10697</v>
      </c>
      <c r="AG41" s="1088">
        <v>809</v>
      </c>
      <c r="AH41" s="1088">
        <v>246</v>
      </c>
      <c r="AI41" s="1088">
        <v>1069</v>
      </c>
      <c r="AJ41" s="1088">
        <v>6164</v>
      </c>
      <c r="AK41" s="1088">
        <v>4596</v>
      </c>
      <c r="AL41" s="1091">
        <f aca="true" t="shared" si="13" ref="AL41:AL48">SUM(Y41:AK41)</f>
        <v>146011</v>
      </c>
    </row>
    <row r="42" spans="2:38" s="192" customFormat="1" ht="12.75" customHeight="1">
      <c r="B42" s="473" t="s">
        <v>1488</v>
      </c>
      <c r="C42" s="1087">
        <v>97507</v>
      </c>
      <c r="D42" s="1088">
        <v>87754</v>
      </c>
      <c r="E42" s="1089">
        <f t="shared" si="10"/>
        <v>9753</v>
      </c>
      <c r="F42" s="1088">
        <v>2280</v>
      </c>
      <c r="G42" s="1089">
        <f t="shared" si="11"/>
        <v>7473</v>
      </c>
      <c r="H42" s="1088">
        <v>29906</v>
      </c>
      <c r="I42" s="1088">
        <v>0</v>
      </c>
      <c r="J42" s="1088">
        <v>0</v>
      </c>
      <c r="K42" s="1088">
        <v>40829</v>
      </c>
      <c r="L42" s="1088">
        <v>0</v>
      </c>
      <c r="M42" s="1088">
        <v>5326</v>
      </c>
      <c r="N42" s="1088">
        <v>1743</v>
      </c>
      <c r="O42" s="1092">
        <v>148</v>
      </c>
      <c r="P42" s="1092">
        <v>0</v>
      </c>
      <c r="Q42" s="1088">
        <v>462</v>
      </c>
      <c r="R42" s="1088">
        <v>600</v>
      </c>
      <c r="S42" s="1088">
        <v>545</v>
      </c>
      <c r="T42" s="1088">
        <v>1000</v>
      </c>
      <c r="U42" s="1088">
        <v>1093</v>
      </c>
      <c r="V42" s="1088">
        <v>5555</v>
      </c>
      <c r="W42" s="1088">
        <v>10300</v>
      </c>
      <c r="X42" s="1088">
        <f t="shared" si="12"/>
        <v>97507</v>
      </c>
      <c r="Y42" s="1088">
        <v>2383</v>
      </c>
      <c r="Z42" s="1088">
        <v>23164</v>
      </c>
      <c r="AA42" s="1088">
        <v>3204</v>
      </c>
      <c r="AB42" s="1088">
        <v>8918</v>
      </c>
      <c r="AC42" s="1088">
        <v>27446</v>
      </c>
      <c r="AD42" s="1088">
        <v>1162</v>
      </c>
      <c r="AE42" s="1088">
        <v>1553</v>
      </c>
      <c r="AF42" s="1088">
        <v>5701</v>
      </c>
      <c r="AG42" s="1088">
        <v>3772</v>
      </c>
      <c r="AH42" s="1088">
        <v>216</v>
      </c>
      <c r="AI42" s="1088">
        <v>885</v>
      </c>
      <c r="AJ42" s="1088">
        <v>3703</v>
      </c>
      <c r="AK42" s="1088">
        <v>5647</v>
      </c>
      <c r="AL42" s="1091">
        <f t="shared" si="13"/>
        <v>87754</v>
      </c>
    </row>
    <row r="43" spans="2:38" s="192" customFormat="1" ht="12.75" customHeight="1">
      <c r="B43" s="473" t="s">
        <v>421</v>
      </c>
      <c r="C43" s="1087">
        <v>100426</v>
      </c>
      <c r="D43" s="1088">
        <v>91905</v>
      </c>
      <c r="E43" s="1089">
        <f t="shared" si="10"/>
        <v>8521</v>
      </c>
      <c r="F43" s="1088">
        <v>0</v>
      </c>
      <c r="G43" s="1089">
        <f t="shared" si="11"/>
        <v>8521</v>
      </c>
      <c r="H43" s="1088">
        <v>23445</v>
      </c>
      <c r="I43" s="1088">
        <v>0</v>
      </c>
      <c r="J43" s="1088">
        <v>0</v>
      </c>
      <c r="K43" s="1088">
        <v>40005</v>
      </c>
      <c r="L43" s="1088">
        <v>0</v>
      </c>
      <c r="M43" s="1088">
        <v>4600</v>
      </c>
      <c r="N43" s="1088">
        <v>1157</v>
      </c>
      <c r="O43" s="1092">
        <v>427</v>
      </c>
      <c r="P43" s="1092">
        <v>19</v>
      </c>
      <c r="Q43" s="1088">
        <v>141</v>
      </c>
      <c r="R43" s="1088">
        <v>467</v>
      </c>
      <c r="S43" s="1088">
        <v>911</v>
      </c>
      <c r="T43" s="1088">
        <v>10188</v>
      </c>
      <c r="U43" s="1088">
        <v>1836</v>
      </c>
      <c r="V43" s="1088">
        <v>7530</v>
      </c>
      <c r="W43" s="1088">
        <v>9700</v>
      </c>
      <c r="X43" s="1088">
        <f t="shared" si="12"/>
        <v>100426</v>
      </c>
      <c r="Y43" s="1088">
        <v>1763</v>
      </c>
      <c r="Z43" s="1088">
        <v>43194</v>
      </c>
      <c r="AA43" s="1088">
        <v>1837</v>
      </c>
      <c r="AB43" s="1088">
        <v>4470</v>
      </c>
      <c r="AC43" s="1088">
        <v>21636</v>
      </c>
      <c r="AD43" s="1088">
        <v>655</v>
      </c>
      <c r="AE43" s="1088">
        <v>1233</v>
      </c>
      <c r="AF43" s="1088">
        <v>6026</v>
      </c>
      <c r="AG43" s="1088">
        <v>4258</v>
      </c>
      <c r="AH43" s="1088">
        <v>104</v>
      </c>
      <c r="AI43" s="1088">
        <v>447</v>
      </c>
      <c r="AJ43" s="1088">
        <v>2641</v>
      </c>
      <c r="AK43" s="1088">
        <v>3641</v>
      </c>
      <c r="AL43" s="1091">
        <f t="shared" si="13"/>
        <v>91905</v>
      </c>
    </row>
    <row r="44" spans="2:38" s="192" customFormat="1" ht="12.75" customHeight="1">
      <c r="B44" s="473" t="s">
        <v>856</v>
      </c>
      <c r="C44" s="1087">
        <v>97403</v>
      </c>
      <c r="D44" s="1088">
        <v>93720</v>
      </c>
      <c r="E44" s="1089">
        <f t="shared" si="10"/>
        <v>3683</v>
      </c>
      <c r="F44" s="1088">
        <v>-644</v>
      </c>
      <c r="G44" s="1089">
        <f t="shared" si="11"/>
        <v>4327</v>
      </c>
      <c r="H44" s="1088">
        <v>25988</v>
      </c>
      <c r="I44" s="1088">
        <v>0</v>
      </c>
      <c r="J44" s="1088">
        <v>0</v>
      </c>
      <c r="K44" s="1088">
        <v>47658</v>
      </c>
      <c r="L44" s="1088">
        <v>0</v>
      </c>
      <c r="M44" s="1088">
        <v>10953</v>
      </c>
      <c r="N44" s="1088">
        <v>2232</v>
      </c>
      <c r="O44" s="1092">
        <v>430</v>
      </c>
      <c r="P44" s="1092">
        <v>0</v>
      </c>
      <c r="Q44" s="1088">
        <v>232</v>
      </c>
      <c r="R44" s="1088">
        <v>655</v>
      </c>
      <c r="S44" s="1088">
        <v>4390</v>
      </c>
      <c r="T44" s="1088">
        <v>25</v>
      </c>
      <c r="U44" s="1088">
        <v>2577</v>
      </c>
      <c r="V44" s="1088">
        <v>2263</v>
      </c>
      <c r="W44" s="1088">
        <v>0</v>
      </c>
      <c r="X44" s="1088">
        <f t="shared" si="12"/>
        <v>97403</v>
      </c>
      <c r="Y44" s="1088">
        <v>2463</v>
      </c>
      <c r="Z44" s="1088">
        <v>22937</v>
      </c>
      <c r="AA44" s="1088">
        <v>6125</v>
      </c>
      <c r="AB44" s="1088">
        <v>7554</v>
      </c>
      <c r="AC44" s="1088">
        <v>36848</v>
      </c>
      <c r="AD44" s="1088">
        <v>1997</v>
      </c>
      <c r="AE44" s="1088">
        <v>1476</v>
      </c>
      <c r="AF44" s="1088">
        <v>5798</v>
      </c>
      <c r="AG44" s="1088">
        <v>1493</v>
      </c>
      <c r="AH44" s="1088">
        <v>184</v>
      </c>
      <c r="AI44" s="1088">
        <v>991</v>
      </c>
      <c r="AJ44" s="1088">
        <v>1941</v>
      </c>
      <c r="AK44" s="1088">
        <v>3913</v>
      </c>
      <c r="AL44" s="1091">
        <f t="shared" si="13"/>
        <v>93720</v>
      </c>
    </row>
    <row r="45" spans="2:38" s="192" customFormat="1" ht="12.75" customHeight="1">
      <c r="B45" s="473" t="s">
        <v>857</v>
      </c>
      <c r="C45" s="1087">
        <v>85717</v>
      </c>
      <c r="D45" s="1088">
        <v>85467</v>
      </c>
      <c r="E45" s="1089">
        <f t="shared" si="10"/>
        <v>250</v>
      </c>
      <c r="F45" s="1088">
        <v>0</v>
      </c>
      <c r="G45" s="1089">
        <f t="shared" si="11"/>
        <v>250</v>
      </c>
      <c r="H45" s="1088">
        <v>23259</v>
      </c>
      <c r="I45" s="1088">
        <v>0</v>
      </c>
      <c r="J45" s="1088">
        <v>0</v>
      </c>
      <c r="K45" s="1088">
        <v>40251</v>
      </c>
      <c r="L45" s="1088">
        <v>0</v>
      </c>
      <c r="M45" s="1088">
        <v>7818</v>
      </c>
      <c r="N45" s="1088">
        <v>2453</v>
      </c>
      <c r="O45" s="1092">
        <v>481</v>
      </c>
      <c r="P45" s="1092">
        <v>0</v>
      </c>
      <c r="Q45" s="1088">
        <v>99</v>
      </c>
      <c r="R45" s="1088">
        <v>624</v>
      </c>
      <c r="S45" s="1088">
        <v>1675</v>
      </c>
      <c r="T45" s="1088">
        <v>0</v>
      </c>
      <c r="U45" s="1088">
        <v>1035</v>
      </c>
      <c r="V45" s="1088">
        <v>2222</v>
      </c>
      <c r="W45" s="1088">
        <v>5800</v>
      </c>
      <c r="X45" s="1088">
        <f t="shared" si="12"/>
        <v>85717</v>
      </c>
      <c r="Y45" s="1088">
        <v>2809</v>
      </c>
      <c r="Z45" s="1088">
        <v>20432</v>
      </c>
      <c r="AA45" s="1088">
        <v>3136</v>
      </c>
      <c r="AB45" s="1088">
        <v>7703</v>
      </c>
      <c r="AC45" s="1088">
        <v>33718</v>
      </c>
      <c r="AD45" s="1088">
        <v>633</v>
      </c>
      <c r="AE45" s="1088">
        <v>614</v>
      </c>
      <c r="AF45" s="1088">
        <v>7536</v>
      </c>
      <c r="AG45" s="1088">
        <v>1122</v>
      </c>
      <c r="AH45" s="1088">
        <v>182</v>
      </c>
      <c r="AI45" s="1088">
        <v>595</v>
      </c>
      <c r="AJ45" s="1088">
        <v>1787</v>
      </c>
      <c r="AK45" s="1088">
        <v>5200</v>
      </c>
      <c r="AL45" s="1091">
        <f t="shared" si="13"/>
        <v>85467</v>
      </c>
    </row>
    <row r="46" spans="2:38" s="192" customFormat="1" ht="12.75" customHeight="1">
      <c r="B46" s="473" t="s">
        <v>552</v>
      </c>
      <c r="C46" s="1087">
        <v>185677</v>
      </c>
      <c r="D46" s="1088">
        <v>178107</v>
      </c>
      <c r="E46" s="1089">
        <f t="shared" si="10"/>
        <v>7570</v>
      </c>
      <c r="F46" s="1088">
        <v>0</v>
      </c>
      <c r="G46" s="1089">
        <f t="shared" si="11"/>
        <v>7570</v>
      </c>
      <c r="H46" s="1088">
        <v>53265</v>
      </c>
      <c r="I46" s="1088">
        <v>0</v>
      </c>
      <c r="J46" s="1088">
        <v>0</v>
      </c>
      <c r="K46" s="1088">
        <v>62598</v>
      </c>
      <c r="L46" s="1088">
        <v>0</v>
      </c>
      <c r="M46" s="1088">
        <v>24514</v>
      </c>
      <c r="N46" s="1088">
        <v>4493</v>
      </c>
      <c r="O46" s="1092">
        <v>169</v>
      </c>
      <c r="P46" s="1092">
        <v>0</v>
      </c>
      <c r="Q46" s="1088">
        <v>1643</v>
      </c>
      <c r="R46" s="1088">
        <v>1386</v>
      </c>
      <c r="S46" s="1088">
        <v>2983</v>
      </c>
      <c r="T46" s="1088">
        <v>0</v>
      </c>
      <c r="U46" s="1088">
        <v>1740</v>
      </c>
      <c r="V46" s="1088">
        <v>19886</v>
      </c>
      <c r="W46" s="1088">
        <v>13000</v>
      </c>
      <c r="X46" s="1088">
        <f t="shared" si="12"/>
        <v>185677</v>
      </c>
      <c r="Y46" s="1088">
        <v>2725</v>
      </c>
      <c r="Z46" s="1088">
        <v>37917</v>
      </c>
      <c r="AA46" s="1088">
        <v>4729</v>
      </c>
      <c r="AB46" s="1088">
        <v>39990</v>
      </c>
      <c r="AC46" s="1088">
        <v>48122</v>
      </c>
      <c r="AD46" s="1088">
        <v>5619</v>
      </c>
      <c r="AE46" s="1088">
        <v>3101</v>
      </c>
      <c r="AF46" s="1088">
        <v>8320</v>
      </c>
      <c r="AG46" s="1088">
        <v>11640</v>
      </c>
      <c r="AH46" s="1088">
        <v>193</v>
      </c>
      <c r="AI46" s="1088">
        <v>862</v>
      </c>
      <c r="AJ46" s="1088">
        <v>3454</v>
      </c>
      <c r="AK46" s="1088">
        <v>11435</v>
      </c>
      <c r="AL46" s="1091">
        <f t="shared" si="13"/>
        <v>178107</v>
      </c>
    </row>
    <row r="47" spans="2:38" s="192" customFormat="1" ht="12.75" customHeight="1">
      <c r="B47" s="473" t="s">
        <v>1075</v>
      </c>
      <c r="C47" s="1087">
        <v>105957</v>
      </c>
      <c r="D47" s="1088">
        <v>96831</v>
      </c>
      <c r="E47" s="1089">
        <f t="shared" si="10"/>
        <v>9126</v>
      </c>
      <c r="F47" s="1088">
        <v>0</v>
      </c>
      <c r="G47" s="1089">
        <f t="shared" si="11"/>
        <v>9126</v>
      </c>
      <c r="H47" s="1088">
        <v>27707</v>
      </c>
      <c r="I47" s="1088">
        <v>0</v>
      </c>
      <c r="J47" s="1088">
        <v>0</v>
      </c>
      <c r="K47" s="1088">
        <v>39173</v>
      </c>
      <c r="L47" s="1088">
        <v>0</v>
      </c>
      <c r="M47" s="1088">
        <v>8626</v>
      </c>
      <c r="N47" s="1088">
        <v>4634</v>
      </c>
      <c r="O47" s="1092">
        <v>442</v>
      </c>
      <c r="P47" s="1092">
        <v>0</v>
      </c>
      <c r="Q47" s="1088">
        <v>984</v>
      </c>
      <c r="R47" s="1088">
        <v>770</v>
      </c>
      <c r="S47" s="1088">
        <v>6714</v>
      </c>
      <c r="T47" s="1088">
        <v>0</v>
      </c>
      <c r="U47" s="1088">
        <v>4225</v>
      </c>
      <c r="V47" s="1088">
        <v>6182</v>
      </c>
      <c r="W47" s="1088">
        <v>6500</v>
      </c>
      <c r="X47" s="1088">
        <f t="shared" si="12"/>
        <v>105957</v>
      </c>
      <c r="Y47" s="1088">
        <v>1449</v>
      </c>
      <c r="Z47" s="1088">
        <v>20253</v>
      </c>
      <c r="AA47" s="1088">
        <v>3619</v>
      </c>
      <c r="AB47" s="1088">
        <v>12432</v>
      </c>
      <c r="AC47" s="1088">
        <v>30276</v>
      </c>
      <c r="AD47" s="1088">
        <v>1708</v>
      </c>
      <c r="AE47" s="1088">
        <v>1691</v>
      </c>
      <c r="AF47" s="1088">
        <v>10923</v>
      </c>
      <c r="AG47" s="1088">
        <v>1858</v>
      </c>
      <c r="AH47" s="1088">
        <v>227</v>
      </c>
      <c r="AI47" s="1088">
        <v>872</v>
      </c>
      <c r="AJ47" s="1088">
        <v>2423</v>
      </c>
      <c r="AK47" s="1088">
        <v>9100</v>
      </c>
      <c r="AL47" s="1091">
        <f t="shared" si="13"/>
        <v>96831</v>
      </c>
    </row>
    <row r="48" spans="2:38" s="192" customFormat="1" ht="12.75" customHeight="1">
      <c r="B48" s="473" t="s">
        <v>1490</v>
      </c>
      <c r="C48" s="1087">
        <v>139460</v>
      </c>
      <c r="D48" s="1088">
        <v>125905</v>
      </c>
      <c r="E48" s="1089">
        <f t="shared" si="10"/>
        <v>13555</v>
      </c>
      <c r="F48" s="1088">
        <v>0</v>
      </c>
      <c r="G48" s="1089">
        <f t="shared" si="11"/>
        <v>13555</v>
      </c>
      <c r="H48" s="1088">
        <v>49006</v>
      </c>
      <c r="I48" s="1088">
        <v>0</v>
      </c>
      <c r="J48" s="1088">
        <v>0</v>
      </c>
      <c r="K48" s="1088">
        <v>60190</v>
      </c>
      <c r="L48" s="1088">
        <v>0</v>
      </c>
      <c r="M48" s="1088">
        <v>4818</v>
      </c>
      <c r="N48" s="1088">
        <v>5874</v>
      </c>
      <c r="O48" s="1092">
        <v>2510</v>
      </c>
      <c r="P48" s="1092">
        <v>344</v>
      </c>
      <c r="Q48" s="1088">
        <v>1492</v>
      </c>
      <c r="R48" s="1088">
        <v>1044</v>
      </c>
      <c r="S48" s="1088">
        <v>2455</v>
      </c>
      <c r="T48" s="1088">
        <v>600</v>
      </c>
      <c r="U48" s="1088">
        <v>1071</v>
      </c>
      <c r="V48" s="1088">
        <v>10056</v>
      </c>
      <c r="W48" s="1088">
        <v>0</v>
      </c>
      <c r="X48" s="1088">
        <f t="shared" si="12"/>
        <v>139460</v>
      </c>
      <c r="Y48" s="1088">
        <v>3044</v>
      </c>
      <c r="Z48" s="1088">
        <v>25467</v>
      </c>
      <c r="AA48" s="1088">
        <v>2376</v>
      </c>
      <c r="AB48" s="1088">
        <v>10785</v>
      </c>
      <c r="AC48" s="1088">
        <v>31716</v>
      </c>
      <c r="AD48" s="1088">
        <v>12356</v>
      </c>
      <c r="AE48" s="1088">
        <v>4445</v>
      </c>
      <c r="AF48" s="1088">
        <v>13501</v>
      </c>
      <c r="AG48" s="1088">
        <v>3492</v>
      </c>
      <c r="AH48" s="1088">
        <v>165</v>
      </c>
      <c r="AI48" s="1088">
        <v>1106</v>
      </c>
      <c r="AJ48" s="1088">
        <v>6336</v>
      </c>
      <c r="AK48" s="1088">
        <v>11116</v>
      </c>
      <c r="AL48" s="1091">
        <f t="shared" si="13"/>
        <v>125905</v>
      </c>
    </row>
    <row r="49" spans="2:38" s="192" customFormat="1" ht="12.75" customHeight="1">
      <c r="B49" s="473"/>
      <c r="C49" s="1087"/>
      <c r="D49" s="1088"/>
      <c r="E49" s="1089"/>
      <c r="F49" s="1088"/>
      <c r="G49" s="1089"/>
      <c r="H49" s="1088"/>
      <c r="I49" s="1088"/>
      <c r="J49" s="1088"/>
      <c r="K49" s="1088"/>
      <c r="L49" s="1088"/>
      <c r="M49" s="1088"/>
      <c r="N49" s="1088"/>
      <c r="O49" s="1088"/>
      <c r="P49" s="1088"/>
      <c r="Q49" s="1088"/>
      <c r="R49" s="1088"/>
      <c r="S49" s="1088"/>
      <c r="T49" s="1088"/>
      <c r="U49" s="1088"/>
      <c r="V49" s="1088"/>
      <c r="W49" s="1088"/>
      <c r="X49" s="1088"/>
      <c r="Y49" s="1088"/>
      <c r="Z49" s="1088"/>
      <c r="AA49" s="1088"/>
      <c r="AB49" s="1088"/>
      <c r="AC49" s="1088"/>
      <c r="AD49" s="1088"/>
      <c r="AE49" s="1088"/>
      <c r="AF49" s="1088"/>
      <c r="AG49" s="1088"/>
      <c r="AH49" s="1088"/>
      <c r="AI49" s="1088"/>
      <c r="AJ49" s="1088"/>
      <c r="AK49" s="1088"/>
      <c r="AL49" s="1091"/>
    </row>
    <row r="50" spans="2:38" s="192" customFormat="1" ht="12.75" customHeight="1">
      <c r="B50" s="1098" t="s">
        <v>518</v>
      </c>
      <c r="C50" s="1087"/>
      <c r="D50" s="1088"/>
      <c r="E50" s="1089"/>
      <c r="F50" s="1088"/>
      <c r="G50" s="1089"/>
      <c r="H50" s="1088"/>
      <c r="I50" s="1088"/>
      <c r="J50" s="1088"/>
      <c r="K50" s="1088"/>
      <c r="L50" s="1088"/>
      <c r="M50" s="1088"/>
      <c r="N50" s="1088"/>
      <c r="O50" s="1088"/>
      <c r="P50" s="1088"/>
      <c r="Q50" s="1088"/>
      <c r="R50" s="1088"/>
      <c r="S50" s="1088"/>
      <c r="T50" s="1088"/>
      <c r="U50" s="1088"/>
      <c r="V50" s="1088"/>
      <c r="W50" s="1088"/>
      <c r="X50" s="1088"/>
      <c r="Y50" s="1088"/>
      <c r="Z50" s="1088"/>
      <c r="AA50" s="1088"/>
      <c r="AB50" s="1088"/>
      <c r="AC50" s="1088"/>
      <c r="AD50" s="1088"/>
      <c r="AE50" s="1088"/>
      <c r="AF50" s="1088"/>
      <c r="AG50" s="1088"/>
      <c r="AH50" s="1088"/>
      <c r="AI50" s="1088"/>
      <c r="AJ50" s="1088"/>
      <c r="AK50" s="1088"/>
      <c r="AL50" s="1091"/>
    </row>
    <row r="51" spans="2:38" s="192" customFormat="1" ht="12.75" customHeight="1">
      <c r="B51" s="473"/>
      <c r="C51" s="1087"/>
      <c r="D51" s="1088"/>
      <c r="E51" s="1089"/>
      <c r="F51" s="1088"/>
      <c r="G51" s="1089"/>
      <c r="H51" s="1088"/>
      <c r="I51" s="1088"/>
      <c r="J51" s="1088"/>
      <c r="K51" s="1088"/>
      <c r="L51" s="1088"/>
      <c r="M51" s="1088"/>
      <c r="N51" s="1088"/>
      <c r="O51" s="1088"/>
      <c r="P51" s="1088"/>
      <c r="Q51" s="1088"/>
      <c r="R51" s="1088"/>
      <c r="S51" s="1088"/>
      <c r="T51" s="1088"/>
      <c r="U51" s="1088"/>
      <c r="V51" s="1088"/>
      <c r="W51" s="1088"/>
      <c r="X51" s="1088"/>
      <c r="Y51" s="1088"/>
      <c r="Z51" s="1088"/>
      <c r="AA51" s="1088"/>
      <c r="AB51" s="1088"/>
      <c r="AC51" s="1088"/>
      <c r="AD51" s="1088"/>
      <c r="AE51" s="1088"/>
      <c r="AF51" s="1088"/>
      <c r="AG51" s="1088"/>
      <c r="AH51" s="1088"/>
      <c r="AI51" s="1088"/>
      <c r="AJ51" s="1088"/>
      <c r="AK51" s="1088"/>
      <c r="AL51" s="1091"/>
    </row>
    <row r="52" spans="2:38" s="192" customFormat="1" ht="12.75" customHeight="1">
      <c r="B52" s="473" t="s">
        <v>1578</v>
      </c>
      <c r="C52" s="1087">
        <v>86620</v>
      </c>
      <c r="D52" s="1088">
        <v>78281</v>
      </c>
      <c r="E52" s="1089">
        <f aca="true" t="shared" si="14" ref="E52:E57">SUM(C52-D52)</f>
        <v>8339</v>
      </c>
      <c r="F52" s="1088">
        <v>0</v>
      </c>
      <c r="G52" s="1089">
        <f aca="true" t="shared" si="15" ref="G52:G57">SUM(E52-F52)</f>
        <v>8339</v>
      </c>
      <c r="H52" s="1088">
        <v>36289</v>
      </c>
      <c r="I52" s="1088">
        <v>0</v>
      </c>
      <c r="J52" s="1088">
        <v>0</v>
      </c>
      <c r="K52" s="1088">
        <v>33508</v>
      </c>
      <c r="L52" s="1088">
        <v>0</v>
      </c>
      <c r="M52" s="1088">
        <v>3331</v>
      </c>
      <c r="N52" s="1088">
        <v>2929</v>
      </c>
      <c r="O52" s="1088">
        <v>74</v>
      </c>
      <c r="P52" s="1088">
        <v>437</v>
      </c>
      <c r="Q52" s="1088">
        <v>1360</v>
      </c>
      <c r="R52" s="1088">
        <v>965</v>
      </c>
      <c r="S52" s="1088">
        <v>206</v>
      </c>
      <c r="T52" s="1088">
        <v>0</v>
      </c>
      <c r="U52" s="1088">
        <v>1158</v>
      </c>
      <c r="V52" s="1088">
        <v>6363</v>
      </c>
      <c r="W52" s="1088">
        <v>0</v>
      </c>
      <c r="X52" s="1088">
        <f aca="true" t="shared" si="16" ref="X52:X57">SUM(H52:W52)</f>
        <v>86620</v>
      </c>
      <c r="Y52" s="1088">
        <v>2339</v>
      </c>
      <c r="Z52" s="1088">
        <v>28013</v>
      </c>
      <c r="AA52" s="1088">
        <v>2596</v>
      </c>
      <c r="AB52" s="1088">
        <v>7216</v>
      </c>
      <c r="AC52" s="1088">
        <v>17755</v>
      </c>
      <c r="AD52" s="1088">
        <v>2228</v>
      </c>
      <c r="AE52" s="1088">
        <v>2660</v>
      </c>
      <c r="AF52" s="1088">
        <v>4412</v>
      </c>
      <c r="AG52" s="1088">
        <v>3100</v>
      </c>
      <c r="AH52" s="1088">
        <v>183</v>
      </c>
      <c r="AI52" s="1088">
        <v>626</v>
      </c>
      <c r="AJ52" s="1088">
        <v>4438</v>
      </c>
      <c r="AK52" s="1088">
        <v>2715</v>
      </c>
      <c r="AL52" s="1091">
        <f aca="true" t="shared" si="17" ref="AL52:AL57">SUM(Y52:AK52)</f>
        <v>78281</v>
      </c>
    </row>
    <row r="53" spans="2:38" s="192" customFormat="1" ht="12.75" customHeight="1">
      <c r="B53" s="473" t="s">
        <v>553</v>
      </c>
      <c r="C53" s="1087">
        <v>118482</v>
      </c>
      <c r="D53" s="1088">
        <v>114195</v>
      </c>
      <c r="E53" s="1089">
        <f t="shared" si="14"/>
        <v>4287</v>
      </c>
      <c r="F53" s="1089">
        <v>-1091</v>
      </c>
      <c r="G53" s="1089">
        <f t="shared" si="15"/>
        <v>5378</v>
      </c>
      <c r="H53" s="1088">
        <v>39847</v>
      </c>
      <c r="I53" s="1088">
        <v>0</v>
      </c>
      <c r="J53" s="1088">
        <v>0</v>
      </c>
      <c r="K53" s="1088">
        <v>47433</v>
      </c>
      <c r="L53" s="1088">
        <v>0</v>
      </c>
      <c r="M53" s="1088">
        <v>3919</v>
      </c>
      <c r="N53" s="1088">
        <v>8716</v>
      </c>
      <c r="O53" s="1088">
        <v>1673</v>
      </c>
      <c r="P53" s="1088">
        <v>0</v>
      </c>
      <c r="Q53" s="1088">
        <v>146</v>
      </c>
      <c r="R53" s="1088">
        <v>858</v>
      </c>
      <c r="S53" s="1088">
        <v>2419</v>
      </c>
      <c r="T53" s="1088">
        <v>5643</v>
      </c>
      <c r="U53" s="1088">
        <v>1992</v>
      </c>
      <c r="V53" s="1088">
        <v>5836</v>
      </c>
      <c r="W53" s="1088">
        <v>0</v>
      </c>
      <c r="X53" s="1088">
        <f t="shared" si="16"/>
        <v>118482</v>
      </c>
      <c r="Y53" s="1088">
        <v>3357</v>
      </c>
      <c r="Z53" s="1088">
        <v>31250</v>
      </c>
      <c r="AA53" s="1088">
        <v>3452</v>
      </c>
      <c r="AB53" s="1088">
        <v>7409</v>
      </c>
      <c r="AC53" s="1088">
        <v>37974</v>
      </c>
      <c r="AD53" s="1088">
        <v>1282</v>
      </c>
      <c r="AE53" s="1088">
        <v>2714</v>
      </c>
      <c r="AF53" s="1088">
        <v>14713</v>
      </c>
      <c r="AG53" s="1088">
        <v>645</v>
      </c>
      <c r="AH53" s="1088">
        <v>241</v>
      </c>
      <c r="AI53" s="1088">
        <v>1106</v>
      </c>
      <c r="AJ53" s="1088">
        <v>3808</v>
      </c>
      <c r="AK53" s="1088">
        <v>6244</v>
      </c>
      <c r="AL53" s="1091">
        <f t="shared" si="17"/>
        <v>114195</v>
      </c>
    </row>
    <row r="54" spans="2:38" s="192" customFormat="1" ht="12.75" customHeight="1">
      <c r="B54" s="473" t="s">
        <v>554</v>
      </c>
      <c r="C54" s="1087">
        <v>136838</v>
      </c>
      <c r="D54" s="1088">
        <v>129029</v>
      </c>
      <c r="E54" s="1089">
        <f t="shared" si="14"/>
        <v>7809</v>
      </c>
      <c r="F54" s="1090">
        <v>1093</v>
      </c>
      <c r="G54" s="1089">
        <f t="shared" si="15"/>
        <v>6716</v>
      </c>
      <c r="H54" s="1088">
        <v>45926</v>
      </c>
      <c r="I54" s="1088">
        <v>0</v>
      </c>
      <c r="J54" s="1088">
        <v>0</v>
      </c>
      <c r="K54" s="1088">
        <v>64447</v>
      </c>
      <c r="L54" s="1088">
        <v>0</v>
      </c>
      <c r="M54" s="1088">
        <v>6350</v>
      </c>
      <c r="N54" s="1088">
        <v>5146</v>
      </c>
      <c r="O54" s="1088">
        <v>490</v>
      </c>
      <c r="P54" s="1088">
        <v>254</v>
      </c>
      <c r="Q54" s="1088">
        <v>955</v>
      </c>
      <c r="R54" s="1088">
        <v>645</v>
      </c>
      <c r="S54" s="1088">
        <v>0</v>
      </c>
      <c r="T54" s="1088">
        <v>0</v>
      </c>
      <c r="U54" s="1088">
        <v>2276</v>
      </c>
      <c r="V54" s="1088">
        <v>1849</v>
      </c>
      <c r="W54" s="1088">
        <v>8500</v>
      </c>
      <c r="X54" s="1088">
        <f t="shared" si="16"/>
        <v>136838</v>
      </c>
      <c r="Y54" s="1088">
        <v>3496</v>
      </c>
      <c r="Z54" s="1088">
        <v>32060</v>
      </c>
      <c r="AA54" s="1088">
        <v>5002</v>
      </c>
      <c r="AB54" s="1088">
        <v>12360</v>
      </c>
      <c r="AC54" s="1088">
        <v>37453</v>
      </c>
      <c r="AD54" s="1088">
        <v>9068</v>
      </c>
      <c r="AE54" s="1088">
        <v>3198</v>
      </c>
      <c r="AF54" s="1088">
        <v>14511</v>
      </c>
      <c r="AG54" s="1088">
        <v>938</v>
      </c>
      <c r="AH54" s="1088">
        <v>305</v>
      </c>
      <c r="AI54" s="1088">
        <v>1698</v>
      </c>
      <c r="AJ54" s="1088">
        <v>5124</v>
      </c>
      <c r="AK54" s="1088">
        <v>3816</v>
      </c>
      <c r="AL54" s="1091">
        <f t="shared" si="17"/>
        <v>129029</v>
      </c>
    </row>
    <row r="55" spans="2:38" s="192" customFormat="1" ht="12.75" customHeight="1">
      <c r="B55" s="473" t="s">
        <v>1659</v>
      </c>
      <c r="C55" s="1087">
        <v>135429</v>
      </c>
      <c r="D55" s="1088">
        <v>130050</v>
      </c>
      <c r="E55" s="1089">
        <f t="shared" si="14"/>
        <v>5379</v>
      </c>
      <c r="F55" s="1088">
        <v>0</v>
      </c>
      <c r="G55" s="1089">
        <f t="shared" si="15"/>
        <v>5379</v>
      </c>
      <c r="H55" s="1088">
        <v>47547</v>
      </c>
      <c r="I55" s="1088">
        <v>0</v>
      </c>
      <c r="J55" s="1088">
        <v>0</v>
      </c>
      <c r="K55" s="1088">
        <v>53773</v>
      </c>
      <c r="L55" s="1088">
        <v>0</v>
      </c>
      <c r="M55" s="1088">
        <v>6177</v>
      </c>
      <c r="N55" s="1088">
        <v>6380</v>
      </c>
      <c r="O55" s="1088">
        <v>2173</v>
      </c>
      <c r="P55" s="1088">
        <v>0</v>
      </c>
      <c r="Q55" s="1088">
        <v>19</v>
      </c>
      <c r="R55" s="1088">
        <v>956</v>
      </c>
      <c r="S55" s="1088">
        <v>3942</v>
      </c>
      <c r="T55" s="1088">
        <v>0</v>
      </c>
      <c r="U55" s="1088">
        <v>835</v>
      </c>
      <c r="V55" s="1088">
        <v>3727</v>
      </c>
      <c r="W55" s="1088">
        <v>9900</v>
      </c>
      <c r="X55" s="1088">
        <f t="shared" si="16"/>
        <v>135429</v>
      </c>
      <c r="Y55" s="1088">
        <v>3971</v>
      </c>
      <c r="Z55" s="1088">
        <v>29245</v>
      </c>
      <c r="AA55" s="1088">
        <v>4774</v>
      </c>
      <c r="AB55" s="1088">
        <v>13717</v>
      </c>
      <c r="AC55" s="1088">
        <v>35778</v>
      </c>
      <c r="AD55" s="1088">
        <v>5916</v>
      </c>
      <c r="AE55" s="1088">
        <v>1887</v>
      </c>
      <c r="AF55" s="1088">
        <v>16651</v>
      </c>
      <c r="AG55" s="1088">
        <v>2399</v>
      </c>
      <c r="AH55" s="1088">
        <v>327</v>
      </c>
      <c r="AI55" s="1088">
        <v>879</v>
      </c>
      <c r="AJ55" s="1088">
        <v>8120</v>
      </c>
      <c r="AK55" s="1088">
        <v>6386</v>
      </c>
      <c r="AL55" s="1091">
        <f t="shared" si="17"/>
        <v>130050</v>
      </c>
    </row>
    <row r="56" spans="2:38" s="192" customFormat="1" ht="12.75" customHeight="1">
      <c r="B56" s="473" t="s">
        <v>431</v>
      </c>
      <c r="C56" s="1087">
        <v>155197</v>
      </c>
      <c r="D56" s="1088">
        <v>152069</v>
      </c>
      <c r="E56" s="1089">
        <f t="shared" si="14"/>
        <v>3128</v>
      </c>
      <c r="F56" s="1088">
        <v>0</v>
      </c>
      <c r="G56" s="1089">
        <f t="shared" si="15"/>
        <v>3128</v>
      </c>
      <c r="H56" s="1088">
        <v>49844</v>
      </c>
      <c r="I56" s="1088">
        <v>0</v>
      </c>
      <c r="J56" s="1088">
        <v>0</v>
      </c>
      <c r="K56" s="1088">
        <v>54538</v>
      </c>
      <c r="L56" s="1088">
        <v>0</v>
      </c>
      <c r="M56" s="1088">
        <v>7272</v>
      </c>
      <c r="N56" s="1088">
        <v>6033</v>
      </c>
      <c r="O56" s="1088">
        <v>2714</v>
      </c>
      <c r="P56" s="1088">
        <v>0</v>
      </c>
      <c r="Q56" s="1088">
        <v>4393</v>
      </c>
      <c r="R56" s="1088">
        <v>653</v>
      </c>
      <c r="S56" s="1088">
        <v>8849</v>
      </c>
      <c r="T56" s="1088">
        <v>5054</v>
      </c>
      <c r="U56" s="1088">
        <v>1873</v>
      </c>
      <c r="V56" s="1088">
        <v>4474</v>
      </c>
      <c r="W56" s="1088">
        <v>9500</v>
      </c>
      <c r="X56" s="1088">
        <f t="shared" si="16"/>
        <v>155197</v>
      </c>
      <c r="Y56" s="1088">
        <v>1814</v>
      </c>
      <c r="Z56" s="1088">
        <v>33081</v>
      </c>
      <c r="AA56" s="1088">
        <v>3778</v>
      </c>
      <c r="AB56" s="1088">
        <v>12129</v>
      </c>
      <c r="AC56" s="1088">
        <v>62611</v>
      </c>
      <c r="AD56" s="1088">
        <v>2558</v>
      </c>
      <c r="AE56" s="1088">
        <v>4356</v>
      </c>
      <c r="AF56" s="1088">
        <v>16710</v>
      </c>
      <c r="AG56" s="1088">
        <v>2816</v>
      </c>
      <c r="AH56" s="1088">
        <v>237</v>
      </c>
      <c r="AI56" s="1088">
        <v>834</v>
      </c>
      <c r="AJ56" s="1088">
        <v>5201</v>
      </c>
      <c r="AK56" s="1088">
        <v>5944</v>
      </c>
      <c r="AL56" s="1091">
        <f t="shared" si="17"/>
        <v>152069</v>
      </c>
    </row>
    <row r="57" spans="2:38" s="192" customFormat="1" ht="12.75" customHeight="1">
      <c r="B57" s="473" t="s">
        <v>432</v>
      </c>
      <c r="C57" s="1087">
        <v>185427</v>
      </c>
      <c r="D57" s="1088">
        <v>173598</v>
      </c>
      <c r="E57" s="1089">
        <f t="shared" si="14"/>
        <v>11829</v>
      </c>
      <c r="F57" s="1088">
        <v>0</v>
      </c>
      <c r="G57" s="1089">
        <f t="shared" si="15"/>
        <v>11829</v>
      </c>
      <c r="H57" s="1088">
        <v>91649</v>
      </c>
      <c r="I57" s="1088">
        <v>0</v>
      </c>
      <c r="J57" s="1088">
        <v>0</v>
      </c>
      <c r="K57" s="1088">
        <v>63229</v>
      </c>
      <c r="L57" s="1088">
        <v>0</v>
      </c>
      <c r="M57" s="1088">
        <v>6344</v>
      </c>
      <c r="N57" s="1088">
        <v>4168</v>
      </c>
      <c r="O57" s="1088">
        <v>2175</v>
      </c>
      <c r="P57" s="1088">
        <v>53</v>
      </c>
      <c r="Q57" s="1088">
        <v>3428</v>
      </c>
      <c r="R57" s="1088">
        <v>1297</v>
      </c>
      <c r="S57" s="1088">
        <v>659</v>
      </c>
      <c r="T57" s="1088">
        <v>450</v>
      </c>
      <c r="U57" s="1088">
        <v>2620</v>
      </c>
      <c r="V57" s="1088">
        <v>7055</v>
      </c>
      <c r="W57" s="1088">
        <v>2300</v>
      </c>
      <c r="X57" s="1088">
        <f t="shared" si="16"/>
        <v>185427</v>
      </c>
      <c r="Y57" s="1088">
        <v>3507</v>
      </c>
      <c r="Z57" s="1088">
        <v>50837</v>
      </c>
      <c r="AA57" s="1088">
        <v>4666</v>
      </c>
      <c r="AB57" s="1088">
        <v>16648</v>
      </c>
      <c r="AC57" s="1088">
        <v>39903</v>
      </c>
      <c r="AD57" s="1088">
        <v>4062</v>
      </c>
      <c r="AE57" s="1088">
        <v>5941</v>
      </c>
      <c r="AF57" s="1088">
        <v>16027</v>
      </c>
      <c r="AG57" s="1088">
        <v>3417</v>
      </c>
      <c r="AH57" s="1088">
        <v>406</v>
      </c>
      <c r="AI57" s="1088">
        <v>986</v>
      </c>
      <c r="AJ57" s="1088">
        <v>13105</v>
      </c>
      <c r="AK57" s="1088">
        <v>14093</v>
      </c>
      <c r="AL57" s="1091">
        <f t="shared" si="17"/>
        <v>173598</v>
      </c>
    </row>
    <row r="58" spans="2:38" s="192" customFormat="1" ht="12.75" customHeight="1">
      <c r="B58" s="473"/>
      <c r="C58" s="1087"/>
      <c r="D58" s="1088"/>
      <c r="E58" s="1089"/>
      <c r="F58" s="1088"/>
      <c r="G58" s="1089"/>
      <c r="H58" s="1088"/>
      <c r="I58" s="1088"/>
      <c r="J58" s="1088"/>
      <c r="K58" s="1088"/>
      <c r="L58" s="1088"/>
      <c r="M58" s="1088"/>
      <c r="N58" s="1088"/>
      <c r="O58" s="1088"/>
      <c r="P58" s="1088"/>
      <c r="Q58" s="1088"/>
      <c r="R58" s="1088"/>
      <c r="S58" s="1088"/>
      <c r="T58" s="1088"/>
      <c r="U58" s="1088"/>
      <c r="V58" s="1088"/>
      <c r="W58" s="1088"/>
      <c r="X58" s="1088"/>
      <c r="Y58" s="1088"/>
      <c r="Z58" s="1088"/>
      <c r="AA58" s="1088"/>
      <c r="AB58" s="1088"/>
      <c r="AC58" s="1088"/>
      <c r="AD58" s="1088"/>
      <c r="AE58" s="1088"/>
      <c r="AF58" s="1088"/>
      <c r="AG58" s="1088"/>
      <c r="AH58" s="1088"/>
      <c r="AI58" s="1088"/>
      <c r="AJ58" s="1088"/>
      <c r="AK58" s="1088"/>
      <c r="AL58" s="1091"/>
    </row>
    <row r="59" spans="2:38" s="192" customFormat="1" ht="12.75" customHeight="1">
      <c r="B59" s="1098" t="s">
        <v>555</v>
      </c>
      <c r="C59" s="1087"/>
      <c r="D59" s="1088"/>
      <c r="E59" s="1089"/>
      <c r="F59" s="1088"/>
      <c r="G59" s="1089"/>
      <c r="H59" s="1088"/>
      <c r="I59" s="1088"/>
      <c r="J59" s="1088"/>
      <c r="K59" s="1088"/>
      <c r="L59" s="1088"/>
      <c r="M59" s="1088"/>
      <c r="N59" s="1088"/>
      <c r="O59" s="1088"/>
      <c r="P59" s="1088"/>
      <c r="Q59" s="1088"/>
      <c r="R59" s="1088"/>
      <c r="S59" s="1088"/>
      <c r="T59" s="1088"/>
      <c r="U59" s="1088"/>
      <c r="V59" s="1088"/>
      <c r="W59" s="1088"/>
      <c r="X59" s="1088"/>
      <c r="Y59" s="1088"/>
      <c r="Z59" s="1088"/>
      <c r="AA59" s="1088"/>
      <c r="AB59" s="1088"/>
      <c r="AC59" s="1088"/>
      <c r="AD59" s="1088"/>
      <c r="AE59" s="1088"/>
      <c r="AF59" s="1088"/>
      <c r="AG59" s="1088"/>
      <c r="AH59" s="1088"/>
      <c r="AI59" s="1088"/>
      <c r="AJ59" s="1088"/>
      <c r="AK59" s="1088"/>
      <c r="AL59" s="1091"/>
    </row>
    <row r="60" spans="2:38" s="192" customFormat="1" ht="12.75" customHeight="1">
      <c r="B60" s="473"/>
      <c r="C60" s="1087"/>
      <c r="D60" s="1088"/>
      <c r="E60" s="1089"/>
      <c r="F60" s="1088"/>
      <c r="G60" s="1089"/>
      <c r="H60" s="1088"/>
      <c r="I60" s="1088"/>
      <c r="J60" s="1088"/>
      <c r="K60" s="1088"/>
      <c r="L60" s="1088"/>
      <c r="M60" s="1088"/>
      <c r="N60" s="1088"/>
      <c r="O60" s="1088"/>
      <c r="P60" s="1088"/>
      <c r="Q60" s="1088"/>
      <c r="R60" s="1088"/>
      <c r="S60" s="1088"/>
      <c r="T60" s="1088"/>
      <c r="U60" s="1088"/>
      <c r="V60" s="1088"/>
      <c r="W60" s="1088"/>
      <c r="X60" s="1088"/>
      <c r="Y60" s="1088"/>
      <c r="Z60" s="1088"/>
      <c r="AA60" s="1088"/>
      <c r="AB60" s="1088"/>
      <c r="AC60" s="1088"/>
      <c r="AD60" s="1088"/>
      <c r="AE60" s="1088"/>
      <c r="AF60" s="1088"/>
      <c r="AG60" s="1088"/>
      <c r="AH60" s="1088"/>
      <c r="AI60" s="1088"/>
      <c r="AJ60" s="1088"/>
      <c r="AK60" s="1088"/>
      <c r="AL60" s="1091"/>
    </row>
    <row r="61" spans="2:38" s="192" customFormat="1" ht="12.75" customHeight="1">
      <c r="B61" s="473" t="s">
        <v>556</v>
      </c>
      <c r="C61" s="1087">
        <v>252268</v>
      </c>
      <c r="D61" s="1088">
        <v>253587</v>
      </c>
      <c r="E61" s="1089">
        <f aca="true" t="shared" si="18" ref="E61:E68">SUM(C61-D61)</f>
        <v>-1319</v>
      </c>
      <c r="F61" s="1088">
        <v>0</v>
      </c>
      <c r="G61" s="1089">
        <f aca="true" t="shared" si="19" ref="G61:G68">SUM(E61-F61)</f>
        <v>-1319</v>
      </c>
      <c r="H61" s="1088">
        <v>94531</v>
      </c>
      <c r="I61" s="1088">
        <v>0</v>
      </c>
      <c r="J61" s="1088">
        <v>0</v>
      </c>
      <c r="K61" s="1088">
        <v>94671</v>
      </c>
      <c r="L61" s="1088">
        <v>0</v>
      </c>
      <c r="M61" s="1088">
        <v>15756</v>
      </c>
      <c r="N61" s="1088">
        <v>9082</v>
      </c>
      <c r="O61" s="1088">
        <v>13207</v>
      </c>
      <c r="P61" s="1088">
        <v>1250</v>
      </c>
      <c r="Q61" s="1088">
        <v>2563</v>
      </c>
      <c r="R61" s="1088">
        <v>3000</v>
      </c>
      <c r="S61" s="1088">
        <v>1245</v>
      </c>
      <c r="T61" s="1088">
        <v>4287</v>
      </c>
      <c r="U61" s="1088">
        <v>2676</v>
      </c>
      <c r="V61" s="1088">
        <v>0</v>
      </c>
      <c r="W61" s="1088">
        <v>10000</v>
      </c>
      <c r="X61" s="1088">
        <f aca="true" t="shared" si="20" ref="X61:X68">SUM(H61:W61)</f>
        <v>252268</v>
      </c>
      <c r="Y61" s="1088">
        <v>4018</v>
      </c>
      <c r="Z61" s="1088">
        <v>65434</v>
      </c>
      <c r="AA61" s="1088">
        <v>9985</v>
      </c>
      <c r="AB61" s="1088">
        <v>18994</v>
      </c>
      <c r="AC61" s="1088">
        <v>73829</v>
      </c>
      <c r="AD61" s="1088">
        <v>7321</v>
      </c>
      <c r="AE61" s="1088">
        <v>5167</v>
      </c>
      <c r="AF61" s="1088">
        <v>16208</v>
      </c>
      <c r="AG61" s="1088">
        <v>11167</v>
      </c>
      <c r="AH61" s="1088">
        <v>195</v>
      </c>
      <c r="AI61" s="1088">
        <v>2040</v>
      </c>
      <c r="AJ61" s="1088">
        <v>10141</v>
      </c>
      <c r="AK61" s="1088">
        <v>29088</v>
      </c>
      <c r="AL61" s="1091">
        <f aca="true" t="shared" si="21" ref="AL61:AL68">SUM(Y61:AK61)</f>
        <v>253587</v>
      </c>
    </row>
    <row r="62" spans="2:38" s="192" customFormat="1" ht="12.75" customHeight="1">
      <c r="B62" s="473" t="s">
        <v>1581</v>
      </c>
      <c r="C62" s="1087">
        <v>136896</v>
      </c>
      <c r="D62" s="1088">
        <v>129137</v>
      </c>
      <c r="E62" s="1089">
        <f t="shared" si="18"/>
        <v>7759</v>
      </c>
      <c r="F62" s="1088">
        <v>0</v>
      </c>
      <c r="G62" s="1089">
        <f t="shared" si="19"/>
        <v>7759</v>
      </c>
      <c r="H62" s="1088">
        <v>49064</v>
      </c>
      <c r="I62" s="1088">
        <v>0</v>
      </c>
      <c r="J62" s="1088">
        <v>0</v>
      </c>
      <c r="K62" s="1088">
        <v>29568</v>
      </c>
      <c r="L62" s="1088">
        <v>0</v>
      </c>
      <c r="M62" s="1088">
        <v>6754</v>
      </c>
      <c r="N62" s="1088">
        <v>3918</v>
      </c>
      <c r="O62" s="1088">
        <v>23856</v>
      </c>
      <c r="P62" s="1088">
        <v>3</v>
      </c>
      <c r="Q62" s="1088">
        <v>5358</v>
      </c>
      <c r="R62" s="1088">
        <v>930</v>
      </c>
      <c r="S62" s="1088">
        <v>1835</v>
      </c>
      <c r="T62" s="1088">
        <v>5044</v>
      </c>
      <c r="U62" s="1088">
        <v>3866</v>
      </c>
      <c r="V62" s="1088">
        <v>0</v>
      </c>
      <c r="W62" s="1088">
        <v>6700</v>
      </c>
      <c r="X62" s="1088">
        <f t="shared" si="20"/>
        <v>136896</v>
      </c>
      <c r="Y62" s="1088">
        <v>2429</v>
      </c>
      <c r="Z62" s="1088">
        <v>24659</v>
      </c>
      <c r="AA62" s="1088">
        <v>5043</v>
      </c>
      <c r="AB62" s="1088">
        <v>8804</v>
      </c>
      <c r="AC62" s="1088">
        <v>24552</v>
      </c>
      <c r="AD62" s="1088">
        <v>1983</v>
      </c>
      <c r="AE62" s="1088">
        <v>9382</v>
      </c>
      <c r="AF62" s="1088">
        <v>10214</v>
      </c>
      <c r="AG62" s="1088">
        <v>15274</v>
      </c>
      <c r="AH62" s="1088">
        <v>210</v>
      </c>
      <c r="AI62" s="1088">
        <v>595</v>
      </c>
      <c r="AJ62" s="1088">
        <v>3213</v>
      </c>
      <c r="AK62" s="1088">
        <v>22779</v>
      </c>
      <c r="AL62" s="1091">
        <f t="shared" si="21"/>
        <v>129137</v>
      </c>
    </row>
    <row r="63" spans="2:38" s="192" customFormat="1" ht="12.75" customHeight="1">
      <c r="B63" s="473" t="s">
        <v>1582</v>
      </c>
      <c r="C63" s="1087">
        <v>162271</v>
      </c>
      <c r="D63" s="1088">
        <v>158442</v>
      </c>
      <c r="E63" s="1089">
        <f t="shared" si="18"/>
        <v>3829</v>
      </c>
      <c r="F63" s="1088">
        <v>0</v>
      </c>
      <c r="G63" s="1089">
        <f t="shared" si="19"/>
        <v>3829</v>
      </c>
      <c r="H63" s="1088">
        <v>56393</v>
      </c>
      <c r="I63" s="1088">
        <v>0</v>
      </c>
      <c r="J63" s="1088">
        <v>0</v>
      </c>
      <c r="K63" s="1088">
        <v>57523</v>
      </c>
      <c r="L63" s="1088">
        <v>0</v>
      </c>
      <c r="M63" s="1088">
        <v>14991</v>
      </c>
      <c r="N63" s="1088">
        <v>5296</v>
      </c>
      <c r="O63" s="1088">
        <v>4276</v>
      </c>
      <c r="P63" s="1088">
        <v>1121</v>
      </c>
      <c r="Q63" s="1088">
        <v>3745</v>
      </c>
      <c r="R63" s="1088">
        <v>1206</v>
      </c>
      <c r="S63" s="1088">
        <v>4931</v>
      </c>
      <c r="T63" s="1088">
        <v>1302</v>
      </c>
      <c r="U63" s="1088">
        <v>2154</v>
      </c>
      <c r="V63" s="1088">
        <v>4833</v>
      </c>
      <c r="W63" s="1088">
        <v>4500</v>
      </c>
      <c r="X63" s="1088">
        <f t="shared" si="20"/>
        <v>162271</v>
      </c>
      <c r="Y63" s="1088">
        <v>2105</v>
      </c>
      <c r="Z63" s="1088">
        <v>40687</v>
      </c>
      <c r="AA63" s="1088">
        <v>4872</v>
      </c>
      <c r="AB63" s="1088">
        <v>11964</v>
      </c>
      <c r="AC63" s="1088">
        <v>36341</v>
      </c>
      <c r="AD63" s="1088">
        <v>20270</v>
      </c>
      <c r="AE63" s="1088">
        <v>3106</v>
      </c>
      <c r="AF63" s="1088">
        <v>12766</v>
      </c>
      <c r="AG63" s="1088">
        <v>1590</v>
      </c>
      <c r="AH63" s="1088">
        <v>263</v>
      </c>
      <c r="AI63" s="1088">
        <v>821</v>
      </c>
      <c r="AJ63" s="1088">
        <v>5048</v>
      </c>
      <c r="AK63" s="1088">
        <v>18609</v>
      </c>
      <c r="AL63" s="1091">
        <f t="shared" si="21"/>
        <v>158442</v>
      </c>
    </row>
    <row r="64" spans="2:38" s="192" customFormat="1" ht="12.75" customHeight="1">
      <c r="B64" s="473" t="s">
        <v>436</v>
      </c>
      <c r="C64" s="1087">
        <v>100950</v>
      </c>
      <c r="D64" s="1088">
        <v>89067</v>
      </c>
      <c r="E64" s="1089">
        <f t="shared" si="18"/>
        <v>11883</v>
      </c>
      <c r="F64" s="1090">
        <v>0</v>
      </c>
      <c r="G64" s="1089">
        <f t="shared" si="19"/>
        <v>11883</v>
      </c>
      <c r="H64" s="1088">
        <v>28777</v>
      </c>
      <c r="I64" s="1088">
        <v>0</v>
      </c>
      <c r="J64" s="1088">
        <v>0</v>
      </c>
      <c r="K64" s="1088">
        <v>28553</v>
      </c>
      <c r="L64" s="1088">
        <v>0</v>
      </c>
      <c r="M64" s="1088">
        <v>1367</v>
      </c>
      <c r="N64" s="1088">
        <v>3065</v>
      </c>
      <c r="O64" s="1088">
        <v>347</v>
      </c>
      <c r="P64" s="1088">
        <v>0</v>
      </c>
      <c r="Q64" s="1088">
        <v>804</v>
      </c>
      <c r="R64" s="1088">
        <v>588</v>
      </c>
      <c r="S64" s="1088">
        <v>1423</v>
      </c>
      <c r="T64" s="1088">
        <v>2750</v>
      </c>
      <c r="U64" s="1088">
        <v>12959</v>
      </c>
      <c r="V64" s="1088">
        <v>7317</v>
      </c>
      <c r="W64" s="1088">
        <v>13000</v>
      </c>
      <c r="X64" s="1088">
        <f t="shared" si="20"/>
        <v>100950</v>
      </c>
      <c r="Y64" s="1088">
        <v>1565</v>
      </c>
      <c r="Z64" s="1088">
        <v>19833</v>
      </c>
      <c r="AA64" s="1088">
        <v>2284</v>
      </c>
      <c r="AB64" s="1088">
        <v>2063</v>
      </c>
      <c r="AC64" s="1088">
        <v>40895</v>
      </c>
      <c r="AD64" s="1088">
        <v>1065</v>
      </c>
      <c r="AE64" s="1088">
        <v>2227</v>
      </c>
      <c r="AF64" s="1088">
        <v>6008</v>
      </c>
      <c r="AG64" s="1088">
        <v>4552</v>
      </c>
      <c r="AH64" s="1088">
        <v>128</v>
      </c>
      <c r="AI64" s="1088">
        <v>718</v>
      </c>
      <c r="AJ64" s="1088">
        <v>3108</v>
      </c>
      <c r="AK64" s="1088">
        <v>4621</v>
      </c>
      <c r="AL64" s="1091">
        <f t="shared" si="21"/>
        <v>89067</v>
      </c>
    </row>
    <row r="65" spans="2:38" s="192" customFormat="1" ht="12.75" customHeight="1">
      <c r="B65" s="473" t="s">
        <v>557</v>
      </c>
      <c r="C65" s="1087">
        <v>212811</v>
      </c>
      <c r="D65" s="1088">
        <v>192929</v>
      </c>
      <c r="E65" s="1089">
        <f t="shared" si="18"/>
        <v>19882</v>
      </c>
      <c r="F65" s="1088">
        <v>0</v>
      </c>
      <c r="G65" s="1089">
        <f t="shared" si="19"/>
        <v>19882</v>
      </c>
      <c r="H65" s="1088">
        <v>87018</v>
      </c>
      <c r="I65" s="1088">
        <v>0</v>
      </c>
      <c r="J65" s="1088">
        <v>0</v>
      </c>
      <c r="K65" s="1088">
        <v>80210</v>
      </c>
      <c r="L65" s="1088">
        <v>0</v>
      </c>
      <c r="M65" s="1088">
        <v>10606</v>
      </c>
      <c r="N65" s="1088">
        <v>4870</v>
      </c>
      <c r="O65" s="1088">
        <v>1985</v>
      </c>
      <c r="P65" s="1088">
        <v>531</v>
      </c>
      <c r="Q65" s="1088">
        <v>2132</v>
      </c>
      <c r="R65" s="1088">
        <v>2040</v>
      </c>
      <c r="S65" s="1088">
        <v>30</v>
      </c>
      <c r="T65" s="1088">
        <v>0</v>
      </c>
      <c r="U65" s="1088">
        <v>4289</v>
      </c>
      <c r="V65" s="1088">
        <v>12100</v>
      </c>
      <c r="W65" s="1088">
        <v>7000</v>
      </c>
      <c r="X65" s="1088">
        <f t="shared" si="20"/>
        <v>212811</v>
      </c>
      <c r="Y65" s="1088">
        <v>2444</v>
      </c>
      <c r="Z65" s="1088">
        <v>52057</v>
      </c>
      <c r="AA65" s="1088">
        <v>7894</v>
      </c>
      <c r="AB65" s="1088">
        <v>22962</v>
      </c>
      <c r="AC65" s="1088">
        <v>49051</v>
      </c>
      <c r="AD65" s="1088">
        <v>2541</v>
      </c>
      <c r="AE65" s="1088">
        <v>4986</v>
      </c>
      <c r="AF65" s="1088">
        <v>25629</v>
      </c>
      <c r="AG65" s="1088">
        <v>1587</v>
      </c>
      <c r="AH65" s="1088">
        <v>409</v>
      </c>
      <c r="AI65" s="1088">
        <v>863</v>
      </c>
      <c r="AJ65" s="1088">
        <v>10090</v>
      </c>
      <c r="AK65" s="1088">
        <v>12416</v>
      </c>
      <c r="AL65" s="1091">
        <f t="shared" si="21"/>
        <v>192929</v>
      </c>
    </row>
    <row r="66" spans="2:38" s="192" customFormat="1" ht="12.75" customHeight="1">
      <c r="B66" s="473" t="s">
        <v>1662</v>
      </c>
      <c r="C66" s="1087">
        <v>194207</v>
      </c>
      <c r="D66" s="1088">
        <v>189219</v>
      </c>
      <c r="E66" s="1089">
        <f t="shared" si="18"/>
        <v>4988</v>
      </c>
      <c r="F66" s="1090">
        <v>0</v>
      </c>
      <c r="G66" s="1089">
        <f t="shared" si="19"/>
        <v>4988</v>
      </c>
      <c r="H66" s="1088">
        <v>71498</v>
      </c>
      <c r="I66" s="1088">
        <v>0</v>
      </c>
      <c r="J66" s="1088">
        <v>0</v>
      </c>
      <c r="K66" s="1088">
        <v>77595</v>
      </c>
      <c r="L66" s="1088">
        <v>0</v>
      </c>
      <c r="M66" s="1088">
        <v>9239</v>
      </c>
      <c r="N66" s="1088">
        <v>10905</v>
      </c>
      <c r="O66" s="1088">
        <v>865</v>
      </c>
      <c r="P66" s="1088">
        <v>801</v>
      </c>
      <c r="Q66" s="1088">
        <v>2758</v>
      </c>
      <c r="R66" s="1088">
        <v>2024</v>
      </c>
      <c r="S66" s="1088">
        <v>6748</v>
      </c>
      <c r="T66" s="1088">
        <v>100</v>
      </c>
      <c r="U66" s="1088">
        <v>2494</v>
      </c>
      <c r="V66" s="1088">
        <v>4680</v>
      </c>
      <c r="W66" s="1088">
        <v>4500</v>
      </c>
      <c r="X66" s="1088">
        <f t="shared" si="20"/>
        <v>194207</v>
      </c>
      <c r="Y66" s="1088">
        <v>4276</v>
      </c>
      <c r="Z66" s="1088">
        <v>45257</v>
      </c>
      <c r="AA66" s="1088">
        <v>10524</v>
      </c>
      <c r="AB66" s="1088">
        <v>11650</v>
      </c>
      <c r="AC66" s="1088">
        <v>43742</v>
      </c>
      <c r="AD66" s="1088">
        <v>10854</v>
      </c>
      <c r="AE66" s="1088">
        <v>4475</v>
      </c>
      <c r="AF66" s="1088">
        <v>28279</v>
      </c>
      <c r="AG66" s="1088">
        <v>3319</v>
      </c>
      <c r="AH66" s="1088">
        <v>111</v>
      </c>
      <c r="AI66" s="1088">
        <v>2344</v>
      </c>
      <c r="AJ66" s="1088">
        <v>10099</v>
      </c>
      <c r="AK66" s="1088">
        <v>14289</v>
      </c>
      <c r="AL66" s="1091">
        <f t="shared" si="21"/>
        <v>189219</v>
      </c>
    </row>
    <row r="67" spans="2:38" s="192" customFormat="1" ht="12.75" customHeight="1">
      <c r="B67" s="473" t="s">
        <v>440</v>
      </c>
      <c r="C67" s="1087">
        <v>174654</v>
      </c>
      <c r="D67" s="1088">
        <v>172618</v>
      </c>
      <c r="E67" s="1089">
        <f t="shared" si="18"/>
        <v>2036</v>
      </c>
      <c r="F67" s="1088">
        <v>0</v>
      </c>
      <c r="G67" s="1089">
        <f t="shared" si="19"/>
        <v>2036</v>
      </c>
      <c r="H67" s="1088">
        <v>49278</v>
      </c>
      <c r="I67" s="1088">
        <v>0</v>
      </c>
      <c r="J67" s="1088">
        <v>0</v>
      </c>
      <c r="K67" s="1088">
        <v>65736</v>
      </c>
      <c r="L67" s="1088">
        <v>0</v>
      </c>
      <c r="M67" s="1088">
        <v>8621</v>
      </c>
      <c r="N67" s="1088">
        <v>11356</v>
      </c>
      <c r="O67" s="1088">
        <v>258</v>
      </c>
      <c r="P67" s="1088">
        <v>0</v>
      </c>
      <c r="Q67" s="1088">
        <v>1600</v>
      </c>
      <c r="R67" s="1088">
        <v>1374</v>
      </c>
      <c r="S67" s="1088">
        <v>5990</v>
      </c>
      <c r="T67" s="1088">
        <v>14839</v>
      </c>
      <c r="U67" s="1088">
        <v>1021</v>
      </c>
      <c r="V67" s="1088">
        <v>2081</v>
      </c>
      <c r="W67" s="1088">
        <v>12500</v>
      </c>
      <c r="X67" s="1088">
        <f t="shared" si="20"/>
        <v>174654</v>
      </c>
      <c r="Y67" s="1088">
        <v>3497</v>
      </c>
      <c r="Z67" s="1088">
        <v>49338</v>
      </c>
      <c r="AA67" s="1088">
        <v>4450</v>
      </c>
      <c r="AB67" s="1088">
        <v>20132</v>
      </c>
      <c r="AC67" s="1088">
        <v>50394</v>
      </c>
      <c r="AD67" s="1088">
        <v>3663</v>
      </c>
      <c r="AE67" s="1088">
        <v>1647</v>
      </c>
      <c r="AF67" s="1088">
        <v>23147</v>
      </c>
      <c r="AG67" s="1088">
        <v>1948</v>
      </c>
      <c r="AH67" s="1088">
        <v>247</v>
      </c>
      <c r="AI67" s="1088">
        <v>794</v>
      </c>
      <c r="AJ67" s="1088">
        <v>4948</v>
      </c>
      <c r="AK67" s="1088">
        <v>8413</v>
      </c>
      <c r="AL67" s="1091">
        <f t="shared" si="21"/>
        <v>172618</v>
      </c>
    </row>
    <row r="68" spans="2:38" s="192" customFormat="1" ht="12.75" customHeight="1">
      <c r="B68" s="473" t="s">
        <v>441</v>
      </c>
      <c r="C68" s="1087">
        <v>226975</v>
      </c>
      <c r="D68" s="1088">
        <v>213268</v>
      </c>
      <c r="E68" s="1089">
        <f t="shared" si="18"/>
        <v>13707</v>
      </c>
      <c r="F68" s="1089">
        <v>-7129</v>
      </c>
      <c r="G68" s="1089">
        <f t="shared" si="19"/>
        <v>20836</v>
      </c>
      <c r="H68" s="1088">
        <v>82619</v>
      </c>
      <c r="I68" s="1088">
        <v>0</v>
      </c>
      <c r="J68" s="1088">
        <v>0</v>
      </c>
      <c r="K68" s="1088">
        <v>70403</v>
      </c>
      <c r="L68" s="1088">
        <v>0</v>
      </c>
      <c r="M68" s="1088">
        <v>14767</v>
      </c>
      <c r="N68" s="1088">
        <v>15778</v>
      </c>
      <c r="O68" s="1088">
        <v>3467</v>
      </c>
      <c r="P68" s="1088">
        <v>1958</v>
      </c>
      <c r="Q68" s="1088">
        <v>4810</v>
      </c>
      <c r="R68" s="1088">
        <v>1217</v>
      </c>
      <c r="S68" s="1088">
        <v>2315</v>
      </c>
      <c r="T68" s="1088">
        <v>2600</v>
      </c>
      <c r="U68" s="1088">
        <v>2940</v>
      </c>
      <c r="V68" s="1088">
        <v>5901</v>
      </c>
      <c r="W68" s="1088">
        <v>18200</v>
      </c>
      <c r="X68" s="1088">
        <f t="shared" si="20"/>
        <v>226975</v>
      </c>
      <c r="Y68" s="1088">
        <v>3002</v>
      </c>
      <c r="Z68" s="1088">
        <v>53423</v>
      </c>
      <c r="AA68" s="1088">
        <v>3521</v>
      </c>
      <c r="AB68" s="1088">
        <v>14886</v>
      </c>
      <c r="AC68" s="1088">
        <v>59233</v>
      </c>
      <c r="AD68" s="1088">
        <v>7696</v>
      </c>
      <c r="AE68" s="1088">
        <v>2631</v>
      </c>
      <c r="AF68" s="1088">
        <v>38936</v>
      </c>
      <c r="AG68" s="1088">
        <v>10080</v>
      </c>
      <c r="AH68" s="1088">
        <v>242</v>
      </c>
      <c r="AI68" s="1088">
        <v>1500</v>
      </c>
      <c r="AJ68" s="1088">
        <v>3708</v>
      </c>
      <c r="AK68" s="1088">
        <v>14410</v>
      </c>
      <c r="AL68" s="1091">
        <f t="shared" si="21"/>
        <v>213268</v>
      </c>
    </row>
    <row r="69" spans="2:38" s="192" customFormat="1" ht="12.75" customHeight="1">
      <c r="B69" s="473"/>
      <c r="C69" s="1087"/>
      <c r="D69" s="1088"/>
      <c r="E69" s="1089"/>
      <c r="F69" s="1088"/>
      <c r="G69" s="1089"/>
      <c r="H69" s="1088"/>
      <c r="I69" s="1088"/>
      <c r="J69" s="1088"/>
      <c r="K69" s="1088"/>
      <c r="L69" s="1088"/>
      <c r="M69" s="1088"/>
      <c r="N69" s="1088"/>
      <c r="O69" s="1088"/>
      <c r="P69" s="1088"/>
      <c r="Q69" s="1088"/>
      <c r="R69" s="1088"/>
      <c r="S69" s="1088"/>
      <c r="T69" s="1088"/>
      <c r="U69" s="1088"/>
      <c r="V69" s="1088"/>
      <c r="W69" s="1088"/>
      <c r="X69" s="1088"/>
      <c r="Y69" s="1088"/>
      <c r="Z69" s="1088"/>
      <c r="AA69" s="1088"/>
      <c r="AB69" s="1088"/>
      <c r="AC69" s="1088"/>
      <c r="AD69" s="1088"/>
      <c r="AE69" s="1088"/>
      <c r="AF69" s="1088"/>
      <c r="AG69" s="1088"/>
      <c r="AH69" s="1088"/>
      <c r="AI69" s="1088"/>
      <c r="AJ69" s="1088"/>
      <c r="AK69" s="1088"/>
      <c r="AL69" s="1091"/>
    </row>
    <row r="70" spans="2:38" s="1093" customFormat="1" ht="12.75" customHeight="1">
      <c r="B70" s="480" t="s">
        <v>558</v>
      </c>
      <c r="C70" s="1094">
        <f aca="true" t="shared" si="22" ref="C70:W70">SUM(C25:C37,C41:C48,C52:C57,C61:C68)</f>
        <v>5131609</v>
      </c>
      <c r="D70" s="1095">
        <f t="shared" si="22"/>
        <v>4894195</v>
      </c>
      <c r="E70" s="1095">
        <f t="shared" si="22"/>
        <v>237414</v>
      </c>
      <c r="F70" s="1102">
        <f t="shared" si="22"/>
        <v>-3294</v>
      </c>
      <c r="G70" s="1095">
        <f t="shared" si="22"/>
        <v>240708</v>
      </c>
      <c r="H70" s="1095">
        <f t="shared" si="22"/>
        <v>1988508</v>
      </c>
      <c r="I70" s="1095">
        <f t="shared" si="22"/>
        <v>0</v>
      </c>
      <c r="J70" s="1095">
        <f t="shared" si="22"/>
        <v>0</v>
      </c>
      <c r="K70" s="1095">
        <f t="shared" si="22"/>
        <v>1697417</v>
      </c>
      <c r="L70" s="1095">
        <f t="shared" si="22"/>
        <v>0</v>
      </c>
      <c r="M70" s="1095">
        <f t="shared" si="22"/>
        <v>328753</v>
      </c>
      <c r="N70" s="1095">
        <f t="shared" si="22"/>
        <v>201875</v>
      </c>
      <c r="O70" s="1095">
        <f t="shared" si="22"/>
        <v>114419</v>
      </c>
      <c r="P70" s="1095">
        <f t="shared" si="22"/>
        <v>12100</v>
      </c>
      <c r="Q70" s="1095">
        <f t="shared" si="22"/>
        <v>56414</v>
      </c>
      <c r="R70" s="1095">
        <f t="shared" si="22"/>
        <v>35799</v>
      </c>
      <c r="S70" s="1095">
        <f t="shared" si="22"/>
        <v>96964</v>
      </c>
      <c r="T70" s="1095">
        <f t="shared" si="22"/>
        <v>61642</v>
      </c>
      <c r="U70" s="1095">
        <f t="shared" si="22"/>
        <v>88484</v>
      </c>
      <c r="V70" s="1095">
        <f t="shared" si="22"/>
        <v>202634</v>
      </c>
      <c r="W70" s="1095">
        <f t="shared" si="22"/>
        <v>246600</v>
      </c>
      <c r="X70" s="1095">
        <f>SUM(H70:W70)</f>
        <v>5131609</v>
      </c>
      <c r="Y70" s="1095">
        <f aca="true" t="shared" si="23" ref="Y70:AL70">SUM(Y25:Y37,Y41:Y48,Y52:Y57,Y61:Y68)</f>
        <v>101119</v>
      </c>
      <c r="Z70" s="1095">
        <f t="shared" si="23"/>
        <v>1216057</v>
      </c>
      <c r="AA70" s="1095">
        <f t="shared" si="23"/>
        <v>160897</v>
      </c>
      <c r="AB70" s="1095">
        <f t="shared" si="23"/>
        <v>440685</v>
      </c>
      <c r="AC70" s="1095">
        <f t="shared" si="23"/>
        <v>1459994</v>
      </c>
      <c r="AD70" s="1095">
        <f t="shared" si="23"/>
        <v>166324</v>
      </c>
      <c r="AE70" s="1095">
        <f t="shared" si="23"/>
        <v>131270</v>
      </c>
      <c r="AF70" s="1095">
        <f t="shared" si="23"/>
        <v>476752</v>
      </c>
      <c r="AG70" s="1095">
        <f t="shared" si="23"/>
        <v>159663</v>
      </c>
      <c r="AH70" s="1095">
        <f t="shared" si="23"/>
        <v>8637</v>
      </c>
      <c r="AI70" s="1095">
        <f t="shared" si="23"/>
        <v>37145</v>
      </c>
      <c r="AJ70" s="1095">
        <f t="shared" si="23"/>
        <v>176960</v>
      </c>
      <c r="AK70" s="1095">
        <f t="shared" si="23"/>
        <v>358692</v>
      </c>
      <c r="AL70" s="1096">
        <f t="shared" si="23"/>
        <v>4894195</v>
      </c>
    </row>
    <row r="71" spans="2:38" s="192" customFormat="1" ht="12.75" customHeight="1">
      <c r="B71" s="473"/>
      <c r="C71" s="1087"/>
      <c r="D71" s="1088"/>
      <c r="E71" s="1089"/>
      <c r="F71" s="1088"/>
      <c r="G71" s="1089"/>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91"/>
    </row>
    <row r="72" spans="2:38" s="1093" customFormat="1" ht="12.75" customHeight="1">
      <c r="B72" s="480" t="s">
        <v>559</v>
      </c>
      <c r="C72" s="1094">
        <f aca="true" t="shared" si="24" ref="C72:W72">SUM(C21+C70)</f>
        <v>13178418</v>
      </c>
      <c r="D72" s="1095">
        <f t="shared" si="24"/>
        <v>12770823</v>
      </c>
      <c r="E72" s="1095">
        <f t="shared" si="24"/>
        <v>407595</v>
      </c>
      <c r="F72" s="1103">
        <f t="shared" si="24"/>
        <v>46274</v>
      </c>
      <c r="G72" s="1095">
        <f t="shared" si="24"/>
        <v>361321</v>
      </c>
      <c r="H72" s="1095">
        <f t="shared" si="24"/>
        <v>5520022</v>
      </c>
      <c r="I72" s="1095">
        <f t="shared" si="24"/>
        <v>2529</v>
      </c>
      <c r="J72" s="1095">
        <f t="shared" si="24"/>
        <v>4526</v>
      </c>
      <c r="K72" s="1095">
        <f t="shared" si="24"/>
        <v>3279110</v>
      </c>
      <c r="L72" s="1095">
        <f t="shared" si="24"/>
        <v>0</v>
      </c>
      <c r="M72" s="1095">
        <f t="shared" si="24"/>
        <v>1245237</v>
      </c>
      <c r="N72" s="1095">
        <f t="shared" si="24"/>
        <v>462151</v>
      </c>
      <c r="O72" s="1095">
        <f t="shared" si="24"/>
        <v>337339</v>
      </c>
      <c r="P72" s="1095">
        <f t="shared" si="24"/>
        <v>35176</v>
      </c>
      <c r="Q72" s="1095">
        <f t="shared" si="24"/>
        <v>195666</v>
      </c>
      <c r="R72" s="1095">
        <f t="shared" si="24"/>
        <v>121687</v>
      </c>
      <c r="S72" s="1095">
        <f t="shared" si="24"/>
        <v>238775</v>
      </c>
      <c r="T72" s="1095">
        <f t="shared" si="24"/>
        <v>253296</v>
      </c>
      <c r="U72" s="1095">
        <f t="shared" si="24"/>
        <v>364655</v>
      </c>
      <c r="V72" s="1095">
        <f t="shared" si="24"/>
        <v>515349</v>
      </c>
      <c r="W72" s="1095">
        <f t="shared" si="24"/>
        <v>602900</v>
      </c>
      <c r="X72" s="1095">
        <f>SUM(H72:W72)</f>
        <v>13178418</v>
      </c>
      <c r="Y72" s="1095">
        <v>290730</v>
      </c>
      <c r="Z72" s="1095">
        <f aca="true" t="shared" si="25" ref="Z72:AK72">SUM(Z21+Z70)</f>
        <v>3059120</v>
      </c>
      <c r="AA72" s="1095">
        <f t="shared" si="25"/>
        <v>490920</v>
      </c>
      <c r="AB72" s="1095">
        <f t="shared" si="25"/>
        <v>1087586</v>
      </c>
      <c r="AC72" s="1095">
        <f t="shared" si="25"/>
        <v>3186572</v>
      </c>
      <c r="AD72" s="1095">
        <f t="shared" si="25"/>
        <v>1324218</v>
      </c>
      <c r="AE72" s="1095">
        <f t="shared" si="25"/>
        <v>429479</v>
      </c>
      <c r="AF72" s="1095">
        <f t="shared" si="25"/>
        <v>1280187</v>
      </c>
      <c r="AG72" s="1095">
        <f t="shared" si="25"/>
        <v>323836</v>
      </c>
      <c r="AH72" s="1095">
        <f t="shared" si="25"/>
        <v>19348</v>
      </c>
      <c r="AI72" s="1095">
        <f t="shared" si="25"/>
        <v>96766</v>
      </c>
      <c r="AJ72" s="1095">
        <f t="shared" si="25"/>
        <v>371186</v>
      </c>
      <c r="AK72" s="1095">
        <f t="shared" si="25"/>
        <v>810875</v>
      </c>
      <c r="AL72" s="1096">
        <f>SUM(Y72:AK72)</f>
        <v>12770823</v>
      </c>
    </row>
    <row r="73" spans="2:38" s="192" customFormat="1" ht="12.75" customHeight="1">
      <c r="B73" s="475"/>
      <c r="C73" s="1104"/>
      <c r="D73" s="1105"/>
      <c r="E73" s="1106"/>
      <c r="F73" s="1105"/>
      <c r="G73" s="1106"/>
      <c r="H73" s="1105"/>
      <c r="I73" s="1105"/>
      <c r="J73" s="1105"/>
      <c r="K73" s="1105"/>
      <c r="L73" s="1105"/>
      <c r="M73" s="1105"/>
      <c r="N73" s="1105"/>
      <c r="O73" s="1105"/>
      <c r="P73" s="1105"/>
      <c r="Q73" s="1105"/>
      <c r="R73" s="1105"/>
      <c r="S73" s="1105"/>
      <c r="T73" s="1105"/>
      <c r="U73" s="1105"/>
      <c r="V73" s="1105"/>
      <c r="W73" s="1105"/>
      <c r="X73" s="1105"/>
      <c r="Y73" s="1105"/>
      <c r="Z73" s="1105"/>
      <c r="AA73" s="1105"/>
      <c r="AB73" s="1105"/>
      <c r="AC73" s="1105"/>
      <c r="AD73" s="1105"/>
      <c r="AE73" s="1105"/>
      <c r="AF73" s="1105"/>
      <c r="AG73" s="1105"/>
      <c r="AH73" s="1105"/>
      <c r="AI73" s="1105"/>
      <c r="AJ73" s="1105"/>
      <c r="AK73" s="1105"/>
      <c r="AL73" s="1107"/>
    </row>
    <row r="74" spans="2:16" s="192" customFormat="1" ht="12">
      <c r="B74" s="192" t="s">
        <v>560</v>
      </c>
      <c r="O74" s="195"/>
      <c r="P74" s="195"/>
    </row>
    <row r="75" spans="15:16" s="192" customFormat="1" ht="12">
      <c r="O75" s="195"/>
      <c r="P75" s="195"/>
    </row>
    <row r="76" spans="15:16" s="192" customFormat="1" ht="12">
      <c r="O76" s="195"/>
      <c r="P76" s="195"/>
    </row>
    <row r="77" spans="15:16" s="192" customFormat="1" ht="12">
      <c r="O77" s="195"/>
      <c r="P77" s="195"/>
    </row>
    <row r="78" spans="15:16" s="192" customFormat="1" ht="12">
      <c r="O78" s="195"/>
      <c r="P78" s="195"/>
    </row>
    <row r="79" s="192" customFormat="1" ht="12"/>
    <row r="80" s="192" customFormat="1" ht="12"/>
    <row r="81" s="192" customFormat="1" ht="12"/>
    <row r="82" s="192" customFormat="1" ht="12"/>
    <row r="83" s="192" customFormat="1" ht="12"/>
    <row r="84" s="192" customFormat="1" ht="12"/>
    <row r="85" s="192" customFormat="1" ht="12"/>
    <row r="86" s="192" customFormat="1" ht="12"/>
    <row r="87" s="192" customFormat="1" ht="12"/>
    <row r="88" s="192" customFormat="1" ht="12"/>
    <row r="89" s="192" customFormat="1" ht="12"/>
    <row r="90" s="192" customFormat="1" ht="12"/>
    <row r="91" s="192" customFormat="1" ht="12"/>
    <row r="92" s="192" customFormat="1" ht="12"/>
    <row r="93" s="192" customFormat="1" ht="12"/>
    <row r="94" s="192" customFormat="1" ht="12"/>
    <row r="95" s="192" customFormat="1" ht="12"/>
    <row r="96" s="192" customFormat="1" ht="12"/>
    <row r="97" s="192" customFormat="1" ht="12"/>
    <row r="98" s="192" customFormat="1" ht="12"/>
    <row r="99" s="192" customFormat="1" ht="12"/>
    <row r="100" s="192" customFormat="1" ht="12"/>
    <row r="101" s="192" customFormat="1" ht="12"/>
    <row r="102" s="192" customFormat="1" ht="12"/>
    <row r="103" s="192" customFormat="1" ht="12"/>
    <row r="104" s="192" customFormat="1" ht="12"/>
    <row r="105" s="192" customFormat="1" ht="12"/>
    <row r="106" s="192" customFormat="1" ht="12"/>
    <row r="107" s="192" customFormat="1" ht="12"/>
    <row r="108" s="192" customFormat="1" ht="12"/>
    <row r="109" s="192" customFormat="1" ht="12"/>
    <row r="110" s="192" customFormat="1" ht="12"/>
    <row r="111" s="192" customFormat="1" ht="12"/>
    <row r="112" s="192" customFormat="1" ht="12"/>
    <row r="113" s="192" customFormat="1" ht="12"/>
    <row r="114" s="192" customFormat="1" ht="12"/>
    <row r="115" s="192" customFormat="1" ht="12"/>
    <row r="116" s="192" customFormat="1" ht="12"/>
    <row r="117" s="192" customFormat="1" ht="12"/>
    <row r="118" s="192" customFormat="1" ht="12"/>
    <row r="119" s="192" customFormat="1" ht="12"/>
    <row r="120" s="192" customFormat="1" ht="12"/>
    <row r="121" s="192" customFormat="1" ht="12"/>
    <row r="122" s="192" customFormat="1" ht="12"/>
    <row r="123" s="192" customFormat="1" ht="12"/>
    <row r="124" s="192" customFormat="1" ht="12"/>
    <row r="125" s="192" customFormat="1" ht="12"/>
    <row r="126" s="192" customFormat="1" ht="12"/>
    <row r="127" s="192" customFormat="1" ht="12"/>
    <row r="128" s="192" customFormat="1" ht="12"/>
    <row r="129" s="192" customFormat="1" ht="12"/>
    <row r="130" s="192" customFormat="1" ht="12"/>
    <row r="131" s="192" customFormat="1" ht="12"/>
    <row r="132" s="192" customFormat="1" ht="12"/>
    <row r="133" s="192" customFormat="1" ht="12"/>
    <row r="134" s="192" customFormat="1" ht="12"/>
    <row r="135" s="192" customFormat="1" ht="12"/>
    <row r="136" s="192" customFormat="1" ht="12"/>
    <row r="137" s="192" customFormat="1" ht="12"/>
    <row r="138" s="192" customFormat="1" ht="12"/>
    <row r="139" s="192" customFormat="1" ht="12"/>
    <row r="140" s="192" customFormat="1" ht="12"/>
    <row r="141" s="192" customFormat="1" ht="12"/>
    <row r="142" s="192" customFormat="1" ht="12"/>
    <row r="143" s="192" customFormat="1" ht="12"/>
    <row r="144" s="192" customFormat="1" ht="12"/>
    <row r="145" s="192" customFormat="1" ht="12"/>
    <row r="146" s="192" customFormat="1" ht="12"/>
    <row r="147" s="192" customFormat="1" ht="12"/>
    <row r="148" s="192" customFormat="1" ht="12"/>
    <row r="149" s="192" customFormat="1" ht="12"/>
    <row r="150" s="192" customFormat="1" ht="12"/>
    <row r="151" s="192" customFormat="1" ht="12"/>
    <row r="152" s="192" customFormat="1" ht="12"/>
    <row r="153" s="192" customFormat="1" ht="12"/>
    <row r="154" s="192" customFormat="1" ht="12"/>
    <row r="155" s="192" customFormat="1" ht="12"/>
    <row r="156" s="192" customFormat="1" ht="12"/>
    <row r="157" s="192" customFormat="1" ht="12"/>
    <row r="158" s="192" customFormat="1" ht="12"/>
    <row r="159" s="192" customFormat="1" ht="12"/>
    <row r="160" s="192" customFormat="1" ht="12"/>
    <row r="161" s="192" customFormat="1" ht="12"/>
    <row r="162" s="192" customFormat="1" ht="12"/>
    <row r="163" s="192" customFormat="1" ht="12"/>
    <row r="164" s="192" customFormat="1" ht="12"/>
    <row r="165" s="192" customFormat="1" ht="12"/>
    <row r="166" s="192" customFormat="1" ht="12"/>
    <row r="167" s="192" customFormat="1" ht="12"/>
  </sheetData>
  <mergeCells count="16">
    <mergeCell ref="AK5:AK6"/>
    <mergeCell ref="AL5:AL6"/>
    <mergeCell ref="Y5:Y6"/>
    <mergeCell ref="Z5:Z6"/>
    <mergeCell ref="AA5:AA6"/>
    <mergeCell ref="AB5:AB6"/>
    <mergeCell ref="E4:E6"/>
    <mergeCell ref="F4:F6"/>
    <mergeCell ref="AI5:AI6"/>
    <mergeCell ref="AJ5:AJ6"/>
    <mergeCell ref="AE5:AE6"/>
    <mergeCell ref="AF5:AF6"/>
    <mergeCell ref="AG5:AG6"/>
    <mergeCell ref="AH5:AH6"/>
    <mergeCell ref="AC5:AC6"/>
    <mergeCell ref="AD5:AD6"/>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2:AX39"/>
  <sheetViews>
    <sheetView workbookViewId="0" topLeftCell="A1">
      <selection activeCell="A1" sqref="A1"/>
    </sheetView>
  </sheetViews>
  <sheetFormatPr defaultColWidth="9.00390625" defaultRowHeight="13.5"/>
  <cols>
    <col min="1" max="1" width="2.625" style="1108" customWidth="1"/>
    <col min="2" max="2" width="4.25390625" style="1108" customWidth="1"/>
    <col min="3" max="3" width="7.625" style="1108" customWidth="1"/>
    <col min="4" max="4" width="9.00390625" style="1108" customWidth="1"/>
    <col min="5" max="5" width="6.125" style="1111" bestFit="1" customWidth="1"/>
    <col min="6" max="6" width="9.00390625" style="1108" customWidth="1"/>
    <col min="7" max="7" width="5.625" style="1108" customWidth="1"/>
    <col min="8" max="8" width="5.25390625" style="1111" bestFit="1" customWidth="1"/>
    <col min="9" max="9" width="5.25390625" style="1108" customWidth="1"/>
    <col min="10" max="14" width="5.625" style="1108" customWidth="1"/>
    <col min="15" max="15" width="4.50390625" style="1111" customWidth="1"/>
    <col min="16" max="17" width="5.625" style="1108" customWidth="1"/>
    <col min="18" max="18" width="5.625" style="1111" customWidth="1"/>
    <col min="19" max="25" width="5.625" style="1108" customWidth="1"/>
    <col min="26" max="26" width="8.00390625" style="1108" customWidth="1"/>
    <col min="27" max="27" width="6.125" style="1111" bestFit="1" customWidth="1"/>
    <col min="28" max="28" width="7.625" style="1108" bestFit="1" customWidth="1"/>
    <col min="29" max="30" width="5.625" style="1108" customWidth="1"/>
    <col min="31" max="31" width="7.625" style="1108" customWidth="1"/>
    <col min="32" max="32" width="5.25390625" style="1111" bestFit="1" customWidth="1"/>
    <col min="33" max="33" width="7.625" style="1108" customWidth="1"/>
    <col min="34" max="43" width="5.625" style="1108" customWidth="1"/>
    <col min="44" max="45" width="5.75390625" style="1108" customWidth="1"/>
    <col min="46" max="47" width="5.625" style="1108" customWidth="1"/>
    <col min="48" max="48" width="7.875" style="1108" bestFit="1" customWidth="1"/>
    <col min="49" max="49" width="4.125" style="1111" bestFit="1" customWidth="1"/>
    <col min="50" max="50" width="7.125" style="1108" customWidth="1"/>
    <col min="51" max="16384" width="9.00390625" style="1108" customWidth="1"/>
  </cols>
  <sheetData>
    <row r="2" spans="2:50" ht="14.25">
      <c r="B2" s="1109" t="s">
        <v>615</v>
      </c>
      <c r="C2" s="1109"/>
      <c r="D2" s="1109"/>
      <c r="E2" s="1110"/>
      <c r="F2" s="1109"/>
      <c r="I2" s="1109"/>
      <c r="J2" s="1109"/>
      <c r="K2" s="1109"/>
      <c r="L2" s="1109"/>
      <c r="M2" s="1109"/>
      <c r="N2" s="1109"/>
      <c r="O2" s="1110"/>
      <c r="V2" s="1109"/>
      <c r="W2" s="1109"/>
      <c r="X2" s="1109"/>
      <c r="Y2" s="1109"/>
      <c r="Z2" s="1109"/>
      <c r="AA2" s="1110"/>
      <c r="AB2" s="1109"/>
      <c r="AC2" s="1109"/>
      <c r="AD2" s="1109"/>
      <c r="AE2" s="1109"/>
      <c r="AF2" s="1110"/>
      <c r="AG2" s="1109"/>
      <c r="AH2" s="1109"/>
      <c r="AI2" s="1109"/>
      <c r="AJ2" s="1109"/>
      <c r="AK2" s="1109"/>
      <c r="AL2" s="1109"/>
      <c r="AR2" s="1109"/>
      <c r="AS2" s="1109"/>
      <c r="AT2" s="1109"/>
      <c r="AU2" s="1109"/>
      <c r="AV2" s="1109"/>
      <c r="AW2" s="1110"/>
      <c r="AX2" s="1109"/>
    </row>
    <row r="3" spans="5:49" s="1112" customFormat="1" ht="12.75" thickBot="1">
      <c r="E3" s="1113"/>
      <c r="H3" s="1113"/>
      <c r="O3" s="1113"/>
      <c r="R3" s="1113"/>
      <c r="AA3" s="1113"/>
      <c r="AF3" s="1113"/>
      <c r="AW3" s="1113"/>
    </row>
    <row r="4" spans="2:50" s="1112" customFormat="1" ht="27.75" customHeight="1" thickTop="1">
      <c r="B4" s="1730" t="s">
        <v>573</v>
      </c>
      <c r="C4" s="1731"/>
      <c r="D4" s="1725" t="s">
        <v>402</v>
      </c>
      <c r="E4" s="1725"/>
      <c r="F4" s="1726"/>
      <c r="G4" s="1723" t="s">
        <v>574</v>
      </c>
      <c r="H4" s="1725"/>
      <c r="I4" s="1726"/>
      <c r="J4" s="1723" t="s">
        <v>575</v>
      </c>
      <c r="K4" s="1726"/>
      <c r="L4" s="1723" t="s">
        <v>576</v>
      </c>
      <c r="M4" s="1726"/>
      <c r="N4" s="1723" t="s">
        <v>577</v>
      </c>
      <c r="O4" s="1725"/>
      <c r="P4" s="1726"/>
      <c r="Q4" s="1723" t="s">
        <v>578</v>
      </c>
      <c r="R4" s="1725"/>
      <c r="S4" s="1726"/>
      <c r="T4" s="1723" t="s">
        <v>579</v>
      </c>
      <c r="U4" s="1727"/>
      <c r="V4" s="1723" t="s">
        <v>580</v>
      </c>
      <c r="W4" s="1724"/>
      <c r="X4" s="1723" t="s">
        <v>581</v>
      </c>
      <c r="Y4" s="1724"/>
      <c r="Z4" s="1723" t="s">
        <v>582</v>
      </c>
      <c r="AA4" s="1725"/>
      <c r="AB4" s="1724"/>
      <c r="AC4" s="1725" t="s">
        <v>583</v>
      </c>
      <c r="AD4" s="1724"/>
      <c r="AE4" s="1723" t="s">
        <v>584</v>
      </c>
      <c r="AF4" s="1725"/>
      <c r="AG4" s="1726"/>
      <c r="AH4" s="1723" t="s">
        <v>585</v>
      </c>
      <c r="AI4" s="1726"/>
      <c r="AJ4" s="1723" t="s">
        <v>586</v>
      </c>
      <c r="AK4" s="1726"/>
      <c r="AL4" s="1723" t="s">
        <v>587</v>
      </c>
      <c r="AM4" s="1724"/>
      <c r="AN4" s="1723" t="s">
        <v>588</v>
      </c>
      <c r="AO4" s="1726"/>
      <c r="AP4" s="1723" t="s">
        <v>589</v>
      </c>
      <c r="AQ4" s="1727"/>
      <c r="AR4" s="1723" t="s">
        <v>590</v>
      </c>
      <c r="AS4" s="1724"/>
      <c r="AT4" s="1723" t="s">
        <v>591</v>
      </c>
      <c r="AU4" s="1724"/>
      <c r="AV4" s="1725" t="s">
        <v>1622</v>
      </c>
      <c r="AW4" s="1725"/>
      <c r="AX4" s="1724"/>
    </row>
    <row r="5" spans="2:50" s="1112" customFormat="1" ht="15.75" customHeight="1">
      <c r="B5" s="1732"/>
      <c r="C5" s="1733"/>
      <c r="D5" s="1114" t="s">
        <v>592</v>
      </c>
      <c r="E5" s="1738" t="s">
        <v>593</v>
      </c>
      <c r="F5" s="1739"/>
      <c r="G5" s="1116" t="s">
        <v>592</v>
      </c>
      <c r="H5" s="1738" t="s">
        <v>593</v>
      </c>
      <c r="I5" s="1739"/>
      <c r="J5" s="1116" t="s">
        <v>592</v>
      </c>
      <c r="K5" s="1116" t="s">
        <v>593</v>
      </c>
      <c r="L5" s="1116" t="s">
        <v>592</v>
      </c>
      <c r="M5" s="1116" t="s">
        <v>593</v>
      </c>
      <c r="N5" s="1116" t="s">
        <v>592</v>
      </c>
      <c r="O5" s="1738" t="s">
        <v>593</v>
      </c>
      <c r="P5" s="1739"/>
      <c r="Q5" s="1116" t="s">
        <v>592</v>
      </c>
      <c r="R5" s="1738" t="s">
        <v>593</v>
      </c>
      <c r="S5" s="1739"/>
      <c r="T5" s="1116" t="s">
        <v>592</v>
      </c>
      <c r="U5" s="1115" t="s">
        <v>593</v>
      </c>
      <c r="V5" s="1116" t="s">
        <v>592</v>
      </c>
      <c r="W5" s="1116" t="s">
        <v>593</v>
      </c>
      <c r="X5" s="1116" t="s">
        <v>592</v>
      </c>
      <c r="Y5" s="1116" t="s">
        <v>593</v>
      </c>
      <c r="Z5" s="1116" t="s">
        <v>592</v>
      </c>
      <c r="AA5" s="1738" t="s">
        <v>593</v>
      </c>
      <c r="AB5" s="1739"/>
      <c r="AC5" s="1114" t="s">
        <v>592</v>
      </c>
      <c r="AD5" s="1116" t="s">
        <v>593</v>
      </c>
      <c r="AE5" s="1116" t="s">
        <v>592</v>
      </c>
      <c r="AF5" s="1738" t="s">
        <v>593</v>
      </c>
      <c r="AG5" s="1739"/>
      <c r="AH5" s="1116" t="s">
        <v>592</v>
      </c>
      <c r="AI5" s="1116" t="s">
        <v>593</v>
      </c>
      <c r="AJ5" s="1116" t="s">
        <v>592</v>
      </c>
      <c r="AK5" s="1116" t="s">
        <v>593</v>
      </c>
      <c r="AL5" s="1116" t="s">
        <v>592</v>
      </c>
      <c r="AM5" s="1116" t="s">
        <v>593</v>
      </c>
      <c r="AN5" s="1116" t="s">
        <v>592</v>
      </c>
      <c r="AO5" s="1116" t="s">
        <v>593</v>
      </c>
      <c r="AP5" s="1116" t="s">
        <v>592</v>
      </c>
      <c r="AQ5" s="1115" t="s">
        <v>593</v>
      </c>
      <c r="AR5" s="1116" t="s">
        <v>592</v>
      </c>
      <c r="AS5" s="1116" t="s">
        <v>593</v>
      </c>
      <c r="AT5" s="1116" t="s">
        <v>592</v>
      </c>
      <c r="AU5" s="1116" t="s">
        <v>593</v>
      </c>
      <c r="AV5" s="1114" t="s">
        <v>592</v>
      </c>
      <c r="AW5" s="1738" t="s">
        <v>593</v>
      </c>
      <c r="AX5" s="1739"/>
    </row>
    <row r="6" spans="2:50" s="1112" customFormat="1" ht="12">
      <c r="B6" s="1734" t="s">
        <v>594</v>
      </c>
      <c r="C6" s="1735"/>
      <c r="D6" s="1117">
        <f>SUM(G6,J6,L6,N6,Q6,T6,V6,X6,Z6,AC6,AE6,AH6,AJ6,AL6,AN6,AP6,AR6,AT6,AV6)</f>
        <v>15640</v>
      </c>
      <c r="E6" s="1118">
        <f>SUM(H6,O6,AA6,AW6)</f>
        <v>26</v>
      </c>
      <c r="F6" s="1117">
        <f>SUM(I6,K6,M6,P6,S6,U6,W6,Y6,AB6,AD6,AG6,AI6,AK6,AM6,AO6,AQ6,AS6,AU6,AX6)</f>
        <v>11618</v>
      </c>
      <c r="G6" s="1117">
        <v>11</v>
      </c>
      <c r="H6" s="1118">
        <v>2</v>
      </c>
      <c r="I6" s="1117">
        <v>10</v>
      </c>
      <c r="J6" s="1117">
        <v>16</v>
      </c>
      <c r="K6" s="1117">
        <v>12</v>
      </c>
      <c r="L6" s="1117">
        <v>43</v>
      </c>
      <c r="M6" s="1117">
        <v>36</v>
      </c>
      <c r="N6" s="1117">
        <v>75</v>
      </c>
      <c r="O6" s="1118">
        <v>2</v>
      </c>
      <c r="P6" s="1117">
        <v>67</v>
      </c>
      <c r="Q6" s="1117">
        <v>483</v>
      </c>
      <c r="R6" s="1119"/>
      <c r="S6" s="1117">
        <v>471</v>
      </c>
      <c r="T6" s="1117">
        <v>673</v>
      </c>
      <c r="U6" s="1117">
        <v>652</v>
      </c>
      <c r="V6" s="1117">
        <v>59</v>
      </c>
      <c r="W6" s="1117">
        <v>53</v>
      </c>
      <c r="X6" s="1117">
        <v>302</v>
      </c>
      <c r="Y6" s="1117">
        <v>288</v>
      </c>
      <c r="Z6" s="1117">
        <v>9480</v>
      </c>
      <c r="AA6" s="1118">
        <v>20</v>
      </c>
      <c r="AB6" s="1117">
        <v>5642</v>
      </c>
      <c r="AC6" s="1117">
        <v>158</v>
      </c>
      <c r="AD6" s="1117">
        <v>158</v>
      </c>
      <c r="AE6" s="1117">
        <v>1905</v>
      </c>
      <c r="AF6" s="1119"/>
      <c r="AG6" s="1117">
        <v>1830</v>
      </c>
      <c r="AH6" s="1117">
        <v>475</v>
      </c>
      <c r="AI6" s="1117">
        <v>471</v>
      </c>
      <c r="AJ6" s="1117">
        <v>72</v>
      </c>
      <c r="AK6" s="1117">
        <v>71</v>
      </c>
      <c r="AL6" s="1117">
        <v>20</v>
      </c>
      <c r="AM6" s="1117">
        <v>20</v>
      </c>
      <c r="AN6" s="1117">
        <v>6</v>
      </c>
      <c r="AO6" s="1117">
        <v>6</v>
      </c>
      <c r="AP6" s="1117">
        <v>1</v>
      </c>
      <c r="AQ6" s="1117">
        <v>1</v>
      </c>
      <c r="AR6" s="1117">
        <v>30</v>
      </c>
      <c r="AS6" s="1117">
        <v>29</v>
      </c>
      <c r="AT6" s="1117">
        <v>21</v>
      </c>
      <c r="AU6" s="1117">
        <v>21</v>
      </c>
      <c r="AV6" s="1117">
        <v>1810</v>
      </c>
      <c r="AW6" s="1118">
        <v>2</v>
      </c>
      <c r="AX6" s="1120">
        <v>1780</v>
      </c>
    </row>
    <row r="7" spans="2:50" s="1121" customFormat="1" ht="13.5" customHeight="1">
      <c r="B7" s="1736" t="s">
        <v>595</v>
      </c>
      <c r="C7" s="1737"/>
      <c r="D7" s="1122">
        <f>SUM(G7,J7,L7,N7,Q7,T7,V7,X7,Z7,AC7,AE7,AH7,AJ7,AL7,AN7,AP7,AR7,AT7,AV7)</f>
        <v>16314</v>
      </c>
      <c r="E7" s="1123">
        <f>SUM(H7,O7,R7,AA7,AF7)</f>
        <v>61</v>
      </c>
      <c r="F7" s="1122">
        <f>SUM(F9:F20)</f>
        <v>12315</v>
      </c>
      <c r="G7" s="1122">
        <f>SUM(G9:G20)</f>
        <v>18</v>
      </c>
      <c r="H7" s="1123">
        <v>3</v>
      </c>
      <c r="I7" s="1122">
        <f aca="true" t="shared" si="0" ref="I7:N7">SUM(I9:I20)</f>
        <v>18</v>
      </c>
      <c r="J7" s="1122">
        <f t="shared" si="0"/>
        <v>15</v>
      </c>
      <c r="K7" s="1122">
        <f t="shared" si="0"/>
        <v>11</v>
      </c>
      <c r="L7" s="1122">
        <f t="shared" si="0"/>
        <v>30</v>
      </c>
      <c r="M7" s="1122">
        <f t="shared" si="0"/>
        <v>19</v>
      </c>
      <c r="N7" s="1122">
        <f t="shared" si="0"/>
        <v>98</v>
      </c>
      <c r="O7" s="1123">
        <v>3</v>
      </c>
      <c r="P7" s="1122">
        <f>SUM(P9:P20)</f>
        <v>93</v>
      </c>
      <c r="Q7" s="1122">
        <f>SUM(Q9:Q20)</f>
        <v>544</v>
      </c>
      <c r="R7" s="1123">
        <v>5</v>
      </c>
      <c r="S7" s="1122">
        <f aca="true" t="shared" si="1" ref="S7:Z7">SUM(S9:S20)</f>
        <v>535</v>
      </c>
      <c r="T7" s="1122">
        <f t="shared" si="1"/>
        <v>687</v>
      </c>
      <c r="U7" s="1122">
        <f t="shared" si="1"/>
        <v>668</v>
      </c>
      <c r="V7" s="1122">
        <f t="shared" si="1"/>
        <v>37</v>
      </c>
      <c r="W7" s="1122">
        <f t="shared" si="1"/>
        <v>37</v>
      </c>
      <c r="X7" s="1122">
        <f t="shared" si="1"/>
        <v>277</v>
      </c>
      <c r="Y7" s="1122">
        <f t="shared" si="1"/>
        <v>270</v>
      </c>
      <c r="Z7" s="1122">
        <f t="shared" si="1"/>
        <v>10259</v>
      </c>
      <c r="AA7" s="1123">
        <v>48</v>
      </c>
      <c r="AB7" s="1122">
        <f>SUM(AB9:AB20)</f>
        <v>6457</v>
      </c>
      <c r="AC7" s="1122">
        <v>150</v>
      </c>
      <c r="AD7" s="1122">
        <f>SUM(AD9:AD20)</f>
        <v>150</v>
      </c>
      <c r="AE7" s="1122">
        <f>SUM(AE9:AE20)</f>
        <v>1450</v>
      </c>
      <c r="AF7" s="1123">
        <v>2</v>
      </c>
      <c r="AG7" s="1122">
        <f aca="true" t="shared" si="2" ref="AG7:AV7">SUM(AG9:AG20)</f>
        <v>1357</v>
      </c>
      <c r="AH7" s="1122">
        <f t="shared" si="2"/>
        <v>363</v>
      </c>
      <c r="AI7" s="1122">
        <f t="shared" si="2"/>
        <v>359</v>
      </c>
      <c r="AJ7" s="1122">
        <f t="shared" si="2"/>
        <v>79</v>
      </c>
      <c r="AK7" s="1122">
        <f t="shared" si="2"/>
        <v>79</v>
      </c>
      <c r="AL7" s="1122">
        <f t="shared" si="2"/>
        <v>9</v>
      </c>
      <c r="AM7" s="1122">
        <f t="shared" si="2"/>
        <v>9</v>
      </c>
      <c r="AN7" s="1122">
        <f t="shared" si="2"/>
        <v>6</v>
      </c>
      <c r="AO7" s="1122">
        <f t="shared" si="2"/>
        <v>6</v>
      </c>
      <c r="AP7" s="1122">
        <f t="shared" si="2"/>
        <v>6</v>
      </c>
      <c r="AQ7" s="1122">
        <f t="shared" si="2"/>
        <v>6</v>
      </c>
      <c r="AR7" s="1122">
        <f t="shared" si="2"/>
        <v>20</v>
      </c>
      <c r="AS7" s="1122">
        <f t="shared" si="2"/>
        <v>17</v>
      </c>
      <c r="AT7" s="1122">
        <f t="shared" si="2"/>
        <v>29</v>
      </c>
      <c r="AU7" s="1122">
        <f t="shared" si="2"/>
        <v>29</v>
      </c>
      <c r="AV7" s="1122">
        <f t="shared" si="2"/>
        <v>2237</v>
      </c>
      <c r="AW7" s="1124"/>
      <c r="AX7" s="1125">
        <f>SUM(AX9:AX20)</f>
        <v>2195</v>
      </c>
    </row>
    <row r="8" spans="2:50" s="1112" customFormat="1" ht="12">
      <c r="B8" s="1126"/>
      <c r="C8" s="1127"/>
      <c r="D8" s="1117"/>
      <c r="E8" s="1119"/>
      <c r="F8" s="1117"/>
      <c r="G8" s="1117"/>
      <c r="H8" s="1119"/>
      <c r="I8" s="1117"/>
      <c r="J8" s="1117"/>
      <c r="K8" s="1117"/>
      <c r="L8" s="1117"/>
      <c r="M8" s="1117"/>
      <c r="N8" s="1117"/>
      <c r="O8" s="1119"/>
      <c r="P8" s="1117"/>
      <c r="Q8" s="1117"/>
      <c r="R8" s="1119"/>
      <c r="S8" s="1117"/>
      <c r="T8" s="1117"/>
      <c r="U8" s="1117"/>
      <c r="V8" s="1117"/>
      <c r="W8" s="1117"/>
      <c r="X8" s="1117"/>
      <c r="Y8" s="1117"/>
      <c r="Z8" s="1117"/>
      <c r="AA8" s="1119"/>
      <c r="AB8" s="1117"/>
      <c r="AC8" s="1117"/>
      <c r="AD8" s="1117"/>
      <c r="AE8" s="1117"/>
      <c r="AF8" s="1119"/>
      <c r="AG8" s="1117"/>
      <c r="AH8" s="1117"/>
      <c r="AI8" s="1117"/>
      <c r="AJ8" s="1117"/>
      <c r="AK8" s="1117"/>
      <c r="AL8" s="1117"/>
      <c r="AM8" s="1117"/>
      <c r="AN8" s="1117"/>
      <c r="AO8" s="1117"/>
      <c r="AP8" s="1117"/>
      <c r="AQ8" s="1117"/>
      <c r="AR8" s="1117"/>
      <c r="AS8" s="1117"/>
      <c r="AT8" s="1117"/>
      <c r="AU8" s="1117"/>
      <c r="AV8" s="1117"/>
      <c r="AW8" s="1119"/>
      <c r="AX8" s="1120"/>
    </row>
    <row r="9" spans="2:50" s="1112" customFormat="1" ht="12">
      <c r="B9" s="1728" t="s">
        <v>596</v>
      </c>
      <c r="C9" s="1128" t="s">
        <v>1591</v>
      </c>
      <c r="D9" s="1117">
        <f aca="true" t="shared" si="3" ref="D9:D37">SUM(G9,J9,L9,N9,Q9,T9,V9,X9,AC9,AE9,AH9,AJ9,AL9,AN9,AP9,AR9,AV9,Z9,AT9)</f>
        <v>1150</v>
      </c>
      <c r="E9" s="1119"/>
      <c r="F9" s="1117">
        <f aca="true" t="shared" si="4" ref="F9:F37">SUM(I9,K9,M9,P9,S9,U9,W9,Y9,AD9,AG9,AI9,AK9,AM9,AO9,AQ9,AS9,AX9,AB9,AU9)</f>
        <v>835</v>
      </c>
      <c r="G9" s="1117"/>
      <c r="H9" s="1119"/>
      <c r="I9" s="1117">
        <v>0</v>
      </c>
      <c r="J9" s="1117">
        <v>2</v>
      </c>
      <c r="K9" s="1117">
        <v>1</v>
      </c>
      <c r="L9" s="1117">
        <v>3</v>
      </c>
      <c r="M9" s="1117">
        <v>2</v>
      </c>
      <c r="N9" s="1117">
        <v>4</v>
      </c>
      <c r="O9" s="1119"/>
      <c r="P9" s="1117">
        <v>4</v>
      </c>
      <c r="Q9" s="1117">
        <v>42</v>
      </c>
      <c r="R9" s="1119"/>
      <c r="S9" s="1117">
        <v>42</v>
      </c>
      <c r="T9" s="1117">
        <v>48</v>
      </c>
      <c r="U9" s="1117">
        <v>49</v>
      </c>
      <c r="V9" s="1117">
        <v>4</v>
      </c>
      <c r="W9" s="1117">
        <v>4</v>
      </c>
      <c r="X9" s="1117">
        <v>18</v>
      </c>
      <c r="Y9" s="1117">
        <v>15</v>
      </c>
      <c r="Z9" s="1117">
        <v>700</v>
      </c>
      <c r="AA9" s="1119"/>
      <c r="AB9" s="1117">
        <v>413</v>
      </c>
      <c r="AC9" s="1117">
        <v>20</v>
      </c>
      <c r="AD9" s="1117">
        <v>20</v>
      </c>
      <c r="AE9" s="1117">
        <v>109</v>
      </c>
      <c r="AF9" s="1119"/>
      <c r="AG9" s="1117">
        <v>87</v>
      </c>
      <c r="AH9" s="1117">
        <v>24</v>
      </c>
      <c r="AI9" s="1117">
        <v>22</v>
      </c>
      <c r="AJ9" s="1117">
        <v>2</v>
      </c>
      <c r="AK9" s="1117">
        <v>2</v>
      </c>
      <c r="AL9" s="1117">
        <v>0</v>
      </c>
      <c r="AM9" s="1117">
        <v>0</v>
      </c>
      <c r="AN9" s="1117">
        <v>0</v>
      </c>
      <c r="AO9" s="1117">
        <v>0</v>
      </c>
      <c r="AP9" s="1117">
        <v>0</v>
      </c>
      <c r="AQ9" s="1117">
        <v>0</v>
      </c>
      <c r="AR9" s="1117">
        <v>0</v>
      </c>
      <c r="AS9" s="1117">
        <v>0</v>
      </c>
      <c r="AT9" s="1117">
        <v>0</v>
      </c>
      <c r="AU9" s="1117">
        <v>0</v>
      </c>
      <c r="AV9" s="1117">
        <v>174</v>
      </c>
      <c r="AW9" s="1119"/>
      <c r="AX9" s="1120">
        <v>174</v>
      </c>
    </row>
    <row r="10" spans="2:50" s="1112" customFormat="1" ht="12">
      <c r="B10" s="1728"/>
      <c r="C10" s="1128" t="s">
        <v>562</v>
      </c>
      <c r="D10" s="1117">
        <f t="shared" si="3"/>
        <v>1266</v>
      </c>
      <c r="E10" s="1119"/>
      <c r="F10" s="1117">
        <f t="shared" si="4"/>
        <v>975</v>
      </c>
      <c r="G10" s="1117">
        <v>1</v>
      </c>
      <c r="H10" s="1119"/>
      <c r="I10" s="1129">
        <v>1</v>
      </c>
      <c r="J10" s="1117">
        <v>2</v>
      </c>
      <c r="K10" s="1117">
        <v>2</v>
      </c>
      <c r="L10" s="1117">
        <v>0</v>
      </c>
      <c r="M10" s="1117">
        <v>1</v>
      </c>
      <c r="N10" s="1117">
        <v>8</v>
      </c>
      <c r="O10" s="1119"/>
      <c r="P10" s="1117">
        <v>8</v>
      </c>
      <c r="Q10" s="1117">
        <v>37</v>
      </c>
      <c r="R10" s="1119"/>
      <c r="S10" s="1117">
        <v>36</v>
      </c>
      <c r="T10" s="1117">
        <v>51</v>
      </c>
      <c r="U10" s="1117">
        <v>46</v>
      </c>
      <c r="V10" s="1117">
        <v>4</v>
      </c>
      <c r="W10" s="1117">
        <v>4</v>
      </c>
      <c r="X10" s="1117">
        <v>4</v>
      </c>
      <c r="Y10" s="1117">
        <v>4</v>
      </c>
      <c r="Z10" s="1117">
        <v>873</v>
      </c>
      <c r="AA10" s="1119"/>
      <c r="AB10" s="1117">
        <v>590</v>
      </c>
      <c r="AC10" s="1117">
        <v>22</v>
      </c>
      <c r="AD10" s="1117">
        <v>22</v>
      </c>
      <c r="AE10" s="1117">
        <v>97</v>
      </c>
      <c r="AF10" s="1119"/>
      <c r="AG10" s="1117">
        <v>96</v>
      </c>
      <c r="AH10" s="1117">
        <v>48</v>
      </c>
      <c r="AI10" s="1117">
        <v>47</v>
      </c>
      <c r="AJ10" s="1117">
        <v>6</v>
      </c>
      <c r="AK10" s="1117">
        <v>6</v>
      </c>
      <c r="AL10" s="1117">
        <v>3</v>
      </c>
      <c r="AM10" s="1117">
        <v>3</v>
      </c>
      <c r="AN10" s="1117">
        <v>1</v>
      </c>
      <c r="AO10" s="1117">
        <v>1</v>
      </c>
      <c r="AP10" s="1117">
        <v>1</v>
      </c>
      <c r="AQ10" s="1117">
        <v>1</v>
      </c>
      <c r="AR10" s="1117">
        <v>0</v>
      </c>
      <c r="AS10" s="1117">
        <v>0</v>
      </c>
      <c r="AT10" s="1117">
        <v>0</v>
      </c>
      <c r="AU10" s="1117">
        <v>0</v>
      </c>
      <c r="AV10" s="1117">
        <v>108</v>
      </c>
      <c r="AW10" s="1119"/>
      <c r="AX10" s="1120">
        <v>107</v>
      </c>
    </row>
    <row r="11" spans="2:50" s="1112" customFormat="1" ht="12">
      <c r="B11" s="1728"/>
      <c r="C11" s="1128" t="s">
        <v>563</v>
      </c>
      <c r="D11" s="1117">
        <f t="shared" si="3"/>
        <v>1385</v>
      </c>
      <c r="E11" s="1119"/>
      <c r="F11" s="1117">
        <f t="shared" si="4"/>
        <v>1061</v>
      </c>
      <c r="G11" s="1117">
        <v>2</v>
      </c>
      <c r="H11" s="1119"/>
      <c r="I11" s="1117">
        <v>2</v>
      </c>
      <c r="J11" s="1117">
        <v>1</v>
      </c>
      <c r="K11" s="1117">
        <v>1</v>
      </c>
      <c r="L11" s="1117">
        <v>3</v>
      </c>
      <c r="M11" s="1117">
        <v>1</v>
      </c>
      <c r="N11" s="1117">
        <v>8</v>
      </c>
      <c r="O11" s="1119"/>
      <c r="P11" s="1117">
        <v>8</v>
      </c>
      <c r="Q11" s="1117">
        <v>46</v>
      </c>
      <c r="R11" s="1119"/>
      <c r="S11" s="1117">
        <v>46</v>
      </c>
      <c r="T11" s="1117">
        <v>75</v>
      </c>
      <c r="U11" s="1117">
        <v>75</v>
      </c>
      <c r="V11" s="1117">
        <v>7</v>
      </c>
      <c r="W11" s="1117">
        <v>7</v>
      </c>
      <c r="X11" s="1117">
        <v>10</v>
      </c>
      <c r="Y11" s="1117">
        <v>10</v>
      </c>
      <c r="Z11" s="1117">
        <v>857</v>
      </c>
      <c r="AA11" s="1119"/>
      <c r="AB11" s="1117">
        <v>559</v>
      </c>
      <c r="AC11" s="1117">
        <v>5</v>
      </c>
      <c r="AD11" s="1117">
        <v>5</v>
      </c>
      <c r="AE11" s="1117">
        <v>166</v>
      </c>
      <c r="AF11" s="1119"/>
      <c r="AG11" s="1117">
        <v>149</v>
      </c>
      <c r="AH11" s="1117">
        <v>49</v>
      </c>
      <c r="AI11" s="1117">
        <v>49</v>
      </c>
      <c r="AJ11" s="1117">
        <v>12</v>
      </c>
      <c r="AK11" s="1117">
        <v>12</v>
      </c>
      <c r="AL11" s="1117">
        <v>5</v>
      </c>
      <c r="AM11" s="1117">
        <v>5</v>
      </c>
      <c r="AN11" s="1117">
        <v>2</v>
      </c>
      <c r="AO11" s="1117">
        <v>2</v>
      </c>
      <c r="AP11" s="1117">
        <v>3</v>
      </c>
      <c r="AQ11" s="1117">
        <v>3</v>
      </c>
      <c r="AR11" s="1117">
        <v>7</v>
      </c>
      <c r="AS11" s="1117">
        <v>6</v>
      </c>
      <c r="AT11" s="1117">
        <v>8</v>
      </c>
      <c r="AU11" s="1117">
        <v>8</v>
      </c>
      <c r="AV11" s="1117">
        <v>119</v>
      </c>
      <c r="AW11" s="1119"/>
      <c r="AX11" s="1120">
        <v>113</v>
      </c>
    </row>
    <row r="12" spans="2:50" s="1112" customFormat="1" ht="12">
      <c r="B12" s="1728"/>
      <c r="C12" s="1128" t="s">
        <v>564</v>
      </c>
      <c r="D12" s="1117">
        <f t="shared" si="3"/>
        <v>1401</v>
      </c>
      <c r="E12" s="1119"/>
      <c r="F12" s="1117">
        <f t="shared" si="4"/>
        <v>1028</v>
      </c>
      <c r="G12" s="1117">
        <v>2</v>
      </c>
      <c r="H12" s="1119"/>
      <c r="I12" s="1117">
        <v>2</v>
      </c>
      <c r="J12" s="1117">
        <v>0</v>
      </c>
      <c r="K12" s="1117">
        <v>0</v>
      </c>
      <c r="L12" s="1117">
        <v>9</v>
      </c>
      <c r="M12" s="1117">
        <v>2</v>
      </c>
      <c r="N12" s="1117">
        <v>4</v>
      </c>
      <c r="O12" s="1119"/>
      <c r="P12" s="1117">
        <v>4</v>
      </c>
      <c r="Q12" s="1117">
        <v>44</v>
      </c>
      <c r="R12" s="1119"/>
      <c r="S12" s="1117">
        <v>42</v>
      </c>
      <c r="T12" s="1117">
        <v>49</v>
      </c>
      <c r="U12" s="1117">
        <v>46</v>
      </c>
      <c r="V12" s="1117">
        <v>2</v>
      </c>
      <c r="W12" s="1117">
        <v>2</v>
      </c>
      <c r="X12" s="1117">
        <v>17</v>
      </c>
      <c r="Y12" s="1117">
        <v>17</v>
      </c>
      <c r="Z12" s="1117">
        <v>949</v>
      </c>
      <c r="AA12" s="1119"/>
      <c r="AB12" s="1117">
        <v>594</v>
      </c>
      <c r="AC12" s="1117">
        <v>14</v>
      </c>
      <c r="AD12" s="1117">
        <v>14</v>
      </c>
      <c r="AE12" s="1117">
        <v>97</v>
      </c>
      <c r="AF12" s="1119"/>
      <c r="AG12" s="1117">
        <v>95</v>
      </c>
      <c r="AH12" s="1117">
        <v>37</v>
      </c>
      <c r="AI12" s="1117">
        <v>37</v>
      </c>
      <c r="AJ12" s="1117">
        <v>7</v>
      </c>
      <c r="AK12" s="1117">
        <v>7</v>
      </c>
      <c r="AL12" s="1117">
        <v>0</v>
      </c>
      <c r="AM12" s="1117">
        <v>0</v>
      </c>
      <c r="AN12" s="1117">
        <v>1</v>
      </c>
      <c r="AO12" s="1117">
        <v>1</v>
      </c>
      <c r="AP12" s="1117">
        <v>0</v>
      </c>
      <c r="AQ12" s="1117">
        <v>0</v>
      </c>
      <c r="AR12" s="1117">
        <v>2</v>
      </c>
      <c r="AS12" s="1117">
        <v>2</v>
      </c>
      <c r="AT12" s="1117">
        <v>0</v>
      </c>
      <c r="AU12" s="1117">
        <v>0</v>
      </c>
      <c r="AV12" s="1117">
        <v>167</v>
      </c>
      <c r="AW12" s="1119"/>
      <c r="AX12" s="1120">
        <v>163</v>
      </c>
    </row>
    <row r="13" spans="2:50" s="1112" customFormat="1" ht="12">
      <c r="B13" s="1728"/>
      <c r="C13" s="1128" t="s">
        <v>565</v>
      </c>
      <c r="D13" s="1117">
        <f t="shared" si="3"/>
        <v>1350</v>
      </c>
      <c r="E13" s="1119"/>
      <c r="F13" s="1117">
        <f t="shared" si="4"/>
        <v>993</v>
      </c>
      <c r="G13" s="1117">
        <v>3</v>
      </c>
      <c r="H13" s="1119"/>
      <c r="I13" s="1117">
        <v>3</v>
      </c>
      <c r="J13" s="1117">
        <v>0</v>
      </c>
      <c r="K13" s="1117">
        <v>1</v>
      </c>
      <c r="L13" s="1117">
        <v>5</v>
      </c>
      <c r="M13" s="1117">
        <v>8</v>
      </c>
      <c r="N13" s="1117">
        <v>5</v>
      </c>
      <c r="O13" s="1119"/>
      <c r="P13" s="1117">
        <v>2</v>
      </c>
      <c r="Q13" s="1117">
        <v>46</v>
      </c>
      <c r="R13" s="1119"/>
      <c r="S13" s="1117">
        <v>43</v>
      </c>
      <c r="T13" s="1117">
        <v>54</v>
      </c>
      <c r="U13" s="1117">
        <v>52</v>
      </c>
      <c r="V13" s="1117">
        <v>2</v>
      </c>
      <c r="W13" s="1117">
        <v>2</v>
      </c>
      <c r="X13" s="1117">
        <v>36</v>
      </c>
      <c r="Y13" s="1117">
        <v>36</v>
      </c>
      <c r="Z13" s="1117">
        <v>880</v>
      </c>
      <c r="AA13" s="1119"/>
      <c r="AB13" s="1117">
        <v>539</v>
      </c>
      <c r="AC13" s="1117">
        <v>7</v>
      </c>
      <c r="AD13" s="1117">
        <v>7</v>
      </c>
      <c r="AE13" s="1117">
        <v>148</v>
      </c>
      <c r="AF13" s="1119"/>
      <c r="AG13" s="1117">
        <v>146</v>
      </c>
      <c r="AH13" s="1117">
        <v>27</v>
      </c>
      <c r="AI13" s="1117">
        <v>27</v>
      </c>
      <c r="AJ13" s="1117">
        <v>6</v>
      </c>
      <c r="AK13" s="1117">
        <v>6</v>
      </c>
      <c r="AL13" s="1117">
        <v>0</v>
      </c>
      <c r="AM13" s="1117">
        <v>0</v>
      </c>
      <c r="AN13" s="1117">
        <v>1</v>
      </c>
      <c r="AO13" s="1117">
        <v>1</v>
      </c>
      <c r="AP13" s="1117">
        <v>0</v>
      </c>
      <c r="AQ13" s="1117">
        <v>0</v>
      </c>
      <c r="AR13" s="1117">
        <v>1</v>
      </c>
      <c r="AS13" s="1117">
        <v>1</v>
      </c>
      <c r="AT13" s="1117">
        <v>10</v>
      </c>
      <c r="AU13" s="1117">
        <v>9</v>
      </c>
      <c r="AV13" s="1117">
        <v>119</v>
      </c>
      <c r="AW13" s="1119"/>
      <c r="AX13" s="1120">
        <v>110</v>
      </c>
    </row>
    <row r="14" spans="2:50" s="1112" customFormat="1" ht="12">
      <c r="B14" s="1728"/>
      <c r="C14" s="1128" t="s">
        <v>566</v>
      </c>
      <c r="D14" s="1117">
        <f t="shared" si="3"/>
        <v>1269</v>
      </c>
      <c r="E14" s="1119"/>
      <c r="F14" s="1117">
        <f t="shared" si="4"/>
        <v>1000</v>
      </c>
      <c r="G14" s="1117">
        <v>1</v>
      </c>
      <c r="H14" s="1119"/>
      <c r="I14" s="1117">
        <v>1</v>
      </c>
      <c r="J14" s="1117">
        <v>1</v>
      </c>
      <c r="K14" s="1117">
        <v>0</v>
      </c>
      <c r="L14" s="1117">
        <v>1</v>
      </c>
      <c r="M14" s="1117">
        <v>1</v>
      </c>
      <c r="N14" s="1117">
        <v>1</v>
      </c>
      <c r="O14" s="1119"/>
      <c r="P14" s="1117">
        <v>4</v>
      </c>
      <c r="Q14" s="1117">
        <v>58</v>
      </c>
      <c r="R14" s="1119"/>
      <c r="S14" s="1117">
        <v>58</v>
      </c>
      <c r="T14" s="1117">
        <v>55</v>
      </c>
      <c r="U14" s="1117">
        <v>55</v>
      </c>
      <c r="V14" s="1117">
        <v>1</v>
      </c>
      <c r="W14" s="1117">
        <v>1</v>
      </c>
      <c r="X14" s="1117">
        <v>15</v>
      </c>
      <c r="Y14" s="1117">
        <v>15</v>
      </c>
      <c r="Z14" s="1117">
        <v>690</v>
      </c>
      <c r="AA14" s="1119"/>
      <c r="AB14" s="1117">
        <v>421</v>
      </c>
      <c r="AC14" s="1117">
        <v>16</v>
      </c>
      <c r="AD14" s="1117">
        <v>17</v>
      </c>
      <c r="AE14" s="1117">
        <v>203</v>
      </c>
      <c r="AF14" s="1119"/>
      <c r="AG14" s="1117">
        <v>201</v>
      </c>
      <c r="AH14" s="1117">
        <v>16</v>
      </c>
      <c r="AI14" s="1117">
        <v>16</v>
      </c>
      <c r="AJ14" s="1117">
        <v>7</v>
      </c>
      <c r="AK14" s="1117">
        <v>7</v>
      </c>
      <c r="AL14" s="1117">
        <v>0</v>
      </c>
      <c r="AM14" s="1117">
        <v>0</v>
      </c>
      <c r="AN14" s="1117">
        <v>0</v>
      </c>
      <c r="AO14" s="1117">
        <v>0</v>
      </c>
      <c r="AP14" s="1117">
        <v>0</v>
      </c>
      <c r="AQ14" s="1117">
        <v>0</v>
      </c>
      <c r="AR14" s="1117">
        <v>1</v>
      </c>
      <c r="AS14" s="1117">
        <v>1</v>
      </c>
      <c r="AT14" s="1117">
        <v>6</v>
      </c>
      <c r="AU14" s="1117">
        <v>7</v>
      </c>
      <c r="AV14" s="1117">
        <v>197</v>
      </c>
      <c r="AW14" s="1119"/>
      <c r="AX14" s="1120">
        <v>195</v>
      </c>
    </row>
    <row r="15" spans="2:50" s="1112" customFormat="1" ht="12">
      <c r="B15" s="1728"/>
      <c r="C15" s="1128" t="s">
        <v>567</v>
      </c>
      <c r="D15" s="1117">
        <f t="shared" si="3"/>
        <v>1122</v>
      </c>
      <c r="E15" s="1119"/>
      <c r="F15" s="1117">
        <f t="shared" si="4"/>
        <v>759</v>
      </c>
      <c r="G15" s="1117">
        <v>3</v>
      </c>
      <c r="H15" s="1119"/>
      <c r="I15" s="1117">
        <v>3</v>
      </c>
      <c r="J15" s="1117">
        <v>5</v>
      </c>
      <c r="K15" s="1117">
        <v>4</v>
      </c>
      <c r="L15" s="1117">
        <v>0</v>
      </c>
      <c r="M15" s="1117">
        <v>0</v>
      </c>
      <c r="N15" s="1117">
        <v>7</v>
      </c>
      <c r="O15" s="1119"/>
      <c r="P15" s="1117">
        <v>7</v>
      </c>
      <c r="Q15" s="1117">
        <v>44</v>
      </c>
      <c r="R15" s="1119"/>
      <c r="S15" s="1117">
        <v>44</v>
      </c>
      <c r="T15" s="1117">
        <v>39</v>
      </c>
      <c r="U15" s="1117">
        <v>36</v>
      </c>
      <c r="V15" s="1117">
        <v>2</v>
      </c>
      <c r="W15" s="1117">
        <v>2</v>
      </c>
      <c r="X15" s="1117">
        <v>26</v>
      </c>
      <c r="Y15" s="1117">
        <v>26</v>
      </c>
      <c r="Z15" s="1117">
        <v>717</v>
      </c>
      <c r="AA15" s="1119"/>
      <c r="AB15" s="1117">
        <v>364</v>
      </c>
      <c r="AC15" s="1117">
        <v>5</v>
      </c>
      <c r="AD15" s="1117">
        <v>5</v>
      </c>
      <c r="AE15" s="1117">
        <v>48</v>
      </c>
      <c r="AF15" s="1119"/>
      <c r="AG15" s="1117">
        <v>48</v>
      </c>
      <c r="AH15" s="1117">
        <v>19</v>
      </c>
      <c r="AI15" s="1117">
        <v>18</v>
      </c>
      <c r="AJ15" s="1117">
        <v>1</v>
      </c>
      <c r="AK15" s="1117">
        <v>1</v>
      </c>
      <c r="AL15" s="1117">
        <v>0</v>
      </c>
      <c r="AM15" s="1117">
        <v>0</v>
      </c>
      <c r="AN15" s="1117">
        <v>0</v>
      </c>
      <c r="AO15" s="1117">
        <v>0</v>
      </c>
      <c r="AP15" s="1117">
        <v>0</v>
      </c>
      <c r="AQ15" s="1117">
        <v>0</v>
      </c>
      <c r="AR15" s="1117">
        <v>1</v>
      </c>
      <c r="AS15" s="1117">
        <v>1</v>
      </c>
      <c r="AT15" s="1117">
        <v>1</v>
      </c>
      <c r="AU15" s="1117">
        <v>1</v>
      </c>
      <c r="AV15" s="1117">
        <v>204</v>
      </c>
      <c r="AW15" s="1119"/>
      <c r="AX15" s="1120">
        <v>199</v>
      </c>
    </row>
    <row r="16" spans="2:50" s="1112" customFormat="1" ht="12">
      <c r="B16" s="1728"/>
      <c r="C16" s="1128" t="s">
        <v>568</v>
      </c>
      <c r="D16" s="1117">
        <f t="shared" si="3"/>
        <v>1278</v>
      </c>
      <c r="E16" s="1119"/>
      <c r="F16" s="1117">
        <f t="shared" si="4"/>
        <v>826</v>
      </c>
      <c r="G16" s="1117">
        <v>1</v>
      </c>
      <c r="H16" s="1119"/>
      <c r="I16" s="1117">
        <v>1</v>
      </c>
      <c r="J16" s="1117">
        <v>2</v>
      </c>
      <c r="K16" s="1117">
        <v>1</v>
      </c>
      <c r="L16" s="1117">
        <v>1</v>
      </c>
      <c r="M16" s="1117">
        <v>1</v>
      </c>
      <c r="N16" s="1117">
        <v>14</v>
      </c>
      <c r="O16" s="1119"/>
      <c r="P16" s="1117">
        <v>7</v>
      </c>
      <c r="Q16" s="1117">
        <v>57</v>
      </c>
      <c r="R16" s="1119"/>
      <c r="S16" s="1117">
        <v>50</v>
      </c>
      <c r="T16" s="1117">
        <v>70</v>
      </c>
      <c r="U16" s="1117">
        <v>66</v>
      </c>
      <c r="V16" s="1117">
        <v>3</v>
      </c>
      <c r="W16" s="1117">
        <v>3</v>
      </c>
      <c r="X16" s="1117">
        <v>29</v>
      </c>
      <c r="Y16" s="1117">
        <v>28</v>
      </c>
      <c r="Z16" s="1117">
        <v>784</v>
      </c>
      <c r="AA16" s="1119"/>
      <c r="AB16" s="1117">
        <v>364</v>
      </c>
      <c r="AC16" s="1117">
        <v>8</v>
      </c>
      <c r="AD16" s="1117">
        <v>8</v>
      </c>
      <c r="AE16" s="1117">
        <v>122</v>
      </c>
      <c r="AF16" s="1119"/>
      <c r="AG16" s="1117">
        <v>116</v>
      </c>
      <c r="AH16" s="1117">
        <v>24</v>
      </c>
      <c r="AI16" s="1117">
        <v>24</v>
      </c>
      <c r="AJ16" s="1117">
        <v>4</v>
      </c>
      <c r="AK16" s="1117">
        <v>4</v>
      </c>
      <c r="AL16" s="1117">
        <v>0</v>
      </c>
      <c r="AM16" s="1117">
        <v>0</v>
      </c>
      <c r="AN16" s="1117">
        <v>0</v>
      </c>
      <c r="AO16" s="1117">
        <v>0</v>
      </c>
      <c r="AP16" s="1117">
        <v>0</v>
      </c>
      <c r="AQ16" s="1117">
        <v>0</v>
      </c>
      <c r="AR16" s="1117">
        <v>2</v>
      </c>
      <c r="AS16" s="1117">
        <v>0</v>
      </c>
      <c r="AT16" s="1117">
        <v>0</v>
      </c>
      <c r="AU16" s="1117">
        <v>0</v>
      </c>
      <c r="AV16" s="1117">
        <v>157</v>
      </c>
      <c r="AW16" s="1119"/>
      <c r="AX16" s="1120">
        <v>153</v>
      </c>
    </row>
    <row r="17" spans="2:50" s="1112" customFormat="1" ht="12">
      <c r="B17" s="1728"/>
      <c r="C17" s="1128" t="s">
        <v>569</v>
      </c>
      <c r="D17" s="1117">
        <f t="shared" si="3"/>
        <v>1848</v>
      </c>
      <c r="E17" s="1119"/>
      <c r="F17" s="1117">
        <f t="shared" si="4"/>
        <v>1578</v>
      </c>
      <c r="G17" s="1117">
        <v>1</v>
      </c>
      <c r="H17" s="1119"/>
      <c r="I17" s="1117">
        <v>1</v>
      </c>
      <c r="J17" s="1117">
        <v>0</v>
      </c>
      <c r="K17" s="1117">
        <v>0</v>
      </c>
      <c r="L17" s="1117">
        <v>1</v>
      </c>
      <c r="M17" s="1117">
        <v>0</v>
      </c>
      <c r="N17" s="1117">
        <v>30</v>
      </c>
      <c r="O17" s="1119"/>
      <c r="P17" s="1117">
        <v>33</v>
      </c>
      <c r="Q17" s="1117">
        <v>50</v>
      </c>
      <c r="R17" s="1119"/>
      <c r="S17" s="1117">
        <v>55</v>
      </c>
      <c r="T17" s="1117">
        <v>74</v>
      </c>
      <c r="U17" s="1117">
        <v>74</v>
      </c>
      <c r="V17" s="1117">
        <v>5</v>
      </c>
      <c r="W17" s="1117">
        <v>5</v>
      </c>
      <c r="X17" s="1117">
        <v>56</v>
      </c>
      <c r="Y17" s="1117">
        <v>55</v>
      </c>
      <c r="Z17" s="1117">
        <v>1174</v>
      </c>
      <c r="AA17" s="1119"/>
      <c r="AB17" s="1117">
        <v>899</v>
      </c>
      <c r="AC17" s="1117">
        <v>19</v>
      </c>
      <c r="AD17" s="1117">
        <v>19</v>
      </c>
      <c r="AE17" s="1117">
        <v>116</v>
      </c>
      <c r="AF17" s="1119"/>
      <c r="AG17" s="1117">
        <v>116</v>
      </c>
      <c r="AH17" s="1117">
        <v>25</v>
      </c>
      <c r="AI17" s="1117">
        <v>25</v>
      </c>
      <c r="AJ17" s="1117">
        <v>10</v>
      </c>
      <c r="AK17" s="1117">
        <v>10</v>
      </c>
      <c r="AL17" s="1117">
        <v>0</v>
      </c>
      <c r="AM17" s="1117">
        <v>0</v>
      </c>
      <c r="AN17" s="1117">
        <v>0</v>
      </c>
      <c r="AO17" s="1117">
        <v>0</v>
      </c>
      <c r="AP17" s="1117">
        <v>0</v>
      </c>
      <c r="AQ17" s="1117">
        <v>0</v>
      </c>
      <c r="AR17" s="1117">
        <v>1</v>
      </c>
      <c r="AS17" s="1117">
        <v>2</v>
      </c>
      <c r="AT17" s="1117">
        <v>0</v>
      </c>
      <c r="AU17" s="1117">
        <v>0</v>
      </c>
      <c r="AV17" s="1117">
        <v>286</v>
      </c>
      <c r="AW17" s="1119"/>
      <c r="AX17" s="1120">
        <v>284</v>
      </c>
    </row>
    <row r="18" spans="2:50" s="1112" customFormat="1" ht="12">
      <c r="B18" s="1728"/>
      <c r="C18" s="1128" t="s">
        <v>570</v>
      </c>
      <c r="D18" s="1117">
        <f t="shared" si="3"/>
        <v>1505</v>
      </c>
      <c r="E18" s="1119"/>
      <c r="F18" s="1117">
        <f t="shared" si="4"/>
        <v>1204</v>
      </c>
      <c r="G18" s="1117">
        <v>3</v>
      </c>
      <c r="H18" s="1119"/>
      <c r="I18" s="1117">
        <v>2</v>
      </c>
      <c r="J18" s="1117">
        <v>0</v>
      </c>
      <c r="K18" s="1117">
        <v>0</v>
      </c>
      <c r="L18" s="1117">
        <v>3</v>
      </c>
      <c r="M18" s="1117">
        <v>0</v>
      </c>
      <c r="N18" s="1117">
        <v>5</v>
      </c>
      <c r="O18" s="1119"/>
      <c r="P18" s="1117">
        <v>4</v>
      </c>
      <c r="Q18" s="1117">
        <v>52</v>
      </c>
      <c r="R18" s="1119"/>
      <c r="S18" s="1117">
        <v>51</v>
      </c>
      <c r="T18" s="1117">
        <v>67</v>
      </c>
      <c r="U18" s="1117">
        <v>66</v>
      </c>
      <c r="V18" s="1117">
        <v>4</v>
      </c>
      <c r="W18" s="1117">
        <v>4</v>
      </c>
      <c r="X18" s="1117">
        <v>14</v>
      </c>
      <c r="Y18" s="1117">
        <v>14</v>
      </c>
      <c r="Z18" s="1117">
        <v>938</v>
      </c>
      <c r="AA18" s="1119"/>
      <c r="AB18" s="1117">
        <v>655</v>
      </c>
      <c r="AC18" s="1117">
        <v>17</v>
      </c>
      <c r="AD18" s="1117">
        <v>17</v>
      </c>
      <c r="AE18" s="1117">
        <v>139</v>
      </c>
      <c r="AF18" s="1119"/>
      <c r="AG18" s="1117">
        <v>131</v>
      </c>
      <c r="AH18" s="1117">
        <v>43</v>
      </c>
      <c r="AI18" s="1117">
        <v>43</v>
      </c>
      <c r="AJ18" s="1117">
        <v>4</v>
      </c>
      <c r="AK18" s="1117">
        <v>4</v>
      </c>
      <c r="AL18" s="1117">
        <v>0</v>
      </c>
      <c r="AM18" s="1117">
        <v>0</v>
      </c>
      <c r="AN18" s="1117">
        <v>1</v>
      </c>
      <c r="AO18" s="1117">
        <v>1</v>
      </c>
      <c r="AP18" s="1117">
        <v>2</v>
      </c>
      <c r="AQ18" s="1117">
        <v>2</v>
      </c>
      <c r="AR18" s="1117">
        <v>1</v>
      </c>
      <c r="AS18" s="1117">
        <v>1</v>
      </c>
      <c r="AT18" s="1117">
        <v>0</v>
      </c>
      <c r="AU18" s="1117">
        <v>0</v>
      </c>
      <c r="AV18" s="1117">
        <v>212</v>
      </c>
      <c r="AW18" s="1119"/>
      <c r="AX18" s="1120">
        <v>209</v>
      </c>
    </row>
    <row r="19" spans="2:50" s="1112" customFormat="1" ht="12">
      <c r="B19" s="1728"/>
      <c r="C19" s="1128" t="s">
        <v>571</v>
      </c>
      <c r="D19" s="1117">
        <f t="shared" si="3"/>
        <v>1262</v>
      </c>
      <c r="E19" s="1119"/>
      <c r="F19" s="1117">
        <f t="shared" si="4"/>
        <v>902</v>
      </c>
      <c r="G19" s="1117">
        <v>0</v>
      </c>
      <c r="H19" s="1119"/>
      <c r="I19" s="1117">
        <v>0</v>
      </c>
      <c r="J19" s="1117">
        <v>1</v>
      </c>
      <c r="K19" s="1117">
        <v>0</v>
      </c>
      <c r="L19" s="1117">
        <v>2</v>
      </c>
      <c r="M19" s="1117">
        <v>0</v>
      </c>
      <c r="N19" s="1117">
        <v>9</v>
      </c>
      <c r="O19" s="1119"/>
      <c r="P19" s="1117">
        <v>8</v>
      </c>
      <c r="Q19" s="1117">
        <v>31</v>
      </c>
      <c r="R19" s="1119"/>
      <c r="S19" s="1117">
        <v>30</v>
      </c>
      <c r="T19" s="1117">
        <v>59</v>
      </c>
      <c r="U19" s="1117">
        <v>58</v>
      </c>
      <c r="V19" s="1117">
        <v>1</v>
      </c>
      <c r="W19" s="1117">
        <v>1</v>
      </c>
      <c r="X19" s="1117">
        <v>23</v>
      </c>
      <c r="Y19" s="1117">
        <v>22</v>
      </c>
      <c r="Z19" s="1117">
        <v>773</v>
      </c>
      <c r="AA19" s="1119"/>
      <c r="AB19" s="1117">
        <v>430</v>
      </c>
      <c r="AC19" s="1117">
        <v>12</v>
      </c>
      <c r="AD19" s="1117">
        <v>12</v>
      </c>
      <c r="AE19" s="1117">
        <v>95</v>
      </c>
      <c r="AF19" s="1119"/>
      <c r="AG19" s="1117">
        <v>88</v>
      </c>
      <c r="AH19" s="1117">
        <v>29</v>
      </c>
      <c r="AI19" s="1117">
        <v>29</v>
      </c>
      <c r="AJ19" s="1117">
        <v>13</v>
      </c>
      <c r="AK19" s="1117">
        <v>13</v>
      </c>
      <c r="AL19" s="1117">
        <v>0</v>
      </c>
      <c r="AM19" s="1117">
        <v>0</v>
      </c>
      <c r="AN19" s="1117">
        <v>0</v>
      </c>
      <c r="AO19" s="1117">
        <v>0</v>
      </c>
      <c r="AP19" s="1117">
        <v>0</v>
      </c>
      <c r="AQ19" s="1117">
        <v>0</v>
      </c>
      <c r="AR19" s="1117">
        <v>3</v>
      </c>
      <c r="AS19" s="1117">
        <v>2</v>
      </c>
      <c r="AT19" s="1117">
        <v>1</v>
      </c>
      <c r="AU19" s="1117">
        <v>1</v>
      </c>
      <c r="AV19" s="1117">
        <v>210</v>
      </c>
      <c r="AW19" s="1119"/>
      <c r="AX19" s="1120">
        <v>208</v>
      </c>
    </row>
    <row r="20" spans="2:50" s="1112" customFormat="1" ht="12">
      <c r="B20" s="1728"/>
      <c r="C20" s="1128" t="s">
        <v>572</v>
      </c>
      <c r="D20" s="1117">
        <f t="shared" si="3"/>
        <v>1477</v>
      </c>
      <c r="E20" s="1119"/>
      <c r="F20" s="1117">
        <f t="shared" si="4"/>
        <v>1154</v>
      </c>
      <c r="G20" s="1117">
        <v>1</v>
      </c>
      <c r="H20" s="1119"/>
      <c r="I20" s="1117">
        <v>2</v>
      </c>
      <c r="J20" s="1117">
        <v>1</v>
      </c>
      <c r="K20" s="1117">
        <v>1</v>
      </c>
      <c r="L20" s="1117">
        <v>2</v>
      </c>
      <c r="M20" s="1117">
        <v>3</v>
      </c>
      <c r="N20" s="1117">
        <v>3</v>
      </c>
      <c r="O20" s="1119"/>
      <c r="P20" s="1117">
        <v>4</v>
      </c>
      <c r="Q20" s="1117">
        <v>37</v>
      </c>
      <c r="R20" s="1119"/>
      <c r="S20" s="1117">
        <v>38</v>
      </c>
      <c r="T20" s="1117">
        <v>46</v>
      </c>
      <c r="U20" s="1117">
        <v>45</v>
      </c>
      <c r="V20" s="1117">
        <v>2</v>
      </c>
      <c r="W20" s="1117">
        <v>2</v>
      </c>
      <c r="X20" s="1117">
        <v>29</v>
      </c>
      <c r="Y20" s="1117">
        <v>28</v>
      </c>
      <c r="Z20" s="1117">
        <v>924</v>
      </c>
      <c r="AA20" s="1119"/>
      <c r="AB20" s="1117">
        <v>629</v>
      </c>
      <c r="AC20" s="1117">
        <v>4</v>
      </c>
      <c r="AD20" s="1117">
        <v>4</v>
      </c>
      <c r="AE20" s="1117">
        <v>110</v>
      </c>
      <c r="AF20" s="1119"/>
      <c r="AG20" s="1117">
        <v>84</v>
      </c>
      <c r="AH20" s="1117">
        <v>22</v>
      </c>
      <c r="AI20" s="1117">
        <v>22</v>
      </c>
      <c r="AJ20" s="1117">
        <v>7</v>
      </c>
      <c r="AK20" s="1117">
        <v>7</v>
      </c>
      <c r="AL20" s="1117">
        <v>1</v>
      </c>
      <c r="AM20" s="1117">
        <v>1</v>
      </c>
      <c r="AN20" s="1117">
        <v>0</v>
      </c>
      <c r="AO20" s="1117">
        <v>0</v>
      </c>
      <c r="AP20" s="1117">
        <v>0</v>
      </c>
      <c r="AQ20" s="1117">
        <v>0</v>
      </c>
      <c r="AR20" s="1117">
        <v>1</v>
      </c>
      <c r="AS20" s="1117">
        <v>1</v>
      </c>
      <c r="AT20" s="1117">
        <v>3</v>
      </c>
      <c r="AU20" s="1117">
        <v>3</v>
      </c>
      <c r="AV20" s="1117">
        <v>284</v>
      </c>
      <c r="AW20" s="1119"/>
      <c r="AX20" s="1120">
        <v>280</v>
      </c>
    </row>
    <row r="21" spans="2:50" s="1112" customFormat="1" ht="12">
      <c r="B21" s="1728" t="s">
        <v>597</v>
      </c>
      <c r="C21" s="1130" t="s">
        <v>598</v>
      </c>
      <c r="D21" s="1117">
        <f t="shared" si="3"/>
        <v>3456</v>
      </c>
      <c r="E21" s="1119"/>
      <c r="F21" s="1117">
        <f t="shared" si="4"/>
        <v>2089</v>
      </c>
      <c r="G21" s="1117">
        <v>4</v>
      </c>
      <c r="H21" s="1119"/>
      <c r="I21" s="1117">
        <v>4</v>
      </c>
      <c r="J21" s="1117">
        <v>9</v>
      </c>
      <c r="K21" s="1117">
        <v>5</v>
      </c>
      <c r="L21" s="1117">
        <v>9</v>
      </c>
      <c r="M21" s="1117">
        <v>7</v>
      </c>
      <c r="N21" s="1117">
        <v>20</v>
      </c>
      <c r="O21" s="1119"/>
      <c r="P21" s="1117">
        <v>18</v>
      </c>
      <c r="Q21" s="1117">
        <v>65</v>
      </c>
      <c r="R21" s="1119"/>
      <c r="S21" s="1117">
        <v>58</v>
      </c>
      <c r="T21" s="1117">
        <v>86</v>
      </c>
      <c r="U21" s="1117">
        <v>80</v>
      </c>
      <c r="V21" s="1117">
        <v>1</v>
      </c>
      <c r="W21" s="1117">
        <v>1</v>
      </c>
      <c r="X21" s="1117">
        <v>50</v>
      </c>
      <c r="Y21" s="1117">
        <v>48</v>
      </c>
      <c r="Z21" s="1117">
        <v>2343</v>
      </c>
      <c r="AA21" s="1119"/>
      <c r="AB21" s="1117">
        <v>1030</v>
      </c>
      <c r="AC21" s="1117">
        <v>31</v>
      </c>
      <c r="AD21" s="1117">
        <v>31</v>
      </c>
      <c r="AE21" s="1117">
        <v>246</v>
      </c>
      <c r="AF21" s="1119"/>
      <c r="AG21" s="1117">
        <v>228</v>
      </c>
      <c r="AH21" s="1117">
        <v>64</v>
      </c>
      <c r="AI21" s="1117">
        <v>63</v>
      </c>
      <c r="AJ21" s="1117">
        <v>20</v>
      </c>
      <c r="AK21" s="1117">
        <v>20</v>
      </c>
      <c r="AL21" s="1117">
        <v>0</v>
      </c>
      <c r="AM21" s="1117">
        <v>0</v>
      </c>
      <c r="AN21" s="1117">
        <v>3</v>
      </c>
      <c r="AO21" s="1117">
        <v>3</v>
      </c>
      <c r="AP21" s="1117">
        <v>0</v>
      </c>
      <c r="AQ21" s="1117">
        <v>0</v>
      </c>
      <c r="AR21" s="1117">
        <v>2</v>
      </c>
      <c r="AS21" s="1117">
        <v>2</v>
      </c>
      <c r="AT21" s="1117">
        <v>9</v>
      </c>
      <c r="AU21" s="1117">
        <v>9</v>
      </c>
      <c r="AV21" s="1117">
        <v>494</v>
      </c>
      <c r="AW21" s="1119"/>
      <c r="AX21" s="1120">
        <v>482</v>
      </c>
    </row>
    <row r="22" spans="2:50" s="1112" customFormat="1" ht="12">
      <c r="B22" s="1729"/>
      <c r="C22" s="1130" t="s">
        <v>599</v>
      </c>
      <c r="D22" s="1117">
        <f t="shared" si="3"/>
        <v>1932</v>
      </c>
      <c r="E22" s="1119"/>
      <c r="F22" s="1117">
        <f t="shared" si="4"/>
        <v>1406</v>
      </c>
      <c r="G22" s="1117">
        <v>3</v>
      </c>
      <c r="H22" s="1119"/>
      <c r="I22" s="1117">
        <v>3</v>
      </c>
      <c r="J22" s="1117">
        <v>1</v>
      </c>
      <c r="K22" s="1117">
        <v>1</v>
      </c>
      <c r="L22" s="1117">
        <v>2</v>
      </c>
      <c r="M22" s="1117">
        <v>1</v>
      </c>
      <c r="N22" s="1117">
        <v>13</v>
      </c>
      <c r="O22" s="1119"/>
      <c r="P22" s="1117">
        <v>12</v>
      </c>
      <c r="Q22" s="1117">
        <v>42</v>
      </c>
      <c r="R22" s="1119"/>
      <c r="S22" s="1117">
        <v>41</v>
      </c>
      <c r="T22" s="1117">
        <v>95</v>
      </c>
      <c r="U22" s="1117">
        <v>92</v>
      </c>
      <c r="V22" s="1117">
        <v>4</v>
      </c>
      <c r="W22" s="1117">
        <v>4</v>
      </c>
      <c r="X22" s="1117">
        <v>26</v>
      </c>
      <c r="Y22" s="1117">
        <v>25</v>
      </c>
      <c r="Z22" s="1117">
        <v>1166</v>
      </c>
      <c r="AA22" s="1119"/>
      <c r="AB22" s="1117">
        <v>666</v>
      </c>
      <c r="AC22" s="1117">
        <v>15</v>
      </c>
      <c r="AD22" s="1117">
        <v>15</v>
      </c>
      <c r="AE22" s="1117">
        <v>214</v>
      </c>
      <c r="AF22" s="1119"/>
      <c r="AG22" s="1117">
        <v>207</v>
      </c>
      <c r="AH22" s="1117">
        <v>33</v>
      </c>
      <c r="AI22" s="1117">
        <v>33</v>
      </c>
      <c r="AJ22" s="1117">
        <v>6</v>
      </c>
      <c r="AK22" s="1117">
        <v>6</v>
      </c>
      <c r="AL22" s="1117">
        <v>0</v>
      </c>
      <c r="AM22" s="1117">
        <v>0</v>
      </c>
      <c r="AN22" s="1117">
        <v>0</v>
      </c>
      <c r="AO22" s="1117">
        <v>0</v>
      </c>
      <c r="AP22" s="1117">
        <v>0</v>
      </c>
      <c r="AQ22" s="1117">
        <v>0</v>
      </c>
      <c r="AR22" s="1117">
        <v>5</v>
      </c>
      <c r="AS22" s="1117">
        <v>4</v>
      </c>
      <c r="AT22" s="1117">
        <v>3</v>
      </c>
      <c r="AU22" s="1117">
        <v>3</v>
      </c>
      <c r="AV22" s="1117">
        <v>304</v>
      </c>
      <c r="AW22" s="1119"/>
      <c r="AX22" s="1120">
        <v>293</v>
      </c>
    </row>
    <row r="23" spans="2:50" s="1112" customFormat="1" ht="12">
      <c r="B23" s="1729"/>
      <c r="C23" s="1130" t="s">
        <v>600</v>
      </c>
      <c r="D23" s="1117">
        <f t="shared" si="3"/>
        <v>2455</v>
      </c>
      <c r="E23" s="1119"/>
      <c r="F23" s="1117">
        <f t="shared" si="4"/>
        <v>1762</v>
      </c>
      <c r="G23" s="1117">
        <v>0</v>
      </c>
      <c r="H23" s="1119"/>
      <c r="I23" s="1117">
        <v>0</v>
      </c>
      <c r="J23" s="1117">
        <v>2</v>
      </c>
      <c r="K23" s="1117">
        <v>2</v>
      </c>
      <c r="L23" s="1117">
        <v>3</v>
      </c>
      <c r="M23" s="1117">
        <v>2</v>
      </c>
      <c r="N23" s="1117">
        <v>8</v>
      </c>
      <c r="O23" s="1119"/>
      <c r="P23" s="1117">
        <v>8</v>
      </c>
      <c r="Q23" s="1117">
        <v>28</v>
      </c>
      <c r="R23" s="1119"/>
      <c r="S23" s="1117">
        <v>28</v>
      </c>
      <c r="T23" s="1117">
        <v>81</v>
      </c>
      <c r="U23" s="1117">
        <v>81</v>
      </c>
      <c r="V23" s="1117">
        <v>0</v>
      </c>
      <c r="W23" s="1117">
        <v>0</v>
      </c>
      <c r="X23" s="1117">
        <v>47</v>
      </c>
      <c r="Y23" s="1117">
        <v>46</v>
      </c>
      <c r="Z23" s="1117">
        <v>1852</v>
      </c>
      <c r="AA23" s="1119"/>
      <c r="AB23" s="1117">
        <v>1166</v>
      </c>
      <c r="AC23" s="1117">
        <v>17</v>
      </c>
      <c r="AD23" s="1117">
        <v>17</v>
      </c>
      <c r="AE23" s="1117">
        <v>110</v>
      </c>
      <c r="AF23" s="1119"/>
      <c r="AG23" s="1117">
        <v>105</v>
      </c>
      <c r="AH23" s="1117">
        <v>33</v>
      </c>
      <c r="AI23" s="1117">
        <v>33</v>
      </c>
      <c r="AJ23" s="1117">
        <v>10</v>
      </c>
      <c r="AK23" s="1117">
        <v>10</v>
      </c>
      <c r="AL23" s="1117">
        <v>0</v>
      </c>
      <c r="AM23" s="1117">
        <v>0</v>
      </c>
      <c r="AN23" s="1117">
        <v>0</v>
      </c>
      <c r="AO23" s="1117">
        <v>0</v>
      </c>
      <c r="AP23" s="1117">
        <v>0</v>
      </c>
      <c r="AQ23" s="1117">
        <v>0</v>
      </c>
      <c r="AR23" s="1117">
        <v>0</v>
      </c>
      <c r="AS23" s="1117"/>
      <c r="AT23" s="1117">
        <v>12</v>
      </c>
      <c r="AU23" s="1117">
        <v>12</v>
      </c>
      <c r="AV23" s="1117">
        <v>252</v>
      </c>
      <c r="AW23" s="1119"/>
      <c r="AX23" s="1120">
        <v>252</v>
      </c>
    </row>
    <row r="24" spans="2:50" s="1112" customFormat="1" ht="12">
      <c r="B24" s="1729"/>
      <c r="C24" s="1130" t="s">
        <v>601</v>
      </c>
      <c r="D24" s="1117">
        <f t="shared" si="3"/>
        <v>2344</v>
      </c>
      <c r="E24" s="1119"/>
      <c r="F24" s="1117">
        <f t="shared" si="4"/>
        <v>1801</v>
      </c>
      <c r="G24" s="1117">
        <v>2</v>
      </c>
      <c r="H24" s="1119"/>
      <c r="I24" s="1117">
        <v>2</v>
      </c>
      <c r="J24" s="1117">
        <v>0</v>
      </c>
      <c r="K24" s="1117">
        <v>0</v>
      </c>
      <c r="L24" s="1117">
        <v>6</v>
      </c>
      <c r="M24" s="1117">
        <v>1</v>
      </c>
      <c r="N24" s="1117">
        <v>11</v>
      </c>
      <c r="O24" s="1119"/>
      <c r="P24" s="1117">
        <v>9</v>
      </c>
      <c r="Q24" s="1117">
        <v>41</v>
      </c>
      <c r="R24" s="1119"/>
      <c r="S24" s="1117">
        <v>41</v>
      </c>
      <c r="T24" s="1117">
        <v>87</v>
      </c>
      <c r="U24" s="1117">
        <v>80</v>
      </c>
      <c r="V24" s="1117">
        <v>8</v>
      </c>
      <c r="W24" s="1117">
        <v>8</v>
      </c>
      <c r="X24" s="1117">
        <v>49</v>
      </c>
      <c r="Y24" s="1117">
        <v>48</v>
      </c>
      <c r="Z24" s="1117">
        <v>1607</v>
      </c>
      <c r="AA24" s="1119"/>
      <c r="AB24" s="1117">
        <v>1094</v>
      </c>
      <c r="AC24" s="1117">
        <v>28</v>
      </c>
      <c r="AD24" s="1117">
        <v>28</v>
      </c>
      <c r="AE24" s="1117">
        <v>165</v>
      </c>
      <c r="AF24" s="1119"/>
      <c r="AG24" s="1117">
        <v>162</v>
      </c>
      <c r="AH24" s="1117">
        <v>45</v>
      </c>
      <c r="AI24" s="1117">
        <v>45</v>
      </c>
      <c r="AJ24" s="1117">
        <v>14</v>
      </c>
      <c r="AK24" s="1117">
        <v>14</v>
      </c>
      <c r="AL24" s="1117">
        <v>4</v>
      </c>
      <c r="AM24" s="1117">
        <v>4</v>
      </c>
      <c r="AN24" s="1117">
        <v>1</v>
      </c>
      <c r="AO24" s="1117">
        <v>1</v>
      </c>
      <c r="AP24" s="1117">
        <v>0</v>
      </c>
      <c r="AQ24" s="1117">
        <v>0</v>
      </c>
      <c r="AR24" s="1117">
        <v>1</v>
      </c>
      <c r="AS24" s="1117">
        <v>1</v>
      </c>
      <c r="AT24" s="1117">
        <v>0</v>
      </c>
      <c r="AU24" s="1117">
        <v>0</v>
      </c>
      <c r="AV24" s="1117">
        <v>275</v>
      </c>
      <c r="AW24" s="1119"/>
      <c r="AX24" s="1120">
        <v>263</v>
      </c>
    </row>
    <row r="25" spans="2:50" s="1112" customFormat="1" ht="12">
      <c r="B25" s="1729"/>
      <c r="C25" s="1130" t="s">
        <v>602</v>
      </c>
      <c r="D25" s="1117">
        <f t="shared" si="3"/>
        <v>1036</v>
      </c>
      <c r="E25" s="1119"/>
      <c r="F25" s="1117">
        <f t="shared" si="4"/>
        <v>885</v>
      </c>
      <c r="G25" s="1117">
        <v>2</v>
      </c>
      <c r="H25" s="1119"/>
      <c r="I25" s="1117">
        <v>2</v>
      </c>
      <c r="J25" s="1117">
        <v>0</v>
      </c>
      <c r="K25" s="1117">
        <v>0</v>
      </c>
      <c r="L25" s="1117">
        <v>5</v>
      </c>
      <c r="M25" s="1117">
        <v>5</v>
      </c>
      <c r="N25" s="1117">
        <v>6</v>
      </c>
      <c r="O25" s="1119"/>
      <c r="P25" s="1117">
        <v>6</v>
      </c>
      <c r="Q25" s="1117">
        <v>43</v>
      </c>
      <c r="R25" s="1119"/>
      <c r="S25" s="1117">
        <v>42</v>
      </c>
      <c r="T25" s="1117">
        <v>47</v>
      </c>
      <c r="U25" s="1117">
        <v>45</v>
      </c>
      <c r="V25" s="1117">
        <v>2</v>
      </c>
      <c r="W25" s="1117">
        <v>2</v>
      </c>
      <c r="X25" s="1117">
        <v>11</v>
      </c>
      <c r="Y25" s="1117">
        <v>11</v>
      </c>
      <c r="Z25" s="1117">
        <v>625</v>
      </c>
      <c r="AA25" s="1119"/>
      <c r="AB25" s="1117">
        <v>518</v>
      </c>
      <c r="AC25" s="1117">
        <v>12</v>
      </c>
      <c r="AD25" s="1117">
        <v>12</v>
      </c>
      <c r="AE25" s="1117">
        <v>128</v>
      </c>
      <c r="AF25" s="1119"/>
      <c r="AG25" s="1117">
        <v>92</v>
      </c>
      <c r="AH25" s="1117">
        <v>35</v>
      </c>
      <c r="AI25" s="1117">
        <v>33</v>
      </c>
      <c r="AJ25" s="1117">
        <v>5</v>
      </c>
      <c r="AK25" s="1117">
        <v>5</v>
      </c>
      <c r="AL25" s="1117">
        <v>0</v>
      </c>
      <c r="AM25" s="1117">
        <v>0</v>
      </c>
      <c r="AN25" s="1117">
        <v>1</v>
      </c>
      <c r="AO25" s="1117">
        <v>1</v>
      </c>
      <c r="AP25" s="1117">
        <v>0</v>
      </c>
      <c r="AQ25" s="1117">
        <v>0</v>
      </c>
      <c r="AR25" s="1117">
        <v>1</v>
      </c>
      <c r="AS25" s="1117">
        <v>1</v>
      </c>
      <c r="AT25" s="1117">
        <v>0</v>
      </c>
      <c r="AU25" s="1117">
        <v>0</v>
      </c>
      <c r="AV25" s="1117">
        <v>113</v>
      </c>
      <c r="AW25" s="1119"/>
      <c r="AX25" s="1120">
        <v>110</v>
      </c>
    </row>
    <row r="26" spans="2:50" s="1112" customFormat="1" ht="12">
      <c r="B26" s="1729"/>
      <c r="C26" s="1130" t="s">
        <v>603</v>
      </c>
      <c r="D26" s="1117">
        <f t="shared" si="3"/>
        <v>600</v>
      </c>
      <c r="E26" s="1119"/>
      <c r="F26" s="1117">
        <f t="shared" si="4"/>
        <v>525</v>
      </c>
      <c r="G26" s="1117">
        <v>1</v>
      </c>
      <c r="H26" s="1119"/>
      <c r="I26" s="1117">
        <v>1</v>
      </c>
      <c r="J26" s="1117">
        <v>0</v>
      </c>
      <c r="K26" s="1117">
        <v>0</v>
      </c>
      <c r="L26" s="1117">
        <v>0</v>
      </c>
      <c r="M26" s="1117">
        <v>0</v>
      </c>
      <c r="N26" s="1117">
        <v>2</v>
      </c>
      <c r="O26" s="1119"/>
      <c r="P26" s="1117">
        <v>2</v>
      </c>
      <c r="Q26" s="1117">
        <v>27</v>
      </c>
      <c r="R26" s="1119"/>
      <c r="S26" s="1117">
        <v>27</v>
      </c>
      <c r="T26" s="1117">
        <v>33</v>
      </c>
      <c r="U26" s="1117">
        <v>33</v>
      </c>
      <c r="V26" s="1117">
        <v>8</v>
      </c>
      <c r="W26" s="1117">
        <v>8</v>
      </c>
      <c r="X26" s="1117">
        <v>15</v>
      </c>
      <c r="Y26" s="1117">
        <v>15</v>
      </c>
      <c r="Z26" s="1117">
        <v>320</v>
      </c>
      <c r="AA26" s="1119"/>
      <c r="AB26" s="1117">
        <v>246</v>
      </c>
      <c r="AC26" s="1117">
        <v>7</v>
      </c>
      <c r="AD26" s="1117">
        <v>7</v>
      </c>
      <c r="AE26" s="1117">
        <v>46</v>
      </c>
      <c r="AF26" s="1119"/>
      <c r="AG26" s="1117">
        <v>45</v>
      </c>
      <c r="AH26" s="1117">
        <v>14</v>
      </c>
      <c r="AI26" s="1117">
        <v>14</v>
      </c>
      <c r="AJ26" s="1117">
        <v>4</v>
      </c>
      <c r="AK26" s="1117">
        <v>4</v>
      </c>
      <c r="AL26" s="1117">
        <v>2</v>
      </c>
      <c r="AM26" s="1117">
        <v>2</v>
      </c>
      <c r="AN26" s="1117">
        <v>0</v>
      </c>
      <c r="AO26" s="1117">
        <v>0</v>
      </c>
      <c r="AP26" s="1117">
        <v>2</v>
      </c>
      <c r="AQ26" s="1117">
        <v>2</v>
      </c>
      <c r="AR26" s="1117">
        <v>1</v>
      </c>
      <c r="AS26" s="1117">
        <v>1</v>
      </c>
      <c r="AT26" s="1117">
        <v>0</v>
      </c>
      <c r="AU26" s="1117">
        <v>0</v>
      </c>
      <c r="AV26" s="1117">
        <v>118</v>
      </c>
      <c r="AW26" s="1119"/>
      <c r="AX26" s="1120">
        <v>118</v>
      </c>
    </row>
    <row r="27" spans="2:50" s="1112" customFormat="1" ht="12">
      <c r="B27" s="1729"/>
      <c r="C27" s="1130" t="s">
        <v>604</v>
      </c>
      <c r="D27" s="1117">
        <f t="shared" si="3"/>
        <v>802</v>
      </c>
      <c r="E27" s="1119"/>
      <c r="F27" s="1117">
        <f t="shared" si="4"/>
        <v>697</v>
      </c>
      <c r="G27" s="1117">
        <v>1</v>
      </c>
      <c r="H27" s="1119"/>
      <c r="I27" s="1117">
        <v>1</v>
      </c>
      <c r="J27" s="1117">
        <v>1</v>
      </c>
      <c r="K27" s="1117">
        <v>1</v>
      </c>
      <c r="L27" s="1117">
        <v>0</v>
      </c>
      <c r="M27" s="1117">
        <v>0</v>
      </c>
      <c r="N27" s="1117">
        <v>16</v>
      </c>
      <c r="O27" s="1119"/>
      <c r="P27" s="1117">
        <v>16</v>
      </c>
      <c r="Q27" s="1117">
        <v>47</v>
      </c>
      <c r="R27" s="1119"/>
      <c r="S27" s="1117">
        <v>47</v>
      </c>
      <c r="T27" s="1117">
        <v>42</v>
      </c>
      <c r="U27" s="1117">
        <v>42</v>
      </c>
      <c r="V27" s="1117">
        <v>3</v>
      </c>
      <c r="W27" s="1117">
        <v>3</v>
      </c>
      <c r="X27" s="1117">
        <v>35</v>
      </c>
      <c r="Y27" s="1117">
        <v>35</v>
      </c>
      <c r="Z27" s="1117">
        <v>455</v>
      </c>
      <c r="AA27" s="1119"/>
      <c r="AB27" s="1117">
        <v>350</v>
      </c>
      <c r="AC27" s="1117">
        <v>18</v>
      </c>
      <c r="AD27" s="1117">
        <v>18</v>
      </c>
      <c r="AE27" s="1117">
        <v>67</v>
      </c>
      <c r="AF27" s="1119"/>
      <c r="AG27" s="1117">
        <v>67</v>
      </c>
      <c r="AH27" s="1117">
        <v>27</v>
      </c>
      <c r="AI27" s="1117">
        <v>27</v>
      </c>
      <c r="AJ27" s="1117">
        <v>5</v>
      </c>
      <c r="AK27" s="1117">
        <v>5</v>
      </c>
      <c r="AL27" s="1117">
        <v>0</v>
      </c>
      <c r="AM27" s="1117">
        <v>0</v>
      </c>
      <c r="AN27" s="1117">
        <v>0</v>
      </c>
      <c r="AO27" s="1117">
        <v>0</v>
      </c>
      <c r="AP27" s="1117">
        <v>2</v>
      </c>
      <c r="AQ27" s="1117">
        <v>2</v>
      </c>
      <c r="AR27" s="1117">
        <v>0</v>
      </c>
      <c r="AS27" s="1117">
        <v>0</v>
      </c>
      <c r="AT27" s="1117">
        <v>0</v>
      </c>
      <c r="AU27" s="1117">
        <v>0</v>
      </c>
      <c r="AV27" s="1117">
        <v>83</v>
      </c>
      <c r="AW27" s="1119"/>
      <c r="AX27" s="1120">
        <v>83</v>
      </c>
    </row>
    <row r="28" spans="2:50" s="1112" customFormat="1" ht="12">
      <c r="B28" s="1729"/>
      <c r="C28" s="1130" t="s">
        <v>605</v>
      </c>
      <c r="D28" s="1117">
        <f t="shared" si="3"/>
        <v>738</v>
      </c>
      <c r="E28" s="1119"/>
      <c r="F28" s="1117">
        <f t="shared" si="4"/>
        <v>643</v>
      </c>
      <c r="G28" s="1117">
        <v>1</v>
      </c>
      <c r="H28" s="1119"/>
      <c r="I28" s="1117">
        <v>1</v>
      </c>
      <c r="J28" s="1117">
        <v>0</v>
      </c>
      <c r="K28" s="1117">
        <v>0</v>
      </c>
      <c r="L28" s="1117">
        <v>1</v>
      </c>
      <c r="M28" s="1117">
        <v>1</v>
      </c>
      <c r="N28" s="1117">
        <v>3</v>
      </c>
      <c r="O28" s="1119"/>
      <c r="P28" s="1117">
        <v>3</v>
      </c>
      <c r="Q28" s="1117">
        <v>50</v>
      </c>
      <c r="R28" s="1119"/>
      <c r="S28" s="1117">
        <v>50</v>
      </c>
      <c r="T28" s="1117">
        <v>56</v>
      </c>
      <c r="U28" s="1117">
        <v>56</v>
      </c>
      <c r="V28" s="1117">
        <v>3</v>
      </c>
      <c r="W28" s="1117">
        <v>3</v>
      </c>
      <c r="X28" s="1117">
        <v>11</v>
      </c>
      <c r="Y28" s="1117">
        <v>10</v>
      </c>
      <c r="Z28" s="1117">
        <v>309</v>
      </c>
      <c r="AA28" s="1119"/>
      <c r="AB28" s="1117">
        <v>220</v>
      </c>
      <c r="AC28" s="1117">
        <v>0</v>
      </c>
      <c r="AD28" s="1117">
        <v>0</v>
      </c>
      <c r="AE28" s="1117">
        <v>89</v>
      </c>
      <c r="AF28" s="1119"/>
      <c r="AG28" s="1117">
        <v>84</v>
      </c>
      <c r="AH28" s="1117">
        <v>14</v>
      </c>
      <c r="AI28" s="1117">
        <v>14</v>
      </c>
      <c r="AJ28" s="1117">
        <v>7</v>
      </c>
      <c r="AK28" s="1117">
        <v>7</v>
      </c>
      <c r="AL28" s="1117">
        <v>0</v>
      </c>
      <c r="AM28" s="1117">
        <v>0</v>
      </c>
      <c r="AN28" s="1117">
        <v>0</v>
      </c>
      <c r="AO28" s="1117">
        <v>0</v>
      </c>
      <c r="AP28" s="1117">
        <v>0</v>
      </c>
      <c r="AQ28" s="1117">
        <v>0</v>
      </c>
      <c r="AR28" s="1117">
        <v>2</v>
      </c>
      <c r="AS28" s="1117">
        <v>2</v>
      </c>
      <c r="AT28" s="1117">
        <v>3</v>
      </c>
      <c r="AU28" s="1117">
        <v>3</v>
      </c>
      <c r="AV28" s="1117">
        <v>189</v>
      </c>
      <c r="AW28" s="1119"/>
      <c r="AX28" s="1120">
        <v>189</v>
      </c>
    </row>
    <row r="29" spans="2:50" s="1112" customFormat="1" ht="12">
      <c r="B29" s="1729"/>
      <c r="C29" s="1130" t="s">
        <v>1737</v>
      </c>
      <c r="D29" s="1117">
        <f t="shared" si="3"/>
        <v>682</v>
      </c>
      <c r="E29" s="1119"/>
      <c r="F29" s="1117">
        <f t="shared" si="4"/>
        <v>578</v>
      </c>
      <c r="G29" s="1117">
        <v>0</v>
      </c>
      <c r="H29" s="1119"/>
      <c r="I29" s="1117">
        <v>0</v>
      </c>
      <c r="J29" s="1117">
        <v>1</v>
      </c>
      <c r="K29" s="1117">
        <v>1</v>
      </c>
      <c r="L29" s="1117">
        <v>0</v>
      </c>
      <c r="M29" s="1117">
        <v>0</v>
      </c>
      <c r="N29" s="1117">
        <v>3</v>
      </c>
      <c r="O29" s="1119"/>
      <c r="P29" s="1117">
        <v>3</v>
      </c>
      <c r="Q29" s="1117">
        <v>36</v>
      </c>
      <c r="R29" s="1119"/>
      <c r="S29" s="1117">
        <v>36</v>
      </c>
      <c r="T29" s="1117">
        <v>32</v>
      </c>
      <c r="U29" s="1117">
        <v>31</v>
      </c>
      <c r="V29" s="1117">
        <v>3</v>
      </c>
      <c r="W29" s="1117">
        <v>3</v>
      </c>
      <c r="X29" s="1117">
        <v>8</v>
      </c>
      <c r="Y29" s="1117">
        <v>8</v>
      </c>
      <c r="Z29" s="1117">
        <v>423</v>
      </c>
      <c r="AA29" s="1119"/>
      <c r="AB29" s="1117">
        <v>330</v>
      </c>
      <c r="AC29" s="1117">
        <v>3</v>
      </c>
      <c r="AD29" s="1117">
        <v>3</v>
      </c>
      <c r="AE29" s="1117">
        <v>56</v>
      </c>
      <c r="AF29" s="1119"/>
      <c r="AG29" s="1117">
        <v>49</v>
      </c>
      <c r="AH29" s="1117">
        <v>24</v>
      </c>
      <c r="AI29" s="1117">
        <v>23</v>
      </c>
      <c r="AJ29" s="1117">
        <v>2</v>
      </c>
      <c r="AK29" s="1117">
        <v>2</v>
      </c>
      <c r="AL29" s="1117">
        <v>3</v>
      </c>
      <c r="AM29" s="1117">
        <v>3</v>
      </c>
      <c r="AN29" s="1117">
        <v>0</v>
      </c>
      <c r="AO29" s="1117">
        <v>0</v>
      </c>
      <c r="AP29" s="1117">
        <v>0</v>
      </c>
      <c r="AQ29" s="1117">
        <v>0</v>
      </c>
      <c r="AR29" s="1117">
        <v>3</v>
      </c>
      <c r="AS29" s="1117">
        <v>3</v>
      </c>
      <c r="AT29" s="1117">
        <v>0</v>
      </c>
      <c r="AU29" s="1117">
        <v>0</v>
      </c>
      <c r="AV29" s="1117">
        <v>85</v>
      </c>
      <c r="AW29" s="1119"/>
      <c r="AX29" s="1120">
        <v>83</v>
      </c>
    </row>
    <row r="30" spans="2:50" s="1112" customFormat="1" ht="12">
      <c r="B30" s="1729"/>
      <c r="C30" s="1130" t="s">
        <v>606</v>
      </c>
      <c r="D30" s="1117">
        <f t="shared" si="3"/>
        <v>515</v>
      </c>
      <c r="E30" s="1119"/>
      <c r="F30" s="1117">
        <f t="shared" si="4"/>
        <v>413</v>
      </c>
      <c r="G30" s="1117">
        <v>0</v>
      </c>
      <c r="H30" s="1119"/>
      <c r="I30" s="1117">
        <v>0</v>
      </c>
      <c r="J30" s="1117">
        <v>0</v>
      </c>
      <c r="K30" s="1117">
        <v>0</v>
      </c>
      <c r="L30" s="1117">
        <v>0</v>
      </c>
      <c r="M30" s="1117">
        <v>0</v>
      </c>
      <c r="N30" s="1117">
        <v>4</v>
      </c>
      <c r="O30" s="1119"/>
      <c r="P30" s="1117">
        <v>4</v>
      </c>
      <c r="Q30" s="1117">
        <v>36</v>
      </c>
      <c r="R30" s="1119"/>
      <c r="S30" s="1117">
        <v>36</v>
      </c>
      <c r="T30" s="1117">
        <v>31</v>
      </c>
      <c r="U30" s="1117">
        <v>31</v>
      </c>
      <c r="V30" s="1117">
        <v>1</v>
      </c>
      <c r="W30" s="1117">
        <v>1</v>
      </c>
      <c r="X30" s="1117">
        <v>5</v>
      </c>
      <c r="Y30" s="1117">
        <v>5</v>
      </c>
      <c r="Z30" s="1117">
        <v>256</v>
      </c>
      <c r="AA30" s="1119"/>
      <c r="AB30" s="1117">
        <v>156</v>
      </c>
      <c r="AC30" s="1117">
        <v>1</v>
      </c>
      <c r="AD30" s="1117">
        <v>1</v>
      </c>
      <c r="AE30" s="1117">
        <v>99</v>
      </c>
      <c r="AF30" s="1119"/>
      <c r="AG30" s="1117">
        <v>99</v>
      </c>
      <c r="AH30" s="1117">
        <v>16</v>
      </c>
      <c r="AI30" s="1117">
        <v>16</v>
      </c>
      <c r="AJ30" s="1117">
        <v>0</v>
      </c>
      <c r="AK30" s="1117">
        <v>0</v>
      </c>
      <c r="AL30" s="1117">
        <v>0</v>
      </c>
      <c r="AM30" s="1117">
        <v>0</v>
      </c>
      <c r="AN30" s="1117">
        <v>0</v>
      </c>
      <c r="AO30" s="1117">
        <v>0</v>
      </c>
      <c r="AP30" s="1117">
        <v>0</v>
      </c>
      <c r="AQ30" s="1117">
        <v>0</v>
      </c>
      <c r="AR30" s="1117">
        <v>1</v>
      </c>
      <c r="AS30" s="1117">
        <v>0</v>
      </c>
      <c r="AT30" s="1117">
        <v>0</v>
      </c>
      <c r="AU30" s="1117">
        <v>0</v>
      </c>
      <c r="AV30" s="1117">
        <v>65</v>
      </c>
      <c r="AW30" s="1119"/>
      <c r="AX30" s="1120">
        <v>64</v>
      </c>
    </row>
    <row r="31" spans="2:50" s="1112" customFormat="1" ht="12">
      <c r="B31" s="1729"/>
      <c r="C31" s="1130" t="s">
        <v>607</v>
      </c>
      <c r="D31" s="1117">
        <f t="shared" si="3"/>
        <v>476</v>
      </c>
      <c r="E31" s="1119"/>
      <c r="F31" s="1117">
        <f t="shared" si="4"/>
        <v>371</v>
      </c>
      <c r="G31" s="1117">
        <v>2</v>
      </c>
      <c r="H31" s="1119"/>
      <c r="I31" s="1117">
        <v>2</v>
      </c>
      <c r="J31" s="1117">
        <v>0</v>
      </c>
      <c r="K31" s="1117">
        <v>0</v>
      </c>
      <c r="L31" s="1117">
        <v>2</v>
      </c>
      <c r="M31" s="1117">
        <v>1</v>
      </c>
      <c r="N31" s="1117">
        <v>6</v>
      </c>
      <c r="O31" s="1119"/>
      <c r="P31" s="1117">
        <v>6</v>
      </c>
      <c r="Q31" s="1117">
        <v>37</v>
      </c>
      <c r="R31" s="1119"/>
      <c r="S31" s="1117">
        <v>37</v>
      </c>
      <c r="T31" s="1117">
        <v>18</v>
      </c>
      <c r="U31" s="1117">
        <v>18</v>
      </c>
      <c r="V31" s="1117">
        <v>0</v>
      </c>
      <c r="W31" s="1117">
        <v>0</v>
      </c>
      <c r="X31" s="1117">
        <v>8</v>
      </c>
      <c r="Y31" s="1117">
        <v>7</v>
      </c>
      <c r="Z31" s="1117">
        <v>216</v>
      </c>
      <c r="AA31" s="1119"/>
      <c r="AB31" s="1117">
        <v>116</v>
      </c>
      <c r="AC31" s="1117">
        <v>11</v>
      </c>
      <c r="AD31" s="1117">
        <v>11</v>
      </c>
      <c r="AE31" s="1117">
        <v>56</v>
      </c>
      <c r="AF31" s="1119"/>
      <c r="AG31" s="1117">
        <v>53</v>
      </c>
      <c r="AH31" s="1117">
        <v>25</v>
      </c>
      <c r="AI31" s="1117">
        <v>25</v>
      </c>
      <c r="AJ31" s="1117">
        <v>2</v>
      </c>
      <c r="AK31" s="1117">
        <v>2</v>
      </c>
      <c r="AL31" s="1117">
        <v>0</v>
      </c>
      <c r="AM31" s="1117">
        <v>0</v>
      </c>
      <c r="AN31" s="1117">
        <v>0</v>
      </c>
      <c r="AO31" s="1117">
        <v>0</v>
      </c>
      <c r="AP31" s="1117">
        <v>0</v>
      </c>
      <c r="AQ31" s="1117">
        <v>0</v>
      </c>
      <c r="AR31" s="1117">
        <v>1</v>
      </c>
      <c r="AS31" s="1117">
        <v>1</v>
      </c>
      <c r="AT31" s="1117">
        <v>1</v>
      </c>
      <c r="AU31" s="1117">
        <v>1</v>
      </c>
      <c r="AV31" s="1117">
        <v>91</v>
      </c>
      <c r="AW31" s="1119"/>
      <c r="AX31" s="1120">
        <v>91</v>
      </c>
    </row>
    <row r="32" spans="2:50" s="1112" customFormat="1" ht="12">
      <c r="B32" s="1729"/>
      <c r="C32" s="1130" t="s">
        <v>608</v>
      </c>
      <c r="D32" s="1117">
        <f t="shared" si="3"/>
        <v>293</v>
      </c>
      <c r="E32" s="1119"/>
      <c r="F32" s="1117">
        <f t="shared" si="4"/>
        <v>244</v>
      </c>
      <c r="G32" s="1117">
        <v>1</v>
      </c>
      <c r="H32" s="1119"/>
      <c r="I32" s="1117">
        <v>1</v>
      </c>
      <c r="J32" s="1117">
        <v>0</v>
      </c>
      <c r="K32" s="1117">
        <v>0</v>
      </c>
      <c r="L32" s="1117">
        <v>1</v>
      </c>
      <c r="M32" s="1117">
        <v>0</v>
      </c>
      <c r="N32" s="1117">
        <v>1</v>
      </c>
      <c r="O32" s="1119"/>
      <c r="P32" s="1117">
        <v>1</v>
      </c>
      <c r="Q32" s="1117">
        <v>11</v>
      </c>
      <c r="R32" s="1119"/>
      <c r="S32" s="1117">
        <v>11</v>
      </c>
      <c r="T32" s="1117">
        <v>27</v>
      </c>
      <c r="U32" s="1117">
        <v>27</v>
      </c>
      <c r="V32" s="1117">
        <v>0</v>
      </c>
      <c r="W32" s="1117">
        <v>0</v>
      </c>
      <c r="X32" s="1117">
        <v>1</v>
      </c>
      <c r="Y32" s="1117">
        <v>1</v>
      </c>
      <c r="Z32" s="1117">
        <v>168</v>
      </c>
      <c r="AA32" s="1119"/>
      <c r="AB32" s="1117">
        <v>127</v>
      </c>
      <c r="AC32" s="1117">
        <v>4</v>
      </c>
      <c r="AD32" s="1117">
        <v>4</v>
      </c>
      <c r="AE32" s="1117">
        <v>41</v>
      </c>
      <c r="AF32" s="1119"/>
      <c r="AG32" s="1117">
        <v>35</v>
      </c>
      <c r="AH32" s="1117">
        <v>2</v>
      </c>
      <c r="AI32" s="1117">
        <v>2</v>
      </c>
      <c r="AJ32" s="1117">
        <v>0</v>
      </c>
      <c r="AK32" s="1117">
        <v>0</v>
      </c>
      <c r="AL32" s="1117">
        <v>0</v>
      </c>
      <c r="AM32" s="1117">
        <v>0</v>
      </c>
      <c r="AN32" s="1117">
        <v>0</v>
      </c>
      <c r="AO32" s="1117">
        <v>0</v>
      </c>
      <c r="AP32" s="1117">
        <v>0</v>
      </c>
      <c r="AQ32" s="1117">
        <v>0</v>
      </c>
      <c r="AR32" s="1117">
        <v>0</v>
      </c>
      <c r="AS32" s="1117">
        <v>0</v>
      </c>
      <c r="AT32" s="1117">
        <v>0</v>
      </c>
      <c r="AU32" s="1117">
        <v>0</v>
      </c>
      <c r="AV32" s="1117">
        <v>36</v>
      </c>
      <c r="AW32" s="1119"/>
      <c r="AX32" s="1120">
        <v>35</v>
      </c>
    </row>
    <row r="33" spans="2:50" s="1112" customFormat="1" ht="12">
      <c r="B33" s="1729"/>
      <c r="C33" s="1130" t="s">
        <v>609</v>
      </c>
      <c r="D33" s="1117">
        <f t="shared" si="3"/>
        <v>268</v>
      </c>
      <c r="E33" s="1119"/>
      <c r="F33" s="1117">
        <f t="shared" si="4"/>
        <v>230</v>
      </c>
      <c r="G33" s="1117">
        <v>0</v>
      </c>
      <c r="H33" s="1119"/>
      <c r="I33" s="1117">
        <v>0</v>
      </c>
      <c r="J33" s="1117">
        <v>0</v>
      </c>
      <c r="K33" s="1117">
        <v>0</v>
      </c>
      <c r="L33" s="1117">
        <v>0</v>
      </c>
      <c r="M33" s="1117">
        <v>0</v>
      </c>
      <c r="N33" s="1117">
        <v>2</v>
      </c>
      <c r="O33" s="1119"/>
      <c r="P33" s="1117">
        <v>2</v>
      </c>
      <c r="Q33" s="1117">
        <v>26</v>
      </c>
      <c r="R33" s="1119"/>
      <c r="S33" s="1117">
        <v>26</v>
      </c>
      <c r="T33" s="1117">
        <v>12</v>
      </c>
      <c r="U33" s="1117">
        <v>12</v>
      </c>
      <c r="V33" s="1117">
        <v>0</v>
      </c>
      <c r="W33" s="1117">
        <v>0</v>
      </c>
      <c r="X33" s="1117">
        <v>4</v>
      </c>
      <c r="Y33" s="1117">
        <v>4</v>
      </c>
      <c r="Z33" s="1117">
        <v>165</v>
      </c>
      <c r="AA33" s="1119"/>
      <c r="AB33" s="1117">
        <v>127</v>
      </c>
      <c r="AC33" s="1117">
        <v>2</v>
      </c>
      <c r="AD33" s="1117">
        <v>2</v>
      </c>
      <c r="AE33" s="1117">
        <v>25</v>
      </c>
      <c r="AF33" s="1119"/>
      <c r="AG33" s="1117">
        <v>25</v>
      </c>
      <c r="AH33" s="1117">
        <v>6</v>
      </c>
      <c r="AI33" s="1117">
        <v>6</v>
      </c>
      <c r="AJ33" s="1117">
        <v>0</v>
      </c>
      <c r="AK33" s="1117">
        <v>0</v>
      </c>
      <c r="AL33" s="1117">
        <v>0</v>
      </c>
      <c r="AM33" s="1117">
        <v>0</v>
      </c>
      <c r="AN33" s="1117">
        <v>0</v>
      </c>
      <c r="AO33" s="1117">
        <v>0</v>
      </c>
      <c r="AP33" s="1117">
        <v>0</v>
      </c>
      <c r="AQ33" s="1117">
        <v>0</v>
      </c>
      <c r="AR33" s="1117">
        <v>1</v>
      </c>
      <c r="AS33" s="1117">
        <v>1</v>
      </c>
      <c r="AT33" s="1117">
        <v>0</v>
      </c>
      <c r="AU33" s="1117">
        <v>0</v>
      </c>
      <c r="AV33" s="1117">
        <v>25</v>
      </c>
      <c r="AW33" s="1119"/>
      <c r="AX33" s="1120">
        <v>25</v>
      </c>
    </row>
    <row r="34" spans="2:50" s="1112" customFormat="1" ht="12">
      <c r="B34" s="1729"/>
      <c r="C34" s="1130" t="s">
        <v>610</v>
      </c>
      <c r="D34" s="1117">
        <f t="shared" si="3"/>
        <v>196</v>
      </c>
      <c r="E34" s="1119"/>
      <c r="F34" s="1117">
        <f t="shared" si="4"/>
        <v>192</v>
      </c>
      <c r="G34" s="1117">
        <v>0</v>
      </c>
      <c r="H34" s="1119"/>
      <c r="I34" s="1117">
        <v>0</v>
      </c>
      <c r="J34" s="1117">
        <v>0</v>
      </c>
      <c r="K34" s="1117">
        <v>0</v>
      </c>
      <c r="L34" s="1117">
        <v>1</v>
      </c>
      <c r="M34" s="1117">
        <v>1</v>
      </c>
      <c r="N34" s="1117">
        <v>0</v>
      </c>
      <c r="O34" s="1119"/>
      <c r="P34" s="1117">
        <v>0</v>
      </c>
      <c r="Q34" s="1117">
        <v>12</v>
      </c>
      <c r="R34" s="1119"/>
      <c r="S34" s="1117">
        <v>12</v>
      </c>
      <c r="T34" s="1117">
        <v>13</v>
      </c>
      <c r="U34" s="1117">
        <v>13</v>
      </c>
      <c r="V34" s="1117">
        <v>1</v>
      </c>
      <c r="W34" s="1117">
        <v>1</v>
      </c>
      <c r="X34" s="1117">
        <v>2</v>
      </c>
      <c r="Y34" s="1117">
        <v>2</v>
      </c>
      <c r="Z34" s="1117">
        <v>90</v>
      </c>
      <c r="AA34" s="1119"/>
      <c r="AB34" s="1117">
        <v>86</v>
      </c>
      <c r="AC34" s="1117">
        <v>0</v>
      </c>
      <c r="AD34" s="1117">
        <v>0</v>
      </c>
      <c r="AE34" s="1117">
        <v>27</v>
      </c>
      <c r="AF34" s="1119"/>
      <c r="AG34" s="1117">
        <v>27</v>
      </c>
      <c r="AH34" s="1117">
        <v>7</v>
      </c>
      <c r="AI34" s="1117">
        <v>7</v>
      </c>
      <c r="AJ34" s="1117">
        <v>0</v>
      </c>
      <c r="AK34" s="1117">
        <v>0</v>
      </c>
      <c r="AL34" s="1117">
        <v>0</v>
      </c>
      <c r="AM34" s="1117">
        <v>0</v>
      </c>
      <c r="AN34" s="1117">
        <v>1</v>
      </c>
      <c r="AO34" s="1117">
        <v>1</v>
      </c>
      <c r="AP34" s="1117">
        <v>2</v>
      </c>
      <c r="AQ34" s="1117">
        <v>2</v>
      </c>
      <c r="AR34" s="1117">
        <v>1</v>
      </c>
      <c r="AS34" s="1117">
        <v>1</v>
      </c>
      <c r="AT34" s="1117">
        <v>1</v>
      </c>
      <c r="AU34" s="1117">
        <v>1</v>
      </c>
      <c r="AV34" s="1117">
        <v>38</v>
      </c>
      <c r="AW34" s="1119"/>
      <c r="AX34" s="1120">
        <v>38</v>
      </c>
    </row>
    <row r="35" spans="2:50" s="1112" customFormat="1" ht="12">
      <c r="B35" s="1729"/>
      <c r="C35" s="1130" t="s">
        <v>611</v>
      </c>
      <c r="D35" s="1117">
        <f t="shared" si="3"/>
        <v>174</v>
      </c>
      <c r="E35" s="1119"/>
      <c r="F35" s="1117">
        <f t="shared" si="4"/>
        <v>163</v>
      </c>
      <c r="G35" s="1117">
        <v>1</v>
      </c>
      <c r="H35" s="1119"/>
      <c r="I35" s="1117">
        <v>1</v>
      </c>
      <c r="J35" s="1117">
        <v>0</v>
      </c>
      <c r="K35" s="1117">
        <v>0</v>
      </c>
      <c r="L35" s="1117">
        <v>0</v>
      </c>
      <c r="M35" s="1117">
        <v>0</v>
      </c>
      <c r="N35" s="1117">
        <v>1</v>
      </c>
      <c r="O35" s="1119"/>
      <c r="P35" s="1117">
        <v>1</v>
      </c>
      <c r="Q35" s="1117">
        <v>5</v>
      </c>
      <c r="R35" s="1119"/>
      <c r="S35" s="1117">
        <v>5</v>
      </c>
      <c r="T35" s="1117">
        <v>4</v>
      </c>
      <c r="U35" s="1117">
        <v>4</v>
      </c>
      <c r="V35" s="1117">
        <v>0</v>
      </c>
      <c r="W35" s="1117">
        <v>0</v>
      </c>
      <c r="X35" s="1117">
        <v>2</v>
      </c>
      <c r="Y35" s="1117">
        <v>2</v>
      </c>
      <c r="Z35" s="1117">
        <v>101</v>
      </c>
      <c r="AA35" s="1119"/>
      <c r="AB35" s="1117">
        <v>90</v>
      </c>
      <c r="AC35" s="1117">
        <v>1</v>
      </c>
      <c r="AD35" s="1117">
        <v>1</v>
      </c>
      <c r="AE35" s="1117">
        <v>27</v>
      </c>
      <c r="AF35" s="1119"/>
      <c r="AG35" s="1117">
        <v>28</v>
      </c>
      <c r="AH35" s="1117">
        <v>7</v>
      </c>
      <c r="AI35" s="1117">
        <v>7</v>
      </c>
      <c r="AJ35" s="1117">
        <v>0</v>
      </c>
      <c r="AK35" s="1117">
        <v>0</v>
      </c>
      <c r="AL35" s="1117">
        <v>0</v>
      </c>
      <c r="AM35" s="1117">
        <v>0</v>
      </c>
      <c r="AN35" s="1117">
        <v>0</v>
      </c>
      <c r="AO35" s="1117">
        <v>0</v>
      </c>
      <c r="AP35" s="1117">
        <v>0</v>
      </c>
      <c r="AQ35" s="1117">
        <v>0</v>
      </c>
      <c r="AR35" s="1117">
        <v>1</v>
      </c>
      <c r="AS35" s="1117">
        <v>0</v>
      </c>
      <c r="AT35" s="1117">
        <v>0</v>
      </c>
      <c r="AU35" s="1117">
        <v>0</v>
      </c>
      <c r="AV35" s="1117">
        <v>24</v>
      </c>
      <c r="AW35" s="1119"/>
      <c r="AX35" s="1120">
        <v>24</v>
      </c>
    </row>
    <row r="36" spans="2:50" s="1112" customFormat="1" ht="12">
      <c r="B36" s="1729"/>
      <c r="C36" s="1130" t="s">
        <v>612</v>
      </c>
      <c r="D36" s="1117">
        <f t="shared" si="3"/>
        <v>120</v>
      </c>
      <c r="E36" s="1119"/>
      <c r="F36" s="1117">
        <f t="shared" si="4"/>
        <v>114</v>
      </c>
      <c r="G36" s="1117">
        <v>0</v>
      </c>
      <c r="H36" s="1119"/>
      <c r="I36" s="1117">
        <v>0</v>
      </c>
      <c r="J36" s="1117">
        <v>1</v>
      </c>
      <c r="K36" s="1117">
        <v>1</v>
      </c>
      <c r="L36" s="1117">
        <v>0</v>
      </c>
      <c r="M36" s="1117">
        <v>0</v>
      </c>
      <c r="N36" s="1117">
        <v>2</v>
      </c>
      <c r="O36" s="1119"/>
      <c r="P36" s="1117">
        <v>2</v>
      </c>
      <c r="Q36" s="1117">
        <v>11</v>
      </c>
      <c r="R36" s="1119"/>
      <c r="S36" s="1117">
        <v>11</v>
      </c>
      <c r="T36" s="1117">
        <v>12</v>
      </c>
      <c r="U36" s="1117">
        <v>12</v>
      </c>
      <c r="V36" s="1117">
        <v>0</v>
      </c>
      <c r="W36" s="1117">
        <v>0</v>
      </c>
      <c r="X36" s="1117">
        <v>3</v>
      </c>
      <c r="Y36" s="1117">
        <v>3</v>
      </c>
      <c r="Z36" s="1117">
        <v>19</v>
      </c>
      <c r="AA36" s="1119"/>
      <c r="AB36" s="1117">
        <v>15</v>
      </c>
      <c r="AC36" s="1117">
        <v>0</v>
      </c>
      <c r="AD36" s="1117">
        <v>0</v>
      </c>
      <c r="AE36" s="1117">
        <v>41</v>
      </c>
      <c r="AF36" s="1119"/>
      <c r="AG36" s="1117">
        <v>39</v>
      </c>
      <c r="AH36" s="1117">
        <v>3</v>
      </c>
      <c r="AI36" s="1117">
        <v>3</v>
      </c>
      <c r="AJ36" s="1117">
        <v>1</v>
      </c>
      <c r="AK36" s="1117">
        <v>1</v>
      </c>
      <c r="AL36" s="1117">
        <v>0</v>
      </c>
      <c r="AM36" s="1117">
        <v>0</v>
      </c>
      <c r="AN36" s="1117">
        <v>0</v>
      </c>
      <c r="AO36" s="1117">
        <v>0</v>
      </c>
      <c r="AP36" s="1117">
        <v>0</v>
      </c>
      <c r="AQ36" s="1117">
        <v>0</v>
      </c>
      <c r="AR36" s="1117">
        <v>0</v>
      </c>
      <c r="AS36" s="1117">
        <v>0</v>
      </c>
      <c r="AT36" s="1117">
        <v>0</v>
      </c>
      <c r="AU36" s="1117">
        <v>0</v>
      </c>
      <c r="AV36" s="1117">
        <v>27</v>
      </c>
      <c r="AW36" s="1119"/>
      <c r="AX36" s="1120">
        <v>27</v>
      </c>
    </row>
    <row r="37" spans="2:50" s="1112" customFormat="1" ht="12">
      <c r="B37" s="1729"/>
      <c r="C37" s="1130" t="s">
        <v>613</v>
      </c>
      <c r="D37" s="1117">
        <f t="shared" si="3"/>
        <v>227</v>
      </c>
      <c r="E37" s="1119"/>
      <c r="F37" s="1117">
        <f t="shared" si="4"/>
        <v>202</v>
      </c>
      <c r="G37" s="1117">
        <v>0</v>
      </c>
      <c r="H37" s="1119"/>
      <c r="I37" s="1117">
        <v>0</v>
      </c>
      <c r="J37" s="1117">
        <v>0</v>
      </c>
      <c r="K37" s="1117">
        <v>0</v>
      </c>
      <c r="L37" s="1117">
        <v>0</v>
      </c>
      <c r="M37" s="1117">
        <v>0</v>
      </c>
      <c r="N37" s="1117">
        <v>0</v>
      </c>
      <c r="O37" s="1119"/>
      <c r="P37" s="1117">
        <v>0</v>
      </c>
      <c r="Q37" s="1117">
        <v>27</v>
      </c>
      <c r="R37" s="1119"/>
      <c r="S37" s="1117">
        <v>27</v>
      </c>
      <c r="T37" s="1117">
        <v>11</v>
      </c>
      <c r="U37" s="1117">
        <v>11</v>
      </c>
      <c r="V37" s="1117">
        <v>3</v>
      </c>
      <c r="W37" s="1117">
        <v>3</v>
      </c>
      <c r="X37" s="1117">
        <v>0</v>
      </c>
      <c r="Y37" s="1117">
        <v>0</v>
      </c>
      <c r="Z37" s="1117">
        <v>144</v>
      </c>
      <c r="AA37" s="1119"/>
      <c r="AB37" s="1117">
        <v>120</v>
      </c>
      <c r="AC37" s="1117">
        <v>0</v>
      </c>
      <c r="AD37" s="1117">
        <v>0</v>
      </c>
      <c r="AE37" s="1117">
        <v>13</v>
      </c>
      <c r="AF37" s="1119"/>
      <c r="AG37" s="1117">
        <v>12</v>
      </c>
      <c r="AH37" s="1117">
        <v>8</v>
      </c>
      <c r="AI37" s="1117">
        <v>8</v>
      </c>
      <c r="AJ37" s="1117">
        <v>3</v>
      </c>
      <c r="AK37" s="1117">
        <v>3</v>
      </c>
      <c r="AL37" s="1117">
        <v>0</v>
      </c>
      <c r="AM37" s="1117">
        <v>0</v>
      </c>
      <c r="AN37" s="1117">
        <v>0</v>
      </c>
      <c r="AO37" s="1117">
        <v>0</v>
      </c>
      <c r="AP37" s="1117">
        <v>0</v>
      </c>
      <c r="AQ37" s="1117">
        <v>0</v>
      </c>
      <c r="AR37" s="1117">
        <v>0</v>
      </c>
      <c r="AS37" s="1117">
        <v>0</v>
      </c>
      <c r="AT37" s="1117">
        <v>0</v>
      </c>
      <c r="AU37" s="1117">
        <v>0</v>
      </c>
      <c r="AV37" s="1117">
        <v>18</v>
      </c>
      <c r="AW37" s="1119"/>
      <c r="AX37" s="1120">
        <v>18</v>
      </c>
    </row>
    <row r="38" spans="2:50" s="1112" customFormat="1" ht="8.25" customHeight="1">
      <c r="B38" s="1131"/>
      <c r="C38" s="1132"/>
      <c r="D38" s="1133"/>
      <c r="E38" s="1134"/>
      <c r="F38" s="1133"/>
      <c r="G38" s="1133"/>
      <c r="H38" s="1134"/>
      <c r="I38" s="1133"/>
      <c r="J38" s="1133"/>
      <c r="K38" s="1133"/>
      <c r="L38" s="1133"/>
      <c r="M38" s="1133"/>
      <c r="N38" s="1133"/>
      <c r="O38" s="1134"/>
      <c r="P38" s="1133"/>
      <c r="Q38" s="1133"/>
      <c r="R38" s="1134"/>
      <c r="S38" s="1133"/>
      <c r="T38" s="1133"/>
      <c r="U38" s="1133"/>
      <c r="V38" s="1133"/>
      <c r="W38" s="1133"/>
      <c r="X38" s="1133"/>
      <c r="Y38" s="1133"/>
      <c r="Z38" s="1133"/>
      <c r="AA38" s="1134"/>
      <c r="AB38" s="1133"/>
      <c r="AC38" s="1133"/>
      <c r="AD38" s="1133"/>
      <c r="AE38" s="1133"/>
      <c r="AF38" s="1134"/>
      <c r="AG38" s="1133"/>
      <c r="AH38" s="1133"/>
      <c r="AI38" s="1133"/>
      <c r="AJ38" s="1133"/>
      <c r="AK38" s="1133"/>
      <c r="AL38" s="1133"/>
      <c r="AM38" s="1133"/>
      <c r="AN38" s="1133"/>
      <c r="AO38" s="1133"/>
      <c r="AP38" s="1133"/>
      <c r="AQ38" s="1133"/>
      <c r="AR38" s="1133"/>
      <c r="AS38" s="1133"/>
      <c r="AT38" s="1133"/>
      <c r="AU38" s="1133"/>
      <c r="AV38" s="1133"/>
      <c r="AW38" s="1134"/>
      <c r="AX38" s="1135"/>
    </row>
    <row r="39" spans="3:49" s="1112" customFormat="1" ht="12">
      <c r="C39" s="1112" t="s">
        <v>614</v>
      </c>
      <c r="E39" s="1113"/>
      <c r="H39" s="1113"/>
      <c r="O39" s="1113"/>
      <c r="R39" s="1113"/>
      <c r="AA39" s="1113"/>
      <c r="AF39" s="1113"/>
      <c r="AW39" s="1113"/>
    </row>
  </sheetData>
  <mergeCells count="32">
    <mergeCell ref="AF5:AG5"/>
    <mergeCell ref="AW5:AX5"/>
    <mergeCell ref="H5:I5"/>
    <mergeCell ref="E5:F5"/>
    <mergeCell ref="O5:P5"/>
    <mergeCell ref="R5:S5"/>
    <mergeCell ref="AA5:AB5"/>
    <mergeCell ref="B21:B37"/>
    <mergeCell ref="B4:C5"/>
    <mergeCell ref="B9:B20"/>
    <mergeCell ref="B6:C6"/>
    <mergeCell ref="B7:C7"/>
    <mergeCell ref="AL4:AM4"/>
    <mergeCell ref="AN4:AO4"/>
    <mergeCell ref="AP4:AQ4"/>
    <mergeCell ref="AE4:AG4"/>
    <mergeCell ref="V4:W4"/>
    <mergeCell ref="AH4:AI4"/>
    <mergeCell ref="D4:F4"/>
    <mergeCell ref="G4:I4"/>
    <mergeCell ref="J4:K4"/>
    <mergeCell ref="Z4:AB4"/>
    <mergeCell ref="AT4:AU4"/>
    <mergeCell ref="AV4:AX4"/>
    <mergeCell ref="L4:M4"/>
    <mergeCell ref="AC4:AD4"/>
    <mergeCell ref="AR4:AS4"/>
    <mergeCell ref="AJ4:AK4"/>
    <mergeCell ref="X4:Y4"/>
    <mergeCell ref="N4:P4"/>
    <mergeCell ref="Q4:S4"/>
    <mergeCell ref="T4:U4"/>
  </mergeCells>
  <printOptions/>
  <pageMargins left="0.75" right="0.75" top="1" bottom="1" header="0.512" footer="0.51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B1:L265"/>
  <sheetViews>
    <sheetView workbookViewId="0" topLeftCell="A1">
      <selection activeCell="A1" sqref="A1"/>
    </sheetView>
  </sheetViews>
  <sheetFormatPr defaultColWidth="9.00390625" defaultRowHeight="13.5"/>
  <cols>
    <col min="1" max="1" width="3.875" style="151" customWidth="1"/>
    <col min="2" max="2" width="10.875" style="151" customWidth="1"/>
    <col min="3" max="3" width="8.625" style="151" customWidth="1"/>
    <col min="4" max="5" width="8.875" style="151" customWidth="1"/>
    <col min="6" max="6" width="10.00390625" style="151" customWidth="1"/>
    <col min="7" max="12" width="8.50390625" style="151" bestFit="1" customWidth="1"/>
    <col min="13" max="16384" width="9.00390625" style="151" customWidth="1"/>
  </cols>
  <sheetData>
    <row r="1" spans="2:9" ht="14.25">
      <c r="B1" s="1136" t="s">
        <v>629</v>
      </c>
      <c r="I1" s="137"/>
    </row>
    <row r="2" spans="2:12" ht="14.25" thickBot="1">
      <c r="B2" s="1137"/>
      <c r="C2" s="137"/>
      <c r="D2" s="137"/>
      <c r="E2" s="137"/>
      <c r="F2" s="137"/>
      <c r="G2" s="137"/>
      <c r="H2" s="137"/>
      <c r="I2" s="137"/>
      <c r="K2" s="1749" t="s">
        <v>616</v>
      </c>
      <c r="L2" s="1750"/>
    </row>
    <row r="3" spans="2:12" ht="13.5" customHeight="1" thickTop="1">
      <c r="B3" s="1740" t="s">
        <v>395</v>
      </c>
      <c r="C3" s="1743" t="s">
        <v>617</v>
      </c>
      <c r="D3" s="1744"/>
      <c r="E3" s="1745"/>
      <c r="F3" s="1740" t="s">
        <v>618</v>
      </c>
      <c r="G3" s="1743" t="s">
        <v>619</v>
      </c>
      <c r="H3" s="1751"/>
      <c r="I3" s="1752"/>
      <c r="J3" s="1743" t="s">
        <v>620</v>
      </c>
      <c r="K3" s="1751"/>
      <c r="L3" s="1752"/>
    </row>
    <row r="4" spans="2:12" ht="13.5" customHeight="1">
      <c r="B4" s="1741"/>
      <c r="C4" s="1746"/>
      <c r="D4" s="1747"/>
      <c r="E4" s="1748"/>
      <c r="F4" s="1756"/>
      <c r="G4" s="1753"/>
      <c r="H4" s="1754"/>
      <c r="I4" s="1755"/>
      <c r="J4" s="1753"/>
      <c r="K4" s="1754"/>
      <c r="L4" s="1755"/>
    </row>
    <row r="5" spans="2:12" ht="21" customHeight="1">
      <c r="B5" s="1742"/>
      <c r="C5" s="1138" t="s">
        <v>621</v>
      </c>
      <c r="D5" s="1138" t="s">
        <v>622</v>
      </c>
      <c r="E5" s="1138" t="s">
        <v>1535</v>
      </c>
      <c r="F5" s="1757"/>
      <c r="G5" s="1138" t="s">
        <v>451</v>
      </c>
      <c r="H5" s="1138" t="s">
        <v>452</v>
      </c>
      <c r="I5" s="1139" t="s">
        <v>1535</v>
      </c>
      <c r="J5" s="1138" t="s">
        <v>451</v>
      </c>
      <c r="K5" s="1138" t="s">
        <v>452</v>
      </c>
      <c r="L5" s="1139" t="s">
        <v>1535</v>
      </c>
    </row>
    <row r="6" spans="2:12" ht="12.75" customHeight="1">
      <c r="B6" s="1140"/>
      <c r="C6" s="1141"/>
      <c r="D6" s="1142"/>
      <c r="E6" s="1142"/>
      <c r="F6" s="1142"/>
      <c r="G6" s="1142"/>
      <c r="H6" s="1142"/>
      <c r="I6" s="1142"/>
      <c r="J6" s="1142"/>
      <c r="K6" s="1142"/>
      <c r="L6" s="553"/>
    </row>
    <row r="7" spans="2:12" s="165" customFormat="1" ht="12.75" customHeight="1">
      <c r="B7" s="166" t="s">
        <v>402</v>
      </c>
      <c r="C7" s="1143">
        <f aca="true" t="shared" si="0" ref="C7:L7">SUM(C9,C29,C43,,C61)</f>
        <v>357</v>
      </c>
      <c r="D7" s="40">
        <f t="shared" si="0"/>
        <v>185</v>
      </c>
      <c r="E7" s="40">
        <f t="shared" si="0"/>
        <v>542</v>
      </c>
      <c r="F7" s="40">
        <f t="shared" si="0"/>
        <v>4565</v>
      </c>
      <c r="G7" s="40">
        <f t="shared" si="0"/>
        <v>88204</v>
      </c>
      <c r="H7" s="40">
        <f t="shared" si="0"/>
        <v>84666</v>
      </c>
      <c r="I7" s="40">
        <f t="shared" si="0"/>
        <v>172870</v>
      </c>
      <c r="J7" s="40">
        <f t="shared" si="0"/>
        <v>2595</v>
      </c>
      <c r="K7" s="40">
        <f t="shared" si="0"/>
        <v>3047</v>
      </c>
      <c r="L7" s="1144">
        <f t="shared" si="0"/>
        <v>5642</v>
      </c>
    </row>
    <row r="8" spans="2:12" ht="12.75" customHeight="1">
      <c r="B8" s="473"/>
      <c r="C8" s="1145"/>
      <c r="D8" s="67"/>
      <c r="E8" s="67"/>
      <c r="F8" s="67"/>
      <c r="G8" s="67"/>
      <c r="H8" s="67"/>
      <c r="I8" s="67"/>
      <c r="J8" s="67"/>
      <c r="K8" s="67"/>
      <c r="L8" s="575"/>
    </row>
    <row r="9" spans="2:12" s="165" customFormat="1" ht="12.75" customHeight="1">
      <c r="B9" s="166" t="s">
        <v>623</v>
      </c>
      <c r="C9" s="1143">
        <f aca="true" t="shared" si="1" ref="C9:L9">SUM(C11:C15,C17:C21,C23:C27)</f>
        <v>101</v>
      </c>
      <c r="D9" s="40">
        <f t="shared" si="1"/>
        <v>41</v>
      </c>
      <c r="E9" s="40">
        <f t="shared" si="1"/>
        <v>142</v>
      </c>
      <c r="F9" s="40">
        <f t="shared" si="1"/>
        <v>1277</v>
      </c>
      <c r="G9" s="40">
        <f t="shared" si="1"/>
        <v>24520</v>
      </c>
      <c r="H9" s="40">
        <f t="shared" si="1"/>
        <v>23575</v>
      </c>
      <c r="I9" s="40">
        <f t="shared" si="1"/>
        <v>48095</v>
      </c>
      <c r="J9" s="40">
        <f t="shared" si="1"/>
        <v>788</v>
      </c>
      <c r="K9" s="40">
        <f t="shared" si="1"/>
        <v>792</v>
      </c>
      <c r="L9" s="1144">
        <f t="shared" si="1"/>
        <v>1580</v>
      </c>
    </row>
    <row r="10" spans="2:12" s="165" customFormat="1" ht="7.5" customHeight="1">
      <c r="B10" s="480"/>
      <c r="C10" s="1143"/>
      <c r="D10" s="40"/>
      <c r="E10" s="40"/>
      <c r="F10" s="40"/>
      <c r="G10" s="40"/>
      <c r="H10" s="40"/>
      <c r="I10" s="40"/>
      <c r="J10" s="40"/>
      <c r="K10" s="40"/>
      <c r="L10" s="1144"/>
    </row>
    <row r="11" spans="2:12" ht="12.75" customHeight="1">
      <c r="B11" s="473" t="s">
        <v>379</v>
      </c>
      <c r="C11" s="1145">
        <v>18</v>
      </c>
      <c r="D11" s="67">
        <v>7</v>
      </c>
      <c r="E11" s="67">
        <f>SUM(C11:D11)</f>
        <v>25</v>
      </c>
      <c r="F11" s="67">
        <v>253</v>
      </c>
      <c r="G11" s="67">
        <v>5130</v>
      </c>
      <c r="H11" s="67">
        <v>4947</v>
      </c>
      <c r="I11" s="67">
        <f>SUM(G11:H11)</f>
        <v>10077</v>
      </c>
      <c r="J11" s="67">
        <v>153</v>
      </c>
      <c r="K11" s="67">
        <v>156</v>
      </c>
      <c r="L11" s="575">
        <f>SUM(J11:K11)</f>
        <v>309</v>
      </c>
    </row>
    <row r="12" spans="2:12" ht="12.75" customHeight="1">
      <c r="B12" s="473" t="s">
        <v>380</v>
      </c>
      <c r="C12" s="1145">
        <v>20</v>
      </c>
      <c r="D12" s="67">
        <v>1</v>
      </c>
      <c r="E12" s="67">
        <f>SUM(C12:D12)</f>
        <v>21</v>
      </c>
      <c r="F12" s="67">
        <v>289</v>
      </c>
      <c r="G12" s="67">
        <v>6242</v>
      </c>
      <c r="H12" s="67">
        <v>5896</v>
      </c>
      <c r="I12" s="67">
        <f>SUM(G12:H12)</f>
        <v>12138</v>
      </c>
      <c r="J12" s="67">
        <v>145</v>
      </c>
      <c r="K12" s="67">
        <v>208</v>
      </c>
      <c r="L12" s="575">
        <f>SUM(J12:K12)</f>
        <v>353</v>
      </c>
    </row>
    <row r="13" spans="2:12" ht="12.75" customHeight="1">
      <c r="B13" s="473" t="s">
        <v>491</v>
      </c>
      <c r="C13" s="1145">
        <v>5</v>
      </c>
      <c r="D13" s="67">
        <v>8</v>
      </c>
      <c r="E13" s="67">
        <f>SUM(C13:D13)</f>
        <v>13</v>
      </c>
      <c r="F13" s="67">
        <v>62</v>
      </c>
      <c r="G13" s="67">
        <v>844</v>
      </c>
      <c r="H13" s="67">
        <v>850</v>
      </c>
      <c r="I13" s="67">
        <f>SUM(G13:H13)</f>
        <v>1694</v>
      </c>
      <c r="J13" s="67">
        <v>48</v>
      </c>
      <c r="K13" s="67">
        <v>30</v>
      </c>
      <c r="L13" s="575">
        <f>SUM(J13:K13)</f>
        <v>78</v>
      </c>
    </row>
    <row r="14" spans="2:12" ht="12.75" customHeight="1">
      <c r="B14" s="473" t="s">
        <v>407</v>
      </c>
      <c r="C14" s="1145">
        <v>2</v>
      </c>
      <c r="D14" s="67">
        <v>4</v>
      </c>
      <c r="E14" s="67">
        <f>SUM(C14:D14)</f>
        <v>6</v>
      </c>
      <c r="F14" s="67">
        <v>39</v>
      </c>
      <c r="G14" s="67">
        <v>711</v>
      </c>
      <c r="H14" s="67">
        <v>716</v>
      </c>
      <c r="I14" s="67">
        <f>SUM(G14:H14)</f>
        <v>1427</v>
      </c>
      <c r="J14" s="67">
        <v>27</v>
      </c>
      <c r="K14" s="67">
        <v>21</v>
      </c>
      <c r="L14" s="575">
        <f>SUM(J14:K14)</f>
        <v>48</v>
      </c>
    </row>
    <row r="15" spans="2:12" ht="12.75" customHeight="1">
      <c r="B15" s="473" t="s">
        <v>408</v>
      </c>
      <c r="C15" s="1145">
        <v>3</v>
      </c>
      <c r="D15" s="67">
        <v>5</v>
      </c>
      <c r="E15" s="67">
        <f>SUM(C15:D15)</f>
        <v>8</v>
      </c>
      <c r="F15" s="67">
        <v>52</v>
      </c>
      <c r="G15" s="67">
        <v>956</v>
      </c>
      <c r="H15" s="67">
        <v>978</v>
      </c>
      <c r="I15" s="67">
        <f>SUM(G15:H15)</f>
        <v>1934</v>
      </c>
      <c r="J15" s="67">
        <v>33</v>
      </c>
      <c r="K15" s="67">
        <v>30</v>
      </c>
      <c r="L15" s="575">
        <f>SUM(J15:K15)</f>
        <v>63</v>
      </c>
    </row>
    <row r="16" spans="2:12" ht="7.5" customHeight="1">
      <c r="B16" s="473"/>
      <c r="C16" s="1145"/>
      <c r="D16" s="67"/>
      <c r="E16" s="67"/>
      <c r="F16" s="67"/>
      <c r="G16" s="67"/>
      <c r="H16" s="67"/>
      <c r="I16" s="67"/>
      <c r="J16" s="67"/>
      <c r="K16" s="67"/>
      <c r="L16" s="575"/>
    </row>
    <row r="17" spans="2:12" ht="12.75" customHeight="1">
      <c r="B17" s="473" t="s">
        <v>495</v>
      </c>
      <c r="C17" s="1145">
        <v>4</v>
      </c>
      <c r="D17" s="67">
        <v>1</v>
      </c>
      <c r="E17" s="67">
        <f>SUM(C17:D17)</f>
        <v>5</v>
      </c>
      <c r="F17" s="67">
        <v>43</v>
      </c>
      <c r="G17" s="67">
        <v>761</v>
      </c>
      <c r="H17" s="67">
        <v>716</v>
      </c>
      <c r="I17" s="67">
        <f>SUM(G17:H17)</f>
        <v>1477</v>
      </c>
      <c r="J17" s="67">
        <v>27</v>
      </c>
      <c r="K17" s="67">
        <v>28</v>
      </c>
      <c r="L17" s="575">
        <f>SUM(J17:K17)</f>
        <v>55</v>
      </c>
    </row>
    <row r="18" spans="2:12" ht="12.75" customHeight="1">
      <c r="B18" s="473" t="s">
        <v>410</v>
      </c>
      <c r="C18" s="1145">
        <v>6</v>
      </c>
      <c r="D18" s="67">
        <v>1</v>
      </c>
      <c r="E18" s="67">
        <f>SUM(C18:D18)</f>
        <v>7</v>
      </c>
      <c r="F18" s="67">
        <v>65</v>
      </c>
      <c r="G18" s="67">
        <v>1199</v>
      </c>
      <c r="H18" s="67">
        <v>1153</v>
      </c>
      <c r="I18" s="67">
        <f>SUM(G18:H18)</f>
        <v>2352</v>
      </c>
      <c r="J18" s="67">
        <v>45</v>
      </c>
      <c r="K18" s="67">
        <v>37</v>
      </c>
      <c r="L18" s="575">
        <f>SUM(J18:K18)</f>
        <v>82</v>
      </c>
    </row>
    <row r="19" spans="2:12" ht="12.75" customHeight="1">
      <c r="B19" s="473" t="s">
        <v>411</v>
      </c>
      <c r="C19" s="1145">
        <v>4</v>
      </c>
      <c r="D19" s="67">
        <v>4</v>
      </c>
      <c r="E19" s="67">
        <f>SUM(C19:D19)</f>
        <v>8</v>
      </c>
      <c r="F19" s="67">
        <v>47</v>
      </c>
      <c r="G19" s="67">
        <v>754</v>
      </c>
      <c r="H19" s="67">
        <v>780</v>
      </c>
      <c r="I19" s="67">
        <f>SUM(G19:H19)</f>
        <v>1534</v>
      </c>
      <c r="J19" s="67">
        <v>31</v>
      </c>
      <c r="K19" s="67">
        <v>25</v>
      </c>
      <c r="L19" s="575">
        <f>SUM(J19:K19)</f>
        <v>56</v>
      </c>
    </row>
    <row r="20" spans="2:12" ht="12.75" customHeight="1">
      <c r="B20" s="473" t="s">
        <v>412</v>
      </c>
      <c r="C20" s="1145">
        <v>5</v>
      </c>
      <c r="D20" s="67">
        <v>1</v>
      </c>
      <c r="E20" s="67">
        <f>SUM(C20:D20)</f>
        <v>6</v>
      </c>
      <c r="F20" s="67">
        <v>80</v>
      </c>
      <c r="G20" s="67">
        <v>1635</v>
      </c>
      <c r="H20" s="67">
        <v>1474</v>
      </c>
      <c r="I20" s="67">
        <f>SUM(G20:H20)</f>
        <v>3109</v>
      </c>
      <c r="J20" s="67">
        <v>48</v>
      </c>
      <c r="K20" s="67">
        <v>50</v>
      </c>
      <c r="L20" s="575">
        <f>SUM(J20:K20)</f>
        <v>98</v>
      </c>
    </row>
    <row r="21" spans="2:12" ht="12.75" customHeight="1">
      <c r="B21" s="473" t="s">
        <v>1736</v>
      </c>
      <c r="C21" s="1145">
        <v>10</v>
      </c>
      <c r="D21" s="67">
        <v>8</v>
      </c>
      <c r="E21" s="67">
        <f>SUM(C21:D21)</f>
        <v>18</v>
      </c>
      <c r="F21" s="67">
        <v>93</v>
      </c>
      <c r="G21" s="67">
        <v>1446</v>
      </c>
      <c r="H21" s="67">
        <v>1463</v>
      </c>
      <c r="I21" s="67">
        <f>SUM(G21:H21)</f>
        <v>2909</v>
      </c>
      <c r="J21" s="67">
        <v>71</v>
      </c>
      <c r="K21" s="67">
        <v>47</v>
      </c>
      <c r="L21" s="575">
        <f>SUM(J21:K21)</f>
        <v>118</v>
      </c>
    </row>
    <row r="22" spans="2:12" ht="7.5" customHeight="1">
      <c r="B22" s="473"/>
      <c r="C22" s="1145"/>
      <c r="D22" s="67"/>
      <c r="E22" s="67"/>
      <c r="F22" s="67"/>
      <c r="G22" s="67"/>
      <c r="H22" s="67"/>
      <c r="I22" s="67"/>
      <c r="J22" s="67"/>
      <c r="K22" s="67"/>
      <c r="L22" s="575"/>
    </row>
    <row r="23" spans="2:12" ht="12.75" customHeight="1">
      <c r="B23" s="473" t="s">
        <v>1482</v>
      </c>
      <c r="C23" s="1145">
        <v>2</v>
      </c>
      <c r="D23" s="67">
        <v>1</v>
      </c>
      <c r="E23" s="67">
        <f>SUM(C23:D23)</f>
        <v>3</v>
      </c>
      <c r="F23" s="67">
        <v>43</v>
      </c>
      <c r="G23" s="67">
        <v>994</v>
      </c>
      <c r="H23" s="67">
        <v>915</v>
      </c>
      <c r="I23" s="67">
        <f>SUM(G23:H23)</f>
        <v>1909</v>
      </c>
      <c r="J23" s="67">
        <v>25</v>
      </c>
      <c r="K23" s="67">
        <v>26</v>
      </c>
      <c r="L23" s="575">
        <f>SUM(J23:K23)</f>
        <v>51</v>
      </c>
    </row>
    <row r="24" spans="2:12" ht="12.75" customHeight="1">
      <c r="B24" s="473" t="s">
        <v>1483</v>
      </c>
      <c r="C24" s="1145">
        <v>3</v>
      </c>
      <c r="D24" s="67">
        <v>0</v>
      </c>
      <c r="E24" s="67">
        <f>SUM(C24:D24)</f>
        <v>3</v>
      </c>
      <c r="F24" s="67">
        <v>29</v>
      </c>
      <c r="G24" s="67">
        <v>575</v>
      </c>
      <c r="H24" s="67">
        <v>516</v>
      </c>
      <c r="I24" s="67">
        <f>SUM(G24:H24)</f>
        <v>1091</v>
      </c>
      <c r="J24" s="67">
        <v>17</v>
      </c>
      <c r="K24" s="67">
        <v>20</v>
      </c>
      <c r="L24" s="575">
        <f>SUM(J24:K24)</f>
        <v>37</v>
      </c>
    </row>
    <row r="25" spans="2:12" ht="12.75" customHeight="1">
      <c r="B25" s="473" t="s">
        <v>499</v>
      </c>
      <c r="C25" s="1145">
        <v>5</v>
      </c>
      <c r="D25" s="67">
        <v>0</v>
      </c>
      <c r="E25" s="67">
        <f>SUM(C25:D25)</f>
        <v>5</v>
      </c>
      <c r="F25" s="67">
        <v>42</v>
      </c>
      <c r="G25" s="67">
        <v>752</v>
      </c>
      <c r="H25" s="67">
        <v>755</v>
      </c>
      <c r="I25" s="67">
        <f>SUM(G25:H25)</f>
        <v>1507</v>
      </c>
      <c r="J25" s="67">
        <v>29</v>
      </c>
      <c r="K25" s="67">
        <v>24</v>
      </c>
      <c r="L25" s="575">
        <f>SUM(J25:K25)</f>
        <v>53</v>
      </c>
    </row>
    <row r="26" spans="2:12" ht="12.75" customHeight="1">
      <c r="B26" s="473" t="s">
        <v>1575</v>
      </c>
      <c r="C26" s="1145">
        <v>6</v>
      </c>
      <c r="D26" s="67">
        <v>0</v>
      </c>
      <c r="E26" s="67">
        <f>SUM(C26:D26)</f>
        <v>6</v>
      </c>
      <c r="F26" s="67">
        <v>49</v>
      </c>
      <c r="G26" s="67">
        <v>814</v>
      </c>
      <c r="H26" s="67">
        <v>779</v>
      </c>
      <c r="I26" s="67">
        <f>SUM(G26:H26)</f>
        <v>1593</v>
      </c>
      <c r="J26" s="67">
        <v>35</v>
      </c>
      <c r="K26" s="67">
        <v>29</v>
      </c>
      <c r="L26" s="575">
        <f>SUM(J26:K26)</f>
        <v>64</v>
      </c>
    </row>
    <row r="27" spans="2:12" ht="12" customHeight="1">
      <c r="B27" s="473" t="s">
        <v>503</v>
      </c>
      <c r="C27" s="55">
        <v>8</v>
      </c>
      <c r="D27" s="56">
        <v>0</v>
      </c>
      <c r="E27" s="67">
        <f>SUM(C27:D27)</f>
        <v>8</v>
      </c>
      <c r="F27" s="56">
        <v>91</v>
      </c>
      <c r="G27" s="56">
        <v>1707</v>
      </c>
      <c r="H27" s="56">
        <v>1637</v>
      </c>
      <c r="I27" s="67">
        <f>SUM(G27:H27)</f>
        <v>3344</v>
      </c>
      <c r="J27" s="56">
        <v>54</v>
      </c>
      <c r="K27" s="56">
        <v>61</v>
      </c>
      <c r="L27" s="575">
        <f>SUM(J27:K27)</f>
        <v>115</v>
      </c>
    </row>
    <row r="28" spans="2:12" ht="7.5" customHeight="1">
      <c r="B28" s="473"/>
      <c r="C28" s="55"/>
      <c r="D28" s="56"/>
      <c r="E28" s="67"/>
      <c r="F28" s="56"/>
      <c r="G28" s="56"/>
      <c r="H28" s="56"/>
      <c r="I28" s="67"/>
      <c r="J28" s="56"/>
      <c r="K28" s="56"/>
      <c r="L28" s="575"/>
    </row>
    <row r="29" spans="2:12" s="165" customFormat="1" ht="13.5" customHeight="1">
      <c r="B29" s="166" t="s">
        <v>504</v>
      </c>
      <c r="C29" s="62">
        <f>SUM(C31:C35,C37:C41,)</f>
        <v>65</v>
      </c>
      <c r="D29" s="63">
        <f>SUM(D31:D35,D37:D41,)</f>
        <v>53</v>
      </c>
      <c r="E29" s="40">
        <f>SUM(C29:D29)</f>
        <v>118</v>
      </c>
      <c r="F29" s="63">
        <f>SUM(F31:F35,F37:F41,)</f>
        <v>745</v>
      </c>
      <c r="G29" s="63">
        <f>SUM(G31:G35,G37:G41,)</f>
        <v>13194</v>
      </c>
      <c r="H29" s="63">
        <f>SUM(H31:H35,H37:H41,)</f>
        <v>12608</v>
      </c>
      <c r="I29" s="40">
        <f>SUM(G29:H29)</f>
        <v>25802</v>
      </c>
      <c r="J29" s="63">
        <f>SUM(J31:J35,J37:J41,)</f>
        <v>470</v>
      </c>
      <c r="K29" s="63">
        <f>SUM(K31:K35,K37:K41,)</f>
        <v>464</v>
      </c>
      <c r="L29" s="1144">
        <f>SUM(J29:K29)</f>
        <v>934</v>
      </c>
    </row>
    <row r="30" spans="2:12" s="165" customFormat="1" ht="7.5" customHeight="1">
      <c r="B30" s="480"/>
      <c r="C30" s="62"/>
      <c r="D30" s="63"/>
      <c r="E30" s="67"/>
      <c r="F30" s="63"/>
      <c r="G30" s="63"/>
      <c r="H30" s="63"/>
      <c r="I30" s="67"/>
      <c r="J30" s="63"/>
      <c r="K30" s="63"/>
      <c r="L30" s="575"/>
    </row>
    <row r="31" spans="2:12" ht="13.5" customHeight="1">
      <c r="B31" s="473" t="s">
        <v>381</v>
      </c>
      <c r="C31" s="55">
        <v>11</v>
      </c>
      <c r="D31" s="67">
        <v>6</v>
      </c>
      <c r="E31" s="67">
        <f>SUM(C31:D31)</f>
        <v>17</v>
      </c>
      <c r="F31" s="56">
        <v>150</v>
      </c>
      <c r="G31" s="56">
        <v>2949</v>
      </c>
      <c r="H31" s="56">
        <v>2884</v>
      </c>
      <c r="I31" s="67">
        <f>SUM(G31:H31)</f>
        <v>5833</v>
      </c>
      <c r="J31" s="56">
        <v>81</v>
      </c>
      <c r="K31" s="56">
        <v>104</v>
      </c>
      <c r="L31" s="575">
        <f>SUM(J31:K31)</f>
        <v>185</v>
      </c>
    </row>
    <row r="32" spans="2:12" ht="13.5" customHeight="1">
      <c r="B32" s="473" t="s">
        <v>506</v>
      </c>
      <c r="C32" s="55">
        <v>13</v>
      </c>
      <c r="D32" s="56">
        <v>6</v>
      </c>
      <c r="E32" s="67">
        <f>SUM(C32:D32)</f>
        <v>19</v>
      </c>
      <c r="F32" s="1146">
        <v>140</v>
      </c>
      <c r="G32" s="56">
        <v>2436</v>
      </c>
      <c r="H32" s="56">
        <v>2424</v>
      </c>
      <c r="I32" s="67">
        <f>SUM(G32:H32)</f>
        <v>4860</v>
      </c>
      <c r="J32" s="56">
        <v>94</v>
      </c>
      <c r="K32" s="56">
        <v>80</v>
      </c>
      <c r="L32" s="575">
        <f>SUM(J32:K32)</f>
        <v>174</v>
      </c>
    </row>
    <row r="33" spans="2:12" ht="13.5" customHeight="1">
      <c r="B33" s="473" t="s">
        <v>508</v>
      </c>
      <c r="C33" s="55">
        <v>4</v>
      </c>
      <c r="D33" s="56">
        <v>6</v>
      </c>
      <c r="E33" s="67">
        <f>SUM(C33:D33)</f>
        <v>10</v>
      </c>
      <c r="F33" s="56">
        <v>49</v>
      </c>
      <c r="G33" s="56">
        <v>862</v>
      </c>
      <c r="H33" s="56">
        <v>798</v>
      </c>
      <c r="I33" s="67">
        <f>SUM(G33:H33)</f>
        <v>1660</v>
      </c>
      <c r="J33" s="56">
        <v>31</v>
      </c>
      <c r="K33" s="56">
        <v>31</v>
      </c>
      <c r="L33" s="575">
        <f>SUM(J33:K33)</f>
        <v>62</v>
      </c>
    </row>
    <row r="34" spans="2:12" ht="13.5" customHeight="1">
      <c r="B34" s="473" t="s">
        <v>511</v>
      </c>
      <c r="C34" s="55">
        <v>5</v>
      </c>
      <c r="D34" s="56">
        <v>2</v>
      </c>
      <c r="E34" s="67">
        <f>SUM(C34:D34)</f>
        <v>7</v>
      </c>
      <c r="F34" s="56">
        <v>38</v>
      </c>
      <c r="G34" s="56">
        <v>639</v>
      </c>
      <c r="H34" s="56">
        <v>646</v>
      </c>
      <c r="I34" s="67">
        <f>SUM(G34:H34)</f>
        <v>1285</v>
      </c>
      <c r="J34" s="56">
        <v>29</v>
      </c>
      <c r="K34" s="56">
        <v>19</v>
      </c>
      <c r="L34" s="575">
        <f>SUM(J34:K34)</f>
        <v>48</v>
      </c>
    </row>
    <row r="35" spans="2:12" ht="13.5" customHeight="1">
      <c r="B35" s="473" t="s">
        <v>1657</v>
      </c>
      <c r="C35" s="55">
        <v>7</v>
      </c>
      <c r="D35" s="56">
        <v>5</v>
      </c>
      <c r="E35" s="67">
        <f>SUM(C35:D35)</f>
        <v>12</v>
      </c>
      <c r="F35" s="56">
        <v>66</v>
      </c>
      <c r="G35" s="56">
        <v>1157</v>
      </c>
      <c r="H35" s="56">
        <v>1064</v>
      </c>
      <c r="I35" s="67">
        <f>SUM(G35:H35)</f>
        <v>2221</v>
      </c>
      <c r="J35" s="56">
        <v>45</v>
      </c>
      <c r="K35" s="56">
        <v>39</v>
      </c>
      <c r="L35" s="575">
        <f>SUM(J35:K35)</f>
        <v>84</v>
      </c>
    </row>
    <row r="36" spans="2:12" ht="7.5" customHeight="1">
      <c r="B36" s="473"/>
      <c r="C36" s="55"/>
      <c r="D36" s="56"/>
      <c r="E36" s="67"/>
      <c r="F36" s="56"/>
      <c r="G36" s="56"/>
      <c r="H36" s="56"/>
      <c r="I36" s="67"/>
      <c r="J36" s="56"/>
      <c r="K36" s="56"/>
      <c r="L36" s="575"/>
    </row>
    <row r="37" spans="2:12" ht="13.5" customHeight="1">
      <c r="B37" s="473" t="s">
        <v>512</v>
      </c>
      <c r="C37" s="55">
        <v>4</v>
      </c>
      <c r="D37" s="56">
        <v>7</v>
      </c>
      <c r="E37" s="67">
        <f>SUM(C37:D37)</f>
        <v>11</v>
      </c>
      <c r="F37" s="56">
        <v>54</v>
      </c>
      <c r="G37" s="56">
        <v>902</v>
      </c>
      <c r="H37" s="56">
        <v>869</v>
      </c>
      <c r="I37" s="67">
        <f>SUM(G37:H37)</f>
        <v>1771</v>
      </c>
      <c r="J37" s="56">
        <v>32</v>
      </c>
      <c r="K37" s="56">
        <v>36</v>
      </c>
      <c r="L37" s="575">
        <f>SUM(J37:K37)</f>
        <v>68</v>
      </c>
    </row>
    <row r="38" spans="2:12" ht="13.5" customHeight="1">
      <c r="B38" s="473" t="s">
        <v>857</v>
      </c>
      <c r="C38" s="55">
        <v>4</v>
      </c>
      <c r="D38" s="56">
        <v>7</v>
      </c>
      <c r="E38" s="67">
        <f>SUM(C38:D38)</f>
        <v>11</v>
      </c>
      <c r="F38" s="56">
        <v>48</v>
      </c>
      <c r="G38" s="56">
        <v>660</v>
      </c>
      <c r="H38" s="56">
        <v>655</v>
      </c>
      <c r="I38" s="67">
        <f>SUM(G38:H38)</f>
        <v>1315</v>
      </c>
      <c r="J38" s="56">
        <v>34</v>
      </c>
      <c r="K38" s="56">
        <v>28</v>
      </c>
      <c r="L38" s="575">
        <f>SUM(J38:K38)</f>
        <v>62</v>
      </c>
    </row>
    <row r="39" spans="2:12" ht="13.5" customHeight="1">
      <c r="B39" s="473" t="s">
        <v>422</v>
      </c>
      <c r="C39" s="55">
        <v>5</v>
      </c>
      <c r="D39" s="56">
        <v>5</v>
      </c>
      <c r="E39" s="67">
        <f>SUM(C39:D39)</f>
        <v>10</v>
      </c>
      <c r="F39" s="56">
        <v>72</v>
      </c>
      <c r="G39" s="56">
        <v>1347</v>
      </c>
      <c r="H39" s="56">
        <v>1158</v>
      </c>
      <c r="I39" s="67">
        <f>SUM(G39:H39)</f>
        <v>2505</v>
      </c>
      <c r="J39" s="56">
        <v>43</v>
      </c>
      <c r="K39" s="56">
        <v>47</v>
      </c>
      <c r="L39" s="575">
        <f>SUM(J39:K39)</f>
        <v>90</v>
      </c>
    </row>
    <row r="40" spans="2:12" ht="13.5" customHeight="1">
      <c r="B40" s="473" t="s">
        <v>516</v>
      </c>
      <c r="C40" s="55">
        <v>4</v>
      </c>
      <c r="D40" s="56">
        <v>5</v>
      </c>
      <c r="E40" s="67">
        <f>SUM(C40:D40)</f>
        <v>9</v>
      </c>
      <c r="F40" s="56">
        <v>44</v>
      </c>
      <c r="G40" s="56">
        <v>789</v>
      </c>
      <c r="H40" s="56">
        <v>741</v>
      </c>
      <c r="I40" s="67">
        <f>SUM(G40:H40)</f>
        <v>1530</v>
      </c>
      <c r="J40" s="56">
        <v>31</v>
      </c>
      <c r="K40" s="56">
        <v>25</v>
      </c>
      <c r="L40" s="575">
        <f>SUM(J40:K40)</f>
        <v>56</v>
      </c>
    </row>
    <row r="41" spans="2:12" ht="13.5" customHeight="1">
      <c r="B41" s="473" t="s">
        <v>517</v>
      </c>
      <c r="C41" s="55">
        <v>8</v>
      </c>
      <c r="D41" s="56">
        <v>4</v>
      </c>
      <c r="E41" s="67">
        <f>SUM(C41:D41)</f>
        <v>12</v>
      </c>
      <c r="F41" s="56">
        <v>84</v>
      </c>
      <c r="G41" s="56">
        <v>1453</v>
      </c>
      <c r="H41" s="56">
        <v>1369</v>
      </c>
      <c r="I41" s="67">
        <f>SUM(G41:H41)</f>
        <v>2822</v>
      </c>
      <c r="J41" s="56">
        <v>50</v>
      </c>
      <c r="K41" s="56">
        <v>55</v>
      </c>
      <c r="L41" s="575">
        <f>SUM(J41:K41)</f>
        <v>105</v>
      </c>
    </row>
    <row r="42" spans="2:12" ht="7.5" customHeight="1">
      <c r="B42" s="473"/>
      <c r="C42" s="55"/>
      <c r="D42" s="56"/>
      <c r="E42" s="67"/>
      <c r="F42" s="56"/>
      <c r="G42" s="56"/>
      <c r="H42" s="56"/>
      <c r="I42" s="67"/>
      <c r="J42" s="56"/>
      <c r="K42" s="56"/>
      <c r="L42" s="575"/>
    </row>
    <row r="43" spans="2:12" s="165" customFormat="1" ht="13.5" customHeight="1">
      <c r="B43" s="166" t="s">
        <v>518</v>
      </c>
      <c r="C43" s="62">
        <f>SUM(C45:C49,C51:C55,C57:C59)</f>
        <v>120</v>
      </c>
      <c r="D43" s="63">
        <f>SUM(D45:D49,D51:D55,D57:D59)</f>
        <v>37</v>
      </c>
      <c r="E43" s="40">
        <f>SUM(C43:D43)</f>
        <v>157</v>
      </c>
      <c r="F43" s="63">
        <f>SUM(F45:F49,F51:F55,F57:F59)</f>
        <v>1541</v>
      </c>
      <c r="G43" s="63">
        <f>SUM(G45:G49,G51:G55,G57:G59)</f>
        <v>31191</v>
      </c>
      <c r="H43" s="63">
        <f>SUM(H45:H49,H51:H55,H57:H59)</f>
        <v>29792</v>
      </c>
      <c r="I43" s="40">
        <f>SUM(G43:H43)</f>
        <v>60983</v>
      </c>
      <c r="J43" s="63">
        <f>SUM(J45:J49,J51:J55,J57:J59)</f>
        <v>815</v>
      </c>
      <c r="K43" s="63">
        <f>SUM(K45:K49,K51:K55,K57:K59)</f>
        <v>1089</v>
      </c>
      <c r="L43" s="1144">
        <f>SUM(J43:K43)</f>
        <v>1904</v>
      </c>
    </row>
    <row r="44" spans="2:12" ht="7.5" customHeight="1">
      <c r="B44" s="473"/>
      <c r="C44" s="55"/>
      <c r="D44" s="56"/>
      <c r="E44" s="67"/>
      <c r="F44" s="56"/>
      <c r="G44" s="56"/>
      <c r="H44" s="56"/>
      <c r="I44" s="67"/>
      <c r="J44" s="56"/>
      <c r="K44" s="56"/>
      <c r="L44" s="575"/>
    </row>
    <row r="45" spans="2:12" ht="13.5" customHeight="1">
      <c r="B45" s="473" t="s">
        <v>519</v>
      </c>
      <c r="C45" s="55">
        <v>33</v>
      </c>
      <c r="D45" s="56">
        <v>8</v>
      </c>
      <c r="E45" s="67">
        <f>SUM(C45:D45)</f>
        <v>41</v>
      </c>
      <c r="F45" s="56">
        <v>507</v>
      </c>
      <c r="G45" s="56">
        <v>10882</v>
      </c>
      <c r="H45" s="56">
        <v>10284</v>
      </c>
      <c r="I45" s="67">
        <f>SUM(G45:H45)</f>
        <v>21166</v>
      </c>
      <c r="J45" s="56">
        <v>249</v>
      </c>
      <c r="K45" s="56">
        <v>370</v>
      </c>
      <c r="L45" s="575">
        <f>SUM(J45:K45)</f>
        <v>619</v>
      </c>
    </row>
    <row r="46" spans="2:12" ht="13.5" customHeight="1">
      <c r="B46" s="473" t="s">
        <v>520</v>
      </c>
      <c r="C46" s="55">
        <v>10</v>
      </c>
      <c r="D46" s="56">
        <v>1</v>
      </c>
      <c r="E46" s="67">
        <f>SUM(C46:D46)</f>
        <v>11</v>
      </c>
      <c r="F46" s="56">
        <v>128</v>
      </c>
      <c r="G46" s="56">
        <v>2634</v>
      </c>
      <c r="H46" s="56">
        <v>2518</v>
      </c>
      <c r="I46" s="67">
        <f>SUM(G46:H46)</f>
        <v>5152</v>
      </c>
      <c r="J46" s="56">
        <v>67</v>
      </c>
      <c r="K46" s="56">
        <v>95</v>
      </c>
      <c r="L46" s="575">
        <f>SUM(J46:K46)</f>
        <v>162</v>
      </c>
    </row>
    <row r="47" spans="2:12" ht="13.5" customHeight="1">
      <c r="B47" s="473" t="s">
        <v>548</v>
      </c>
      <c r="C47" s="55">
        <v>10</v>
      </c>
      <c r="D47" s="56">
        <v>6</v>
      </c>
      <c r="E47" s="67">
        <f>SUM(C47:D47)</f>
        <v>16</v>
      </c>
      <c r="F47" s="56">
        <v>128</v>
      </c>
      <c r="G47" s="56">
        <v>2550</v>
      </c>
      <c r="H47" s="56">
        <v>2467</v>
      </c>
      <c r="I47" s="67">
        <f>SUM(G47:H47)</f>
        <v>5017</v>
      </c>
      <c r="J47" s="56">
        <v>69</v>
      </c>
      <c r="K47" s="56">
        <v>85</v>
      </c>
      <c r="L47" s="575">
        <f>SUM(J47:K47)</f>
        <v>154</v>
      </c>
    </row>
    <row r="48" spans="2:12" ht="13.5" customHeight="1">
      <c r="B48" s="473" t="s">
        <v>1658</v>
      </c>
      <c r="C48" s="55">
        <v>9</v>
      </c>
      <c r="D48" s="56">
        <v>0</v>
      </c>
      <c r="E48" s="67">
        <f>SUM(C48:D48)</f>
        <v>9</v>
      </c>
      <c r="F48" s="56">
        <v>129</v>
      </c>
      <c r="G48" s="56">
        <v>2658</v>
      </c>
      <c r="H48" s="56">
        <v>2579</v>
      </c>
      <c r="I48" s="67">
        <f>SUM(G48:H48)</f>
        <v>5237</v>
      </c>
      <c r="J48" s="56">
        <v>65</v>
      </c>
      <c r="K48" s="56">
        <v>93</v>
      </c>
      <c r="L48" s="575">
        <f>SUM(J48:K48)</f>
        <v>158</v>
      </c>
    </row>
    <row r="49" spans="2:12" ht="13.5" customHeight="1">
      <c r="B49" s="473" t="s">
        <v>523</v>
      </c>
      <c r="C49" s="55">
        <v>7</v>
      </c>
      <c r="D49" s="56">
        <v>2</v>
      </c>
      <c r="E49" s="67">
        <f>SUM(C49:D49)</f>
        <v>9</v>
      </c>
      <c r="F49" s="56">
        <v>102</v>
      </c>
      <c r="G49" s="56">
        <v>2188</v>
      </c>
      <c r="H49" s="56">
        <v>2083</v>
      </c>
      <c r="I49" s="67">
        <f>SUM(G49:H49)</f>
        <v>4271</v>
      </c>
      <c r="J49" s="56">
        <v>51</v>
      </c>
      <c r="K49" s="56">
        <v>74</v>
      </c>
      <c r="L49" s="575">
        <f>SUM(J49:K49)</f>
        <v>125</v>
      </c>
    </row>
    <row r="50" spans="2:12" ht="7.5" customHeight="1">
      <c r="B50" s="473"/>
      <c r="C50" s="55"/>
      <c r="D50" s="56"/>
      <c r="E50" s="67"/>
      <c r="F50" s="56"/>
      <c r="G50" s="56"/>
      <c r="H50" s="56"/>
      <c r="I50" s="67"/>
      <c r="J50" s="56"/>
      <c r="K50" s="56"/>
      <c r="L50" s="575"/>
    </row>
    <row r="51" spans="2:12" ht="13.5" customHeight="1">
      <c r="B51" s="473" t="s">
        <v>524</v>
      </c>
      <c r="C51" s="55">
        <v>7</v>
      </c>
      <c r="D51" s="56">
        <v>4</v>
      </c>
      <c r="E51" s="67">
        <f>SUM(C51:D51)</f>
        <v>11</v>
      </c>
      <c r="F51" s="56">
        <v>122</v>
      </c>
      <c r="G51" s="56">
        <v>2469</v>
      </c>
      <c r="H51" s="56">
        <v>2415</v>
      </c>
      <c r="I51" s="67">
        <f>SUM(G51:H51)</f>
        <v>4884</v>
      </c>
      <c r="J51" s="56">
        <v>53</v>
      </c>
      <c r="K51" s="56">
        <v>94</v>
      </c>
      <c r="L51" s="575">
        <f>SUM(J51:K51)</f>
        <v>147</v>
      </c>
    </row>
    <row r="52" spans="2:12" ht="13.5" customHeight="1">
      <c r="B52" s="473" t="s">
        <v>426</v>
      </c>
      <c r="C52" s="55">
        <v>2</v>
      </c>
      <c r="D52" s="56">
        <v>0</v>
      </c>
      <c r="E52" s="67">
        <f>SUM(C52:D52)</f>
        <v>2</v>
      </c>
      <c r="F52" s="56">
        <v>36</v>
      </c>
      <c r="G52" s="56">
        <v>814</v>
      </c>
      <c r="H52" s="56">
        <v>755</v>
      </c>
      <c r="I52" s="67">
        <f>SUM(G52:H52)</f>
        <v>1569</v>
      </c>
      <c r="J52" s="56">
        <v>18</v>
      </c>
      <c r="K52" s="56">
        <v>25</v>
      </c>
      <c r="L52" s="575">
        <f>SUM(J52:K52)</f>
        <v>43</v>
      </c>
    </row>
    <row r="53" spans="2:12" ht="13.5" customHeight="1">
      <c r="B53" s="473" t="s">
        <v>427</v>
      </c>
      <c r="C53" s="55">
        <v>6</v>
      </c>
      <c r="D53" s="56">
        <v>0</v>
      </c>
      <c r="E53" s="67">
        <f>SUM(C53:D53)</f>
        <v>6</v>
      </c>
      <c r="F53" s="56">
        <v>53</v>
      </c>
      <c r="G53" s="56">
        <v>1066</v>
      </c>
      <c r="H53" s="56">
        <v>1002</v>
      </c>
      <c r="I53" s="67">
        <f>SUM(G53:H53)</f>
        <v>2068</v>
      </c>
      <c r="J53" s="56">
        <v>35</v>
      </c>
      <c r="K53" s="56">
        <v>33</v>
      </c>
      <c r="L53" s="575">
        <f>SUM(J53:K53)</f>
        <v>68</v>
      </c>
    </row>
    <row r="54" spans="2:12" ht="13.5" customHeight="1">
      <c r="B54" s="473" t="s">
        <v>429</v>
      </c>
      <c r="C54" s="55">
        <v>7</v>
      </c>
      <c r="D54" s="56">
        <v>4</v>
      </c>
      <c r="E54" s="67">
        <f>SUM(C54:D54)</f>
        <v>11</v>
      </c>
      <c r="F54" s="56">
        <v>64</v>
      </c>
      <c r="G54" s="56">
        <v>1185</v>
      </c>
      <c r="H54" s="56">
        <v>1002</v>
      </c>
      <c r="I54" s="67">
        <f>SUM(G54:H54)</f>
        <v>2187</v>
      </c>
      <c r="J54" s="56">
        <v>39</v>
      </c>
      <c r="K54" s="56">
        <v>43</v>
      </c>
      <c r="L54" s="575">
        <f>SUM(J54:K54)</f>
        <v>82</v>
      </c>
    </row>
    <row r="55" spans="2:12" ht="13.5" customHeight="1">
      <c r="B55" s="473" t="s">
        <v>624</v>
      </c>
      <c r="C55" s="55">
        <v>3</v>
      </c>
      <c r="D55" s="56">
        <v>0</v>
      </c>
      <c r="E55" s="67">
        <f>SUM(C55:D55)</f>
        <v>3</v>
      </c>
      <c r="F55" s="56">
        <v>36</v>
      </c>
      <c r="G55" s="56">
        <v>769</v>
      </c>
      <c r="H55" s="56">
        <v>729</v>
      </c>
      <c r="I55" s="67">
        <f>SUM(G55:H55)</f>
        <v>1498</v>
      </c>
      <c r="J55" s="56">
        <v>20</v>
      </c>
      <c r="K55" s="56">
        <v>26</v>
      </c>
      <c r="L55" s="575">
        <f>SUM(J55:K55)</f>
        <v>46</v>
      </c>
    </row>
    <row r="56" spans="2:12" ht="7.5" customHeight="1">
      <c r="B56" s="473"/>
      <c r="C56" s="55"/>
      <c r="D56" s="56"/>
      <c r="E56" s="67"/>
      <c r="F56" s="56"/>
      <c r="G56" s="56"/>
      <c r="H56" s="56"/>
      <c r="I56" s="67"/>
      <c r="J56" s="56"/>
      <c r="K56" s="56"/>
      <c r="L56" s="575"/>
    </row>
    <row r="57" spans="2:12" ht="13.5" customHeight="1">
      <c r="B57" s="473" t="s">
        <v>1659</v>
      </c>
      <c r="C57" s="55">
        <v>8</v>
      </c>
      <c r="D57" s="56">
        <v>8</v>
      </c>
      <c r="E57" s="67">
        <f>SUM(C57:D57)</f>
        <v>16</v>
      </c>
      <c r="F57" s="56">
        <v>81</v>
      </c>
      <c r="G57" s="56">
        <v>1201</v>
      </c>
      <c r="H57" s="56">
        <v>1215</v>
      </c>
      <c r="I57" s="67">
        <f>SUM(G57:H57)</f>
        <v>2416</v>
      </c>
      <c r="J57" s="56">
        <v>52</v>
      </c>
      <c r="K57" s="56">
        <v>50</v>
      </c>
      <c r="L57" s="575">
        <f>SUM(J57:K57)</f>
        <v>102</v>
      </c>
    </row>
    <row r="58" spans="2:12" ht="13.5" customHeight="1">
      <c r="B58" s="473" t="s">
        <v>526</v>
      </c>
      <c r="C58" s="55">
        <v>12</v>
      </c>
      <c r="D58" s="56">
        <v>3</v>
      </c>
      <c r="E58" s="67">
        <f>SUM(C58:D58)</f>
        <v>15</v>
      </c>
      <c r="F58" s="56">
        <v>72</v>
      </c>
      <c r="G58" s="56">
        <v>1045</v>
      </c>
      <c r="H58" s="56">
        <v>1084</v>
      </c>
      <c r="I58" s="67">
        <f>SUM(G58:H58)</f>
        <v>2129</v>
      </c>
      <c r="J58" s="56">
        <v>54</v>
      </c>
      <c r="K58" s="56">
        <v>42</v>
      </c>
      <c r="L58" s="575">
        <f>SUM(J58:K58)</f>
        <v>96</v>
      </c>
    </row>
    <row r="59" spans="2:12" ht="13.5" customHeight="1">
      <c r="B59" s="473" t="s">
        <v>432</v>
      </c>
      <c r="C59" s="55">
        <v>6</v>
      </c>
      <c r="D59" s="56">
        <v>1</v>
      </c>
      <c r="E59" s="67">
        <f>SUM(C59:D59)</f>
        <v>7</v>
      </c>
      <c r="F59" s="56">
        <v>83</v>
      </c>
      <c r="G59" s="56">
        <v>1730</v>
      </c>
      <c r="H59" s="56">
        <v>1659</v>
      </c>
      <c r="I59" s="67">
        <f>SUM(G59:H59)</f>
        <v>3389</v>
      </c>
      <c r="J59" s="56">
        <v>43</v>
      </c>
      <c r="K59" s="56">
        <v>59</v>
      </c>
      <c r="L59" s="575">
        <f>SUM(J59:K59)</f>
        <v>102</v>
      </c>
    </row>
    <row r="60" spans="2:12" ht="7.5" customHeight="1">
      <c r="B60" s="473"/>
      <c r="C60" s="55"/>
      <c r="D60" s="56"/>
      <c r="E60" s="67"/>
      <c r="F60" s="56"/>
      <c r="G60" s="56"/>
      <c r="H60" s="56"/>
      <c r="I60" s="67"/>
      <c r="J60" s="56"/>
      <c r="K60" s="56"/>
      <c r="L60" s="575"/>
    </row>
    <row r="61" spans="2:12" s="165" customFormat="1" ht="13.5" customHeight="1">
      <c r="B61" s="166" t="s">
        <v>555</v>
      </c>
      <c r="C61" s="62">
        <f>SUM(C63:C67,C69:C73)</f>
        <v>71</v>
      </c>
      <c r="D61" s="63">
        <f>SUM(D63:D67,D69:D73)</f>
        <v>54</v>
      </c>
      <c r="E61" s="40">
        <f>SUM(C61:D61)</f>
        <v>125</v>
      </c>
      <c r="F61" s="63">
        <f>SUM(F63:F67,F69:F73)</f>
        <v>1002</v>
      </c>
      <c r="G61" s="63">
        <f>SUM(G63:G67,G69:G73)</f>
        <v>19299</v>
      </c>
      <c r="H61" s="63">
        <f>SUM(H63:H67,H69:H73)</f>
        <v>18691</v>
      </c>
      <c r="I61" s="40">
        <f>SUM(G61:H61)</f>
        <v>37990</v>
      </c>
      <c r="J61" s="63">
        <f>SUM(J63:J67,J69:J73)</f>
        <v>522</v>
      </c>
      <c r="K61" s="63">
        <f>SUM(K63:K67,K69:K73)</f>
        <v>702</v>
      </c>
      <c r="L61" s="1144">
        <f>SUM(J61:K61)</f>
        <v>1224</v>
      </c>
    </row>
    <row r="62" spans="2:12" ht="7.5" customHeight="1">
      <c r="B62" s="473"/>
      <c r="C62" s="55"/>
      <c r="D62" s="56"/>
      <c r="E62" s="67"/>
      <c r="F62" s="56"/>
      <c r="G62" s="56"/>
      <c r="H62" s="56"/>
      <c r="I62" s="67"/>
      <c r="J62" s="56"/>
      <c r="K62" s="56"/>
      <c r="L62" s="575"/>
    </row>
    <row r="63" spans="2:12" ht="13.5" customHeight="1">
      <c r="B63" s="473" t="s">
        <v>528</v>
      </c>
      <c r="C63" s="55">
        <v>19</v>
      </c>
      <c r="D63" s="56">
        <v>13</v>
      </c>
      <c r="E63" s="67">
        <f>SUM(C63:D63)</f>
        <v>32</v>
      </c>
      <c r="F63" s="56">
        <v>285</v>
      </c>
      <c r="G63" s="56">
        <v>5888</v>
      </c>
      <c r="H63" s="56">
        <v>5671</v>
      </c>
      <c r="I63" s="67">
        <f>SUM(G63:H63)</f>
        <v>11559</v>
      </c>
      <c r="J63" s="56">
        <v>144</v>
      </c>
      <c r="K63" s="56">
        <v>208</v>
      </c>
      <c r="L63" s="575">
        <f>SUM(J63:K63)</f>
        <v>352</v>
      </c>
    </row>
    <row r="64" spans="2:12" ht="13.5" customHeight="1">
      <c r="B64" s="473" t="s">
        <v>625</v>
      </c>
      <c r="C64" s="55">
        <v>6</v>
      </c>
      <c r="D64" s="56">
        <v>5</v>
      </c>
      <c r="E64" s="67">
        <f>SUM(C64:D64)</f>
        <v>11</v>
      </c>
      <c r="F64" s="56">
        <v>110</v>
      </c>
      <c r="G64" s="56">
        <v>2298</v>
      </c>
      <c r="H64" s="56">
        <v>2187</v>
      </c>
      <c r="I64" s="67">
        <f>SUM(G64:H64)</f>
        <v>4485</v>
      </c>
      <c r="J64" s="56">
        <v>52</v>
      </c>
      <c r="K64" s="56">
        <v>80</v>
      </c>
      <c r="L64" s="575">
        <f>SUM(J64:K64)</f>
        <v>132</v>
      </c>
    </row>
    <row r="65" spans="2:12" ht="12">
      <c r="B65" s="473" t="s">
        <v>530</v>
      </c>
      <c r="C65" s="55">
        <v>6</v>
      </c>
      <c r="D65" s="56">
        <v>3</v>
      </c>
      <c r="E65" s="67">
        <f>SUM(C65:D65)</f>
        <v>9</v>
      </c>
      <c r="F65" s="56">
        <v>108</v>
      </c>
      <c r="G65" s="56">
        <v>2198</v>
      </c>
      <c r="H65" s="56">
        <v>2153</v>
      </c>
      <c r="I65" s="67">
        <f>SUM(G65:H65)</f>
        <v>4351</v>
      </c>
      <c r="J65" s="56">
        <v>42</v>
      </c>
      <c r="K65" s="56">
        <v>87</v>
      </c>
      <c r="L65" s="575">
        <f>SUM(J65:K65)</f>
        <v>129</v>
      </c>
    </row>
    <row r="66" spans="2:12" ht="12">
      <c r="B66" s="473" t="s">
        <v>1581</v>
      </c>
      <c r="C66" s="55">
        <v>2</v>
      </c>
      <c r="D66" s="56">
        <v>0</v>
      </c>
      <c r="E66" s="67">
        <f>SUM(C66:D66)</f>
        <v>2</v>
      </c>
      <c r="F66" s="56">
        <v>38</v>
      </c>
      <c r="G66" s="56">
        <v>875</v>
      </c>
      <c r="H66" s="56">
        <v>840</v>
      </c>
      <c r="I66" s="67">
        <f>SUM(G66:H66)</f>
        <v>1715</v>
      </c>
      <c r="J66" s="56">
        <v>17</v>
      </c>
      <c r="K66" s="56">
        <v>27</v>
      </c>
      <c r="L66" s="575">
        <f>SUM(J66:K66)</f>
        <v>44</v>
      </c>
    </row>
    <row r="67" spans="2:12" ht="12">
      <c r="B67" s="473" t="s">
        <v>435</v>
      </c>
      <c r="C67" s="55">
        <v>5</v>
      </c>
      <c r="D67" s="56">
        <v>2</v>
      </c>
      <c r="E67" s="67">
        <f>SUM(C67:D67)</f>
        <v>7</v>
      </c>
      <c r="F67" s="56">
        <v>65</v>
      </c>
      <c r="G67" s="56">
        <v>1199</v>
      </c>
      <c r="H67" s="56">
        <v>1202</v>
      </c>
      <c r="I67" s="67">
        <f>SUM(G67:H67)</f>
        <v>2401</v>
      </c>
      <c r="J67" s="56">
        <v>34</v>
      </c>
      <c r="K67" s="56">
        <v>45</v>
      </c>
      <c r="L67" s="575">
        <f>SUM(J67:K67)</f>
        <v>79</v>
      </c>
    </row>
    <row r="68" spans="2:12" ht="7.5" customHeight="1">
      <c r="B68" s="473"/>
      <c r="C68" s="55"/>
      <c r="D68" s="56"/>
      <c r="E68" s="67"/>
      <c r="F68" s="56"/>
      <c r="G68" s="56"/>
      <c r="H68" s="56"/>
      <c r="I68" s="67"/>
      <c r="J68" s="56"/>
      <c r="K68" s="56"/>
      <c r="L68" s="575"/>
    </row>
    <row r="69" spans="2:12" ht="12">
      <c r="B69" s="473" t="s">
        <v>626</v>
      </c>
      <c r="C69" s="55">
        <v>2</v>
      </c>
      <c r="D69" s="56">
        <v>1</v>
      </c>
      <c r="E69" s="67">
        <f>SUM(C69:D69)</f>
        <v>3</v>
      </c>
      <c r="F69" s="56">
        <v>29</v>
      </c>
      <c r="G69" s="56">
        <v>624</v>
      </c>
      <c r="H69" s="56">
        <v>560</v>
      </c>
      <c r="I69" s="67">
        <f>SUM(G69:H69)</f>
        <v>1184</v>
      </c>
      <c r="J69" s="56">
        <v>13</v>
      </c>
      <c r="K69" s="56">
        <v>23</v>
      </c>
      <c r="L69" s="575">
        <f>SUM(J69:K69)</f>
        <v>36</v>
      </c>
    </row>
    <row r="70" spans="2:12" ht="12">
      <c r="B70" s="473" t="s">
        <v>627</v>
      </c>
      <c r="C70" s="55">
        <v>8</v>
      </c>
      <c r="D70" s="56">
        <v>6</v>
      </c>
      <c r="E70" s="67">
        <f>SUM(C70:D70)</f>
        <v>14</v>
      </c>
      <c r="F70" s="56">
        <v>109</v>
      </c>
      <c r="G70" s="56">
        <v>2096</v>
      </c>
      <c r="H70" s="56">
        <v>1968</v>
      </c>
      <c r="I70" s="67">
        <f>SUM(G70:H70)</f>
        <v>4064</v>
      </c>
      <c r="J70" s="56">
        <v>60</v>
      </c>
      <c r="K70" s="56">
        <v>74</v>
      </c>
      <c r="L70" s="575">
        <f>SUM(J70:K70)</f>
        <v>134</v>
      </c>
    </row>
    <row r="71" spans="2:12" ht="12">
      <c r="B71" s="473" t="s">
        <v>439</v>
      </c>
      <c r="C71" s="55">
        <v>8</v>
      </c>
      <c r="D71" s="56">
        <v>5</v>
      </c>
      <c r="E71" s="67">
        <f>SUM(C71:D71)</f>
        <v>13</v>
      </c>
      <c r="F71" s="56">
        <v>95</v>
      </c>
      <c r="G71" s="56">
        <v>1731</v>
      </c>
      <c r="H71" s="56">
        <v>1704</v>
      </c>
      <c r="I71" s="67">
        <f>SUM(G71:H71)</f>
        <v>3435</v>
      </c>
      <c r="J71" s="56">
        <v>55</v>
      </c>
      <c r="K71" s="56">
        <v>62</v>
      </c>
      <c r="L71" s="575">
        <f>SUM(J71:K71)</f>
        <v>117</v>
      </c>
    </row>
    <row r="72" spans="2:12" ht="12">
      <c r="B72" s="473" t="s">
        <v>1739</v>
      </c>
      <c r="C72" s="55">
        <v>7</v>
      </c>
      <c r="D72" s="56">
        <v>11</v>
      </c>
      <c r="E72" s="67">
        <f>SUM(C72:D72)</f>
        <v>18</v>
      </c>
      <c r="F72" s="56">
        <v>74</v>
      </c>
      <c r="G72" s="56">
        <v>1079</v>
      </c>
      <c r="H72" s="56">
        <v>1134</v>
      </c>
      <c r="I72" s="67">
        <f>SUM(G72:H72)</f>
        <v>2213</v>
      </c>
      <c r="J72" s="56">
        <v>48</v>
      </c>
      <c r="K72" s="56">
        <v>49</v>
      </c>
      <c r="L72" s="575">
        <f>SUM(J72:K72)</f>
        <v>97</v>
      </c>
    </row>
    <row r="73" spans="2:12" ht="12">
      <c r="B73" s="473" t="s">
        <v>532</v>
      </c>
      <c r="C73" s="55">
        <v>8</v>
      </c>
      <c r="D73" s="56">
        <v>8</v>
      </c>
      <c r="E73" s="67">
        <f>SUM(C73:D73)</f>
        <v>16</v>
      </c>
      <c r="F73" s="56">
        <v>89</v>
      </c>
      <c r="G73" s="56">
        <v>1311</v>
      </c>
      <c r="H73" s="56">
        <v>1272</v>
      </c>
      <c r="I73" s="67">
        <f>SUM(G73:H73)</f>
        <v>2583</v>
      </c>
      <c r="J73" s="56">
        <v>57</v>
      </c>
      <c r="K73" s="56">
        <v>47</v>
      </c>
      <c r="L73" s="575">
        <f>SUM(J73:K73)</f>
        <v>104</v>
      </c>
    </row>
    <row r="74" spans="2:12" ht="7.5" customHeight="1">
      <c r="B74" s="1147"/>
      <c r="C74" s="885"/>
      <c r="D74" s="886"/>
      <c r="E74" s="189"/>
      <c r="F74" s="886"/>
      <c r="G74" s="886"/>
      <c r="H74" s="886"/>
      <c r="I74" s="886"/>
      <c r="J74" s="886"/>
      <c r="K74" s="886"/>
      <c r="L74" s="68"/>
    </row>
    <row r="75" spans="2:12" ht="12">
      <c r="B75" s="151" t="s">
        <v>628</v>
      </c>
      <c r="C75" s="868"/>
      <c r="D75" s="868"/>
      <c r="E75" s="868"/>
      <c r="F75" s="868"/>
      <c r="G75" s="868"/>
      <c r="H75" s="868"/>
      <c r="I75" s="868"/>
      <c r="J75" s="868"/>
      <c r="K75" s="868"/>
      <c r="L75" s="868"/>
    </row>
    <row r="76" spans="3:12" ht="12">
      <c r="C76" s="868"/>
      <c r="D76" s="868"/>
      <c r="E76" s="868"/>
      <c r="F76" s="868"/>
      <c r="G76" s="868"/>
      <c r="H76" s="868"/>
      <c r="I76" s="868"/>
      <c r="J76" s="868"/>
      <c r="K76" s="868"/>
      <c r="L76" s="868"/>
    </row>
    <row r="77" spans="3:12" ht="12">
      <c r="C77" s="868"/>
      <c r="D77" s="868"/>
      <c r="E77" s="868"/>
      <c r="F77" s="868"/>
      <c r="G77" s="868"/>
      <c r="H77" s="868"/>
      <c r="I77" s="868"/>
      <c r="J77" s="868"/>
      <c r="K77" s="868"/>
      <c r="L77" s="868"/>
    </row>
    <row r="78" spans="3:12" ht="12">
      <c r="C78" s="868"/>
      <c r="D78" s="868"/>
      <c r="E78" s="868"/>
      <c r="F78" s="868"/>
      <c r="G78" s="868"/>
      <c r="H78" s="868"/>
      <c r="I78" s="868"/>
      <c r="J78" s="868"/>
      <c r="K78" s="868"/>
      <c r="L78" s="868"/>
    </row>
    <row r="79" spans="3:12" ht="12">
      <c r="C79" s="868"/>
      <c r="D79" s="868"/>
      <c r="E79" s="868"/>
      <c r="F79" s="868"/>
      <c r="G79" s="868"/>
      <c r="H79" s="868"/>
      <c r="I79" s="868"/>
      <c r="J79" s="868"/>
      <c r="K79" s="868"/>
      <c r="L79" s="868"/>
    </row>
    <row r="80" spans="3:12" ht="12">
      <c r="C80" s="868"/>
      <c r="D80" s="868"/>
      <c r="E80" s="868"/>
      <c r="F80" s="868"/>
      <c r="G80" s="868"/>
      <c r="H80" s="868"/>
      <c r="I80" s="868"/>
      <c r="J80" s="868"/>
      <c r="K80" s="868"/>
      <c r="L80" s="868"/>
    </row>
    <row r="81" spans="3:12" ht="12">
      <c r="C81" s="868"/>
      <c r="D81" s="868"/>
      <c r="E81" s="868"/>
      <c r="F81" s="868"/>
      <c r="G81" s="868"/>
      <c r="H81" s="868"/>
      <c r="I81" s="868"/>
      <c r="J81" s="868"/>
      <c r="K81" s="868"/>
      <c r="L81" s="868"/>
    </row>
    <row r="82" spans="3:12" ht="12">
      <c r="C82" s="868"/>
      <c r="D82" s="868"/>
      <c r="E82" s="868"/>
      <c r="F82" s="868"/>
      <c r="G82" s="868"/>
      <c r="H82" s="868"/>
      <c r="I82" s="868"/>
      <c r="J82" s="868"/>
      <c r="K82" s="868"/>
      <c r="L82" s="868"/>
    </row>
    <row r="83" spans="3:12" ht="12">
      <c r="C83" s="868"/>
      <c r="D83" s="868"/>
      <c r="E83" s="868"/>
      <c r="F83" s="868"/>
      <c r="G83" s="868"/>
      <c r="H83" s="868"/>
      <c r="I83" s="868"/>
      <c r="J83" s="868"/>
      <c r="K83" s="868"/>
      <c r="L83" s="868"/>
    </row>
    <row r="84" spans="3:12" ht="12">
      <c r="C84" s="868"/>
      <c r="D84" s="868"/>
      <c r="E84" s="868"/>
      <c r="F84" s="868"/>
      <c r="G84" s="868"/>
      <c r="H84" s="868"/>
      <c r="I84" s="868"/>
      <c r="J84" s="868"/>
      <c r="K84" s="868"/>
      <c r="L84" s="868"/>
    </row>
    <row r="85" spans="3:12" ht="12">
      <c r="C85" s="868"/>
      <c r="D85" s="868"/>
      <c r="E85" s="868"/>
      <c r="F85" s="868"/>
      <c r="G85" s="868"/>
      <c r="H85" s="868"/>
      <c r="I85" s="868"/>
      <c r="J85" s="868"/>
      <c r="K85" s="868"/>
      <c r="L85" s="868"/>
    </row>
    <row r="86" spans="3:12" ht="12">
      <c r="C86" s="868"/>
      <c r="D86" s="868"/>
      <c r="E86" s="868"/>
      <c r="F86" s="868"/>
      <c r="G86" s="868"/>
      <c r="H86" s="868"/>
      <c r="I86" s="868"/>
      <c r="J86" s="868"/>
      <c r="K86" s="868"/>
      <c r="L86" s="868"/>
    </row>
    <row r="87" spans="3:12" ht="12">
      <c r="C87" s="868"/>
      <c r="D87" s="868"/>
      <c r="E87" s="868"/>
      <c r="F87" s="868"/>
      <c r="G87" s="868"/>
      <c r="H87" s="868"/>
      <c r="I87" s="868"/>
      <c r="J87" s="868"/>
      <c r="K87" s="868"/>
      <c r="L87" s="868"/>
    </row>
    <row r="88" spans="3:12" ht="12">
      <c r="C88" s="868"/>
      <c r="D88" s="868"/>
      <c r="E88" s="868"/>
      <c r="F88" s="868"/>
      <c r="G88" s="868"/>
      <c r="H88" s="868"/>
      <c r="I88" s="868"/>
      <c r="J88" s="868"/>
      <c r="K88" s="868"/>
      <c r="L88" s="868"/>
    </row>
    <row r="89" spans="3:12" ht="12">
      <c r="C89" s="868"/>
      <c r="D89" s="868"/>
      <c r="E89" s="868"/>
      <c r="F89" s="868"/>
      <c r="G89" s="868"/>
      <c r="H89" s="868"/>
      <c r="I89" s="868"/>
      <c r="J89" s="868"/>
      <c r="K89" s="868"/>
      <c r="L89" s="868"/>
    </row>
    <row r="90" spans="3:12" ht="12">
      <c r="C90" s="868"/>
      <c r="D90" s="868"/>
      <c r="E90" s="868"/>
      <c r="F90" s="868"/>
      <c r="G90" s="868"/>
      <c r="H90" s="868"/>
      <c r="I90" s="868"/>
      <c r="J90" s="868"/>
      <c r="K90" s="868"/>
      <c r="L90" s="868"/>
    </row>
    <row r="91" spans="3:12" ht="12">
      <c r="C91" s="868"/>
      <c r="D91" s="868"/>
      <c r="E91" s="868"/>
      <c r="F91" s="868"/>
      <c r="G91" s="868"/>
      <c r="H91" s="868"/>
      <c r="I91" s="868"/>
      <c r="J91" s="868"/>
      <c r="K91" s="868"/>
      <c r="L91" s="868"/>
    </row>
    <row r="92" spans="3:12" ht="12">
      <c r="C92" s="868"/>
      <c r="D92" s="868"/>
      <c r="E92" s="868"/>
      <c r="F92" s="868"/>
      <c r="G92" s="868"/>
      <c r="H92" s="868"/>
      <c r="I92" s="868"/>
      <c r="J92" s="868"/>
      <c r="K92" s="868"/>
      <c r="L92" s="868"/>
    </row>
    <row r="93" spans="3:12" ht="12">
      <c r="C93" s="868"/>
      <c r="D93" s="868"/>
      <c r="E93" s="868"/>
      <c r="F93" s="868"/>
      <c r="G93" s="868"/>
      <c r="H93" s="868"/>
      <c r="I93" s="868"/>
      <c r="J93" s="868"/>
      <c r="K93" s="868"/>
      <c r="L93" s="868"/>
    </row>
    <row r="94" spans="3:12" ht="12">
      <c r="C94" s="868"/>
      <c r="D94" s="868"/>
      <c r="E94" s="868"/>
      <c r="F94" s="868"/>
      <c r="G94" s="868"/>
      <c r="H94" s="868"/>
      <c r="I94" s="868"/>
      <c r="J94" s="868"/>
      <c r="K94" s="868"/>
      <c r="L94" s="868"/>
    </row>
    <row r="95" spans="3:12" ht="12">
      <c r="C95" s="868"/>
      <c r="D95" s="868"/>
      <c r="E95" s="868"/>
      <c r="F95" s="868"/>
      <c r="G95" s="868"/>
      <c r="H95" s="868"/>
      <c r="I95" s="868"/>
      <c r="J95" s="868"/>
      <c r="K95" s="868"/>
      <c r="L95" s="868"/>
    </row>
    <row r="96" spans="3:12" ht="12">
      <c r="C96" s="868"/>
      <c r="D96" s="868"/>
      <c r="E96" s="868"/>
      <c r="F96" s="868"/>
      <c r="G96" s="868"/>
      <c r="H96" s="868"/>
      <c r="I96" s="868"/>
      <c r="J96" s="868"/>
      <c r="K96" s="868"/>
      <c r="L96" s="868"/>
    </row>
    <row r="97" spans="3:12" ht="12">
      <c r="C97" s="868"/>
      <c r="D97" s="868"/>
      <c r="E97" s="868"/>
      <c r="F97" s="868"/>
      <c r="G97" s="868"/>
      <c r="H97" s="868"/>
      <c r="I97" s="868"/>
      <c r="J97" s="868"/>
      <c r="K97" s="868"/>
      <c r="L97" s="868"/>
    </row>
    <row r="98" spans="3:12" ht="12">
      <c r="C98" s="868"/>
      <c r="D98" s="868"/>
      <c r="E98" s="868"/>
      <c r="F98" s="868"/>
      <c r="G98" s="868"/>
      <c r="H98" s="868"/>
      <c r="I98" s="868"/>
      <c r="J98" s="868"/>
      <c r="K98" s="868"/>
      <c r="L98" s="868"/>
    </row>
    <row r="99" spans="3:12" ht="12">
      <c r="C99" s="868"/>
      <c r="D99" s="868"/>
      <c r="E99" s="868"/>
      <c r="F99" s="868"/>
      <c r="G99" s="868"/>
      <c r="H99" s="868"/>
      <c r="I99" s="868"/>
      <c r="J99" s="868"/>
      <c r="K99" s="868"/>
      <c r="L99" s="868"/>
    </row>
    <row r="100" spans="3:12" ht="12">
      <c r="C100" s="868"/>
      <c r="D100" s="868"/>
      <c r="E100" s="868"/>
      <c r="F100" s="868"/>
      <c r="G100" s="868"/>
      <c r="H100" s="868"/>
      <c r="I100" s="868"/>
      <c r="J100" s="868"/>
      <c r="K100" s="868"/>
      <c r="L100" s="868"/>
    </row>
    <row r="101" spans="3:12" ht="12">
      <c r="C101" s="868"/>
      <c r="D101" s="868"/>
      <c r="E101" s="868"/>
      <c r="F101" s="868"/>
      <c r="G101" s="868"/>
      <c r="H101" s="868"/>
      <c r="I101" s="868"/>
      <c r="J101" s="868"/>
      <c r="K101" s="868"/>
      <c r="L101" s="868"/>
    </row>
    <row r="102" spans="3:12" ht="12">
      <c r="C102" s="868"/>
      <c r="D102" s="868"/>
      <c r="E102" s="868"/>
      <c r="F102" s="868"/>
      <c r="G102" s="868"/>
      <c r="H102" s="868"/>
      <c r="I102" s="868"/>
      <c r="J102" s="868"/>
      <c r="K102" s="868"/>
      <c r="L102" s="868"/>
    </row>
    <row r="103" spans="3:12" ht="12">
      <c r="C103" s="868"/>
      <c r="D103" s="868"/>
      <c r="E103" s="868"/>
      <c r="F103" s="868"/>
      <c r="G103" s="868"/>
      <c r="H103" s="868"/>
      <c r="I103" s="868"/>
      <c r="J103" s="868"/>
      <c r="K103" s="868"/>
      <c r="L103" s="868"/>
    </row>
    <row r="104" spans="3:12" ht="12">
      <c r="C104" s="868"/>
      <c r="D104" s="868"/>
      <c r="E104" s="868"/>
      <c r="F104" s="868"/>
      <c r="G104" s="868"/>
      <c r="H104" s="868"/>
      <c r="I104" s="868"/>
      <c r="J104" s="868"/>
      <c r="K104" s="868"/>
      <c r="L104" s="868"/>
    </row>
    <row r="105" spans="3:12" ht="12">
      <c r="C105" s="868"/>
      <c r="D105" s="868"/>
      <c r="E105" s="868"/>
      <c r="F105" s="868"/>
      <c r="G105" s="868"/>
      <c r="H105" s="868"/>
      <c r="I105" s="868"/>
      <c r="J105" s="868"/>
      <c r="K105" s="868"/>
      <c r="L105" s="868"/>
    </row>
    <row r="106" spans="3:12" ht="12">
      <c r="C106" s="868"/>
      <c r="D106" s="868"/>
      <c r="E106" s="868"/>
      <c r="F106" s="868"/>
      <c r="G106" s="868"/>
      <c r="H106" s="868"/>
      <c r="I106" s="868"/>
      <c r="J106" s="868"/>
      <c r="K106" s="868"/>
      <c r="L106" s="868"/>
    </row>
    <row r="107" spans="3:12" ht="12">
      <c r="C107" s="868"/>
      <c r="D107" s="868"/>
      <c r="E107" s="868"/>
      <c r="F107" s="868"/>
      <c r="G107" s="868"/>
      <c r="H107" s="868"/>
      <c r="I107" s="868"/>
      <c r="J107" s="868"/>
      <c r="K107" s="868"/>
      <c r="L107" s="868"/>
    </row>
    <row r="108" spans="3:12" ht="12">
      <c r="C108" s="868"/>
      <c r="D108" s="868"/>
      <c r="E108" s="868"/>
      <c r="F108" s="868"/>
      <c r="G108" s="868"/>
      <c r="H108" s="868"/>
      <c r="I108" s="868"/>
      <c r="J108" s="868"/>
      <c r="K108" s="868"/>
      <c r="L108" s="868"/>
    </row>
    <row r="109" spans="3:12" ht="12">
      <c r="C109" s="868"/>
      <c r="D109" s="868"/>
      <c r="E109" s="868"/>
      <c r="F109" s="868"/>
      <c r="G109" s="868"/>
      <c r="H109" s="868"/>
      <c r="I109" s="868"/>
      <c r="J109" s="868"/>
      <c r="K109" s="868"/>
      <c r="L109" s="868"/>
    </row>
    <row r="110" spans="3:12" ht="12">
      <c r="C110" s="868"/>
      <c r="D110" s="868"/>
      <c r="E110" s="868"/>
      <c r="F110" s="868"/>
      <c r="G110" s="868"/>
      <c r="H110" s="868"/>
      <c r="I110" s="868"/>
      <c r="J110" s="868"/>
      <c r="K110" s="868"/>
      <c r="L110" s="868"/>
    </row>
    <row r="111" spans="3:12" ht="12">
      <c r="C111" s="868"/>
      <c r="D111" s="868"/>
      <c r="E111" s="868"/>
      <c r="F111" s="868"/>
      <c r="G111" s="868"/>
      <c r="H111" s="868"/>
      <c r="I111" s="868"/>
      <c r="J111" s="868"/>
      <c r="K111" s="868"/>
      <c r="L111" s="868"/>
    </row>
    <row r="112" spans="3:12" ht="12">
      <c r="C112" s="868"/>
      <c r="D112" s="868"/>
      <c r="E112" s="868"/>
      <c r="F112" s="868"/>
      <c r="G112" s="868"/>
      <c r="H112" s="868"/>
      <c r="I112" s="868"/>
      <c r="J112" s="868"/>
      <c r="K112" s="868"/>
      <c r="L112" s="868"/>
    </row>
    <row r="113" spans="3:12" ht="12">
      <c r="C113" s="868"/>
      <c r="D113" s="868"/>
      <c r="E113" s="868"/>
      <c r="F113" s="868"/>
      <c r="G113" s="868"/>
      <c r="H113" s="868"/>
      <c r="I113" s="868"/>
      <c r="J113" s="868"/>
      <c r="K113" s="868"/>
      <c r="L113" s="868"/>
    </row>
    <row r="114" spans="3:12" ht="12">
      <c r="C114" s="868"/>
      <c r="D114" s="868"/>
      <c r="E114" s="868"/>
      <c r="F114" s="868"/>
      <c r="G114" s="868"/>
      <c r="H114" s="868"/>
      <c r="I114" s="868"/>
      <c r="J114" s="868"/>
      <c r="K114" s="868"/>
      <c r="L114" s="868"/>
    </row>
    <row r="115" spans="3:12" ht="12">
      <c r="C115" s="868"/>
      <c r="D115" s="868"/>
      <c r="E115" s="868"/>
      <c r="F115" s="868"/>
      <c r="G115" s="868"/>
      <c r="H115" s="868"/>
      <c r="I115" s="868"/>
      <c r="J115" s="868"/>
      <c r="K115" s="868"/>
      <c r="L115" s="868"/>
    </row>
    <row r="116" spans="3:12" ht="12">
      <c r="C116" s="868"/>
      <c r="D116" s="868"/>
      <c r="E116" s="868"/>
      <c r="F116" s="868"/>
      <c r="G116" s="868"/>
      <c r="H116" s="868"/>
      <c r="I116" s="868"/>
      <c r="J116" s="868"/>
      <c r="K116" s="868"/>
      <c r="L116" s="868"/>
    </row>
    <row r="117" spans="3:12" ht="12">
      <c r="C117" s="868"/>
      <c r="D117" s="868"/>
      <c r="E117" s="868"/>
      <c r="F117" s="868"/>
      <c r="G117" s="868"/>
      <c r="H117" s="868"/>
      <c r="I117" s="868"/>
      <c r="J117" s="868"/>
      <c r="K117" s="868"/>
      <c r="L117" s="868"/>
    </row>
    <row r="118" spans="3:12" ht="12">
      <c r="C118" s="868"/>
      <c r="D118" s="868"/>
      <c r="E118" s="868"/>
      <c r="F118" s="868"/>
      <c r="G118" s="868"/>
      <c r="H118" s="868"/>
      <c r="I118" s="868"/>
      <c r="J118" s="868"/>
      <c r="K118" s="868"/>
      <c r="L118" s="868"/>
    </row>
    <row r="119" spans="3:12" ht="12">
      <c r="C119" s="868"/>
      <c r="D119" s="868"/>
      <c r="E119" s="868"/>
      <c r="F119" s="868"/>
      <c r="G119" s="868"/>
      <c r="H119" s="868"/>
      <c r="I119" s="868"/>
      <c r="J119" s="868"/>
      <c r="K119" s="868"/>
      <c r="L119" s="868"/>
    </row>
    <row r="120" spans="3:12" ht="12">
      <c r="C120" s="868"/>
      <c r="D120" s="868"/>
      <c r="E120" s="868"/>
      <c r="F120" s="868"/>
      <c r="G120" s="868"/>
      <c r="H120" s="868"/>
      <c r="I120" s="868"/>
      <c r="J120" s="868"/>
      <c r="K120" s="868"/>
      <c r="L120" s="868"/>
    </row>
    <row r="121" spans="3:12" ht="12">
      <c r="C121" s="868"/>
      <c r="D121" s="868"/>
      <c r="E121" s="868"/>
      <c r="F121" s="868"/>
      <c r="G121" s="868"/>
      <c r="H121" s="868"/>
      <c r="I121" s="868"/>
      <c r="J121" s="868"/>
      <c r="K121" s="868"/>
      <c r="L121" s="868"/>
    </row>
    <row r="122" spans="3:12" ht="12">
      <c r="C122" s="868"/>
      <c r="D122" s="868"/>
      <c r="E122" s="868"/>
      <c r="F122" s="868"/>
      <c r="G122" s="868"/>
      <c r="H122" s="868"/>
      <c r="I122" s="868"/>
      <c r="J122" s="868"/>
      <c r="K122" s="868"/>
      <c r="L122" s="868"/>
    </row>
    <row r="123" spans="3:12" ht="12">
      <c r="C123" s="868"/>
      <c r="D123" s="868"/>
      <c r="E123" s="868"/>
      <c r="F123" s="868"/>
      <c r="G123" s="868"/>
      <c r="H123" s="868"/>
      <c r="I123" s="868"/>
      <c r="J123" s="868"/>
      <c r="K123" s="868"/>
      <c r="L123" s="868"/>
    </row>
    <row r="124" spans="3:12" ht="12">
      <c r="C124" s="868"/>
      <c r="D124" s="868"/>
      <c r="E124" s="868"/>
      <c r="F124" s="868"/>
      <c r="G124" s="868"/>
      <c r="H124" s="868"/>
      <c r="I124" s="868"/>
      <c r="J124" s="868"/>
      <c r="K124" s="868"/>
      <c r="L124" s="868"/>
    </row>
    <row r="125" spans="3:12" ht="12">
      <c r="C125" s="868"/>
      <c r="D125" s="868"/>
      <c r="E125" s="868"/>
      <c r="F125" s="868"/>
      <c r="G125" s="868"/>
      <c r="H125" s="868"/>
      <c r="I125" s="868"/>
      <c r="J125" s="868"/>
      <c r="K125" s="868"/>
      <c r="L125" s="868"/>
    </row>
    <row r="126" spans="3:12" ht="12">
      <c r="C126" s="868"/>
      <c r="D126" s="868"/>
      <c r="E126" s="868"/>
      <c r="F126" s="868"/>
      <c r="G126" s="868"/>
      <c r="H126" s="868"/>
      <c r="I126" s="868"/>
      <c r="J126" s="868"/>
      <c r="K126" s="868"/>
      <c r="L126" s="868"/>
    </row>
    <row r="127" spans="3:12" ht="12">
      <c r="C127" s="868"/>
      <c r="D127" s="868"/>
      <c r="E127" s="868"/>
      <c r="F127" s="868"/>
      <c r="G127" s="868"/>
      <c r="H127" s="868"/>
      <c r="I127" s="868"/>
      <c r="J127" s="868"/>
      <c r="K127" s="868"/>
      <c r="L127" s="868"/>
    </row>
    <row r="128" spans="3:12" ht="12">
      <c r="C128" s="868"/>
      <c r="D128" s="868"/>
      <c r="E128" s="868"/>
      <c r="F128" s="868"/>
      <c r="G128" s="868"/>
      <c r="H128" s="868"/>
      <c r="I128" s="868"/>
      <c r="J128" s="868"/>
      <c r="K128" s="868"/>
      <c r="L128" s="868"/>
    </row>
    <row r="129" spans="3:12" ht="12">
      <c r="C129" s="868"/>
      <c r="D129" s="868"/>
      <c r="E129" s="868"/>
      <c r="F129" s="868"/>
      <c r="G129" s="868"/>
      <c r="H129" s="868"/>
      <c r="I129" s="868"/>
      <c r="J129" s="868"/>
      <c r="K129" s="868"/>
      <c r="L129" s="868"/>
    </row>
    <row r="130" spans="3:12" ht="12">
      <c r="C130" s="868"/>
      <c r="D130" s="868"/>
      <c r="E130" s="868"/>
      <c r="F130" s="868"/>
      <c r="G130" s="868"/>
      <c r="H130" s="868"/>
      <c r="I130" s="868"/>
      <c r="J130" s="868"/>
      <c r="K130" s="868"/>
      <c r="L130" s="868"/>
    </row>
    <row r="131" spans="3:12" ht="12">
      <c r="C131" s="868"/>
      <c r="D131" s="868"/>
      <c r="E131" s="868"/>
      <c r="F131" s="868"/>
      <c r="G131" s="868"/>
      <c r="H131" s="868"/>
      <c r="I131" s="868"/>
      <c r="J131" s="868"/>
      <c r="K131" s="868"/>
      <c r="L131" s="868"/>
    </row>
    <row r="132" spans="3:12" ht="12">
      <c r="C132" s="868"/>
      <c r="D132" s="868"/>
      <c r="E132" s="868"/>
      <c r="F132" s="868"/>
      <c r="G132" s="868"/>
      <c r="H132" s="868"/>
      <c r="I132" s="868"/>
      <c r="J132" s="868"/>
      <c r="K132" s="868"/>
      <c r="L132" s="868"/>
    </row>
    <row r="133" spans="3:12" ht="12">
      <c r="C133" s="868"/>
      <c r="D133" s="868"/>
      <c r="E133" s="868"/>
      <c r="F133" s="868"/>
      <c r="G133" s="868"/>
      <c r="H133" s="868"/>
      <c r="I133" s="868"/>
      <c r="J133" s="868"/>
      <c r="K133" s="868"/>
      <c r="L133" s="868"/>
    </row>
    <row r="134" spans="3:12" ht="12">
      <c r="C134" s="868"/>
      <c r="D134" s="868"/>
      <c r="E134" s="868"/>
      <c r="F134" s="868"/>
      <c r="G134" s="868"/>
      <c r="H134" s="868"/>
      <c r="I134" s="868"/>
      <c r="J134" s="868"/>
      <c r="K134" s="868"/>
      <c r="L134" s="868"/>
    </row>
    <row r="135" spans="3:12" ht="12">
      <c r="C135" s="868"/>
      <c r="D135" s="868"/>
      <c r="E135" s="868"/>
      <c r="F135" s="868"/>
      <c r="G135" s="868"/>
      <c r="H135" s="868"/>
      <c r="I135" s="868"/>
      <c r="J135" s="868"/>
      <c r="K135" s="868"/>
      <c r="L135" s="868"/>
    </row>
    <row r="136" spans="3:12" ht="12">
      <c r="C136" s="868"/>
      <c r="D136" s="868"/>
      <c r="E136" s="868"/>
      <c r="F136" s="868"/>
      <c r="G136" s="868"/>
      <c r="H136" s="868"/>
      <c r="I136" s="868"/>
      <c r="J136" s="868"/>
      <c r="K136" s="868"/>
      <c r="L136" s="868"/>
    </row>
    <row r="137" spans="3:12" ht="12">
      <c r="C137" s="868"/>
      <c r="D137" s="868"/>
      <c r="E137" s="868"/>
      <c r="F137" s="868"/>
      <c r="G137" s="868"/>
      <c r="H137" s="868"/>
      <c r="I137" s="868"/>
      <c r="J137" s="868"/>
      <c r="K137" s="868"/>
      <c r="L137" s="868"/>
    </row>
    <row r="138" spans="3:12" ht="12">
      <c r="C138" s="868"/>
      <c r="D138" s="868"/>
      <c r="E138" s="868"/>
      <c r="F138" s="868"/>
      <c r="G138" s="868"/>
      <c r="H138" s="868"/>
      <c r="I138" s="868"/>
      <c r="J138" s="868"/>
      <c r="K138" s="868"/>
      <c r="L138" s="868"/>
    </row>
    <row r="139" spans="3:12" ht="12">
      <c r="C139" s="868"/>
      <c r="D139" s="868"/>
      <c r="E139" s="868"/>
      <c r="F139" s="868"/>
      <c r="G139" s="868"/>
      <c r="H139" s="868"/>
      <c r="I139" s="868"/>
      <c r="J139" s="868"/>
      <c r="K139" s="868"/>
      <c r="L139" s="868"/>
    </row>
    <row r="140" spans="3:12" ht="12">
      <c r="C140" s="868"/>
      <c r="D140" s="868"/>
      <c r="E140" s="868"/>
      <c r="F140" s="868"/>
      <c r="G140" s="868"/>
      <c r="H140" s="868"/>
      <c r="I140" s="868"/>
      <c r="J140" s="868"/>
      <c r="K140" s="868"/>
      <c r="L140" s="868"/>
    </row>
    <row r="141" spans="3:12" ht="12">
      <c r="C141" s="868"/>
      <c r="D141" s="868"/>
      <c r="E141" s="868"/>
      <c r="F141" s="868"/>
      <c r="G141" s="868"/>
      <c r="H141" s="868"/>
      <c r="I141" s="868"/>
      <c r="J141" s="868"/>
      <c r="K141" s="868"/>
      <c r="L141" s="868"/>
    </row>
    <row r="142" spans="3:12" ht="12">
      <c r="C142" s="868"/>
      <c r="D142" s="868"/>
      <c r="E142" s="868"/>
      <c r="F142" s="868"/>
      <c r="G142" s="868"/>
      <c r="H142" s="868"/>
      <c r="I142" s="868"/>
      <c r="J142" s="868"/>
      <c r="K142" s="868"/>
      <c r="L142" s="868"/>
    </row>
    <row r="143" spans="3:12" ht="12">
      <c r="C143" s="868"/>
      <c r="D143" s="868"/>
      <c r="E143" s="868"/>
      <c r="F143" s="868"/>
      <c r="G143" s="868"/>
      <c r="H143" s="868"/>
      <c r="I143" s="868"/>
      <c r="J143" s="868"/>
      <c r="K143" s="868"/>
      <c r="L143" s="868"/>
    </row>
    <row r="144" spans="3:12" ht="12">
      <c r="C144" s="868"/>
      <c r="D144" s="868"/>
      <c r="E144" s="868"/>
      <c r="F144" s="868"/>
      <c r="G144" s="868"/>
      <c r="H144" s="868"/>
      <c r="I144" s="868"/>
      <c r="J144" s="868"/>
      <c r="K144" s="868"/>
      <c r="L144" s="868"/>
    </row>
    <row r="145" spans="3:12" ht="12">
      <c r="C145" s="868"/>
      <c r="D145" s="868"/>
      <c r="E145" s="868"/>
      <c r="F145" s="868"/>
      <c r="G145" s="868"/>
      <c r="H145" s="868"/>
      <c r="I145" s="868"/>
      <c r="J145" s="868"/>
      <c r="K145" s="868"/>
      <c r="L145" s="868"/>
    </row>
    <row r="146" spans="3:12" ht="12">
      <c r="C146" s="868"/>
      <c r="D146" s="868"/>
      <c r="E146" s="868"/>
      <c r="F146" s="868"/>
      <c r="G146" s="868"/>
      <c r="H146" s="868"/>
      <c r="I146" s="868"/>
      <c r="J146" s="868"/>
      <c r="K146" s="868"/>
      <c r="L146" s="868"/>
    </row>
    <row r="147" spans="3:12" ht="12">
      <c r="C147" s="868"/>
      <c r="D147" s="868"/>
      <c r="E147" s="868"/>
      <c r="F147" s="868"/>
      <c r="G147" s="868"/>
      <c r="H147" s="868"/>
      <c r="I147" s="868"/>
      <c r="J147" s="868"/>
      <c r="K147" s="868"/>
      <c r="L147" s="868"/>
    </row>
    <row r="148" spans="3:12" ht="12">
      <c r="C148" s="868"/>
      <c r="D148" s="868"/>
      <c r="E148" s="868"/>
      <c r="F148" s="868"/>
      <c r="G148" s="868"/>
      <c r="H148" s="868"/>
      <c r="I148" s="868"/>
      <c r="J148" s="868"/>
      <c r="K148" s="868"/>
      <c r="L148" s="868"/>
    </row>
    <row r="149" spans="3:12" ht="12">
      <c r="C149" s="868"/>
      <c r="D149" s="868"/>
      <c r="E149" s="868"/>
      <c r="F149" s="868"/>
      <c r="G149" s="868"/>
      <c r="H149" s="868"/>
      <c r="I149" s="868"/>
      <c r="J149" s="868"/>
      <c r="K149" s="868"/>
      <c r="L149" s="868"/>
    </row>
    <row r="150" spans="3:12" ht="12">
      <c r="C150" s="868"/>
      <c r="D150" s="868"/>
      <c r="E150" s="868"/>
      <c r="F150" s="868"/>
      <c r="G150" s="868"/>
      <c r="H150" s="868"/>
      <c r="I150" s="868"/>
      <c r="J150" s="868"/>
      <c r="K150" s="868"/>
      <c r="L150" s="868"/>
    </row>
    <row r="151" spans="3:12" ht="12">
      <c r="C151" s="868"/>
      <c r="D151" s="868"/>
      <c r="E151" s="868"/>
      <c r="F151" s="868"/>
      <c r="G151" s="868"/>
      <c r="H151" s="868"/>
      <c r="I151" s="868"/>
      <c r="J151" s="868"/>
      <c r="K151" s="868"/>
      <c r="L151" s="868"/>
    </row>
    <row r="152" spans="3:12" ht="12">
      <c r="C152" s="868"/>
      <c r="D152" s="868"/>
      <c r="E152" s="868"/>
      <c r="F152" s="868"/>
      <c r="G152" s="868"/>
      <c r="H152" s="868"/>
      <c r="I152" s="868"/>
      <c r="J152" s="868"/>
      <c r="K152" s="868"/>
      <c r="L152" s="868"/>
    </row>
    <row r="153" spans="3:12" ht="12">
      <c r="C153" s="868"/>
      <c r="D153" s="868"/>
      <c r="E153" s="868"/>
      <c r="F153" s="868"/>
      <c r="G153" s="868"/>
      <c r="H153" s="868"/>
      <c r="I153" s="868"/>
      <c r="J153" s="868"/>
      <c r="K153" s="868"/>
      <c r="L153" s="868"/>
    </row>
    <row r="154" spans="3:12" ht="12">
      <c r="C154" s="868"/>
      <c r="D154" s="868"/>
      <c r="E154" s="868"/>
      <c r="F154" s="868"/>
      <c r="G154" s="868"/>
      <c r="H154" s="868"/>
      <c r="I154" s="868"/>
      <c r="J154" s="868"/>
      <c r="K154" s="868"/>
      <c r="L154" s="868"/>
    </row>
    <row r="155" spans="3:12" ht="12">
      <c r="C155" s="868"/>
      <c r="D155" s="868"/>
      <c r="E155" s="868"/>
      <c r="F155" s="868"/>
      <c r="G155" s="868"/>
      <c r="H155" s="868"/>
      <c r="I155" s="868"/>
      <c r="J155" s="868"/>
      <c r="K155" s="868"/>
      <c r="L155" s="868"/>
    </row>
    <row r="156" spans="3:12" ht="12">
      <c r="C156" s="868"/>
      <c r="D156" s="868"/>
      <c r="E156" s="868"/>
      <c r="F156" s="868"/>
      <c r="G156" s="868"/>
      <c r="H156" s="868"/>
      <c r="I156" s="868"/>
      <c r="J156" s="868"/>
      <c r="K156" s="868"/>
      <c r="L156" s="868"/>
    </row>
    <row r="157" spans="3:12" ht="12">
      <c r="C157" s="868"/>
      <c r="D157" s="868"/>
      <c r="E157" s="868"/>
      <c r="F157" s="868"/>
      <c r="G157" s="868"/>
      <c r="H157" s="868"/>
      <c r="I157" s="868"/>
      <c r="J157" s="868"/>
      <c r="K157" s="868"/>
      <c r="L157" s="868"/>
    </row>
    <row r="158" spans="3:12" ht="12">
      <c r="C158" s="868"/>
      <c r="D158" s="868"/>
      <c r="E158" s="868"/>
      <c r="F158" s="868"/>
      <c r="G158" s="868"/>
      <c r="H158" s="868"/>
      <c r="I158" s="868"/>
      <c r="J158" s="868"/>
      <c r="K158" s="868"/>
      <c r="L158" s="868"/>
    </row>
    <row r="159" spans="3:12" ht="12">
      <c r="C159" s="868"/>
      <c r="D159" s="868"/>
      <c r="E159" s="868"/>
      <c r="F159" s="868"/>
      <c r="G159" s="868"/>
      <c r="H159" s="868"/>
      <c r="I159" s="868"/>
      <c r="J159" s="868"/>
      <c r="K159" s="868"/>
      <c r="L159" s="868"/>
    </row>
    <row r="160" spans="3:12" ht="12">
      <c r="C160" s="868"/>
      <c r="D160" s="868"/>
      <c r="E160" s="868"/>
      <c r="F160" s="868"/>
      <c r="G160" s="868"/>
      <c r="H160" s="868"/>
      <c r="I160" s="868"/>
      <c r="J160" s="868"/>
      <c r="K160" s="868"/>
      <c r="L160" s="868"/>
    </row>
    <row r="161" spans="3:12" ht="12">
      <c r="C161" s="868"/>
      <c r="D161" s="868"/>
      <c r="E161" s="868"/>
      <c r="F161" s="868"/>
      <c r="G161" s="868"/>
      <c r="H161" s="868"/>
      <c r="I161" s="868"/>
      <c r="J161" s="868"/>
      <c r="K161" s="868"/>
      <c r="L161" s="868"/>
    </row>
    <row r="162" spans="3:12" ht="12">
      <c r="C162" s="868"/>
      <c r="D162" s="868"/>
      <c r="E162" s="868"/>
      <c r="F162" s="868"/>
      <c r="G162" s="868"/>
      <c r="H162" s="868"/>
      <c r="I162" s="868"/>
      <c r="J162" s="868"/>
      <c r="K162" s="868"/>
      <c r="L162" s="868"/>
    </row>
    <row r="163" spans="3:12" ht="12">
      <c r="C163" s="868"/>
      <c r="D163" s="868"/>
      <c r="E163" s="868"/>
      <c r="F163" s="868"/>
      <c r="G163" s="868"/>
      <c r="H163" s="868"/>
      <c r="I163" s="868"/>
      <c r="J163" s="868"/>
      <c r="K163" s="868"/>
      <c r="L163" s="868"/>
    </row>
    <row r="164" spans="3:12" ht="12">
      <c r="C164" s="868"/>
      <c r="D164" s="868"/>
      <c r="E164" s="868"/>
      <c r="F164" s="868"/>
      <c r="G164" s="868"/>
      <c r="H164" s="868"/>
      <c r="I164" s="868"/>
      <c r="J164" s="868"/>
      <c r="K164" s="868"/>
      <c r="L164" s="868"/>
    </row>
    <row r="165" spans="3:12" ht="12">
      <c r="C165" s="868"/>
      <c r="D165" s="868"/>
      <c r="E165" s="868"/>
      <c r="F165" s="868"/>
      <c r="G165" s="868"/>
      <c r="H165" s="868"/>
      <c r="I165" s="868"/>
      <c r="J165" s="868"/>
      <c r="K165" s="868"/>
      <c r="L165" s="868"/>
    </row>
    <row r="166" spans="3:12" ht="12">
      <c r="C166" s="868"/>
      <c r="D166" s="868"/>
      <c r="E166" s="868"/>
      <c r="F166" s="868"/>
      <c r="G166" s="868"/>
      <c r="H166" s="868"/>
      <c r="I166" s="868"/>
      <c r="J166" s="868"/>
      <c r="K166" s="868"/>
      <c r="L166" s="868"/>
    </row>
    <row r="167" spans="3:12" ht="12">
      <c r="C167" s="868"/>
      <c r="D167" s="868"/>
      <c r="E167" s="868"/>
      <c r="F167" s="868"/>
      <c r="G167" s="868"/>
      <c r="H167" s="868"/>
      <c r="I167" s="868"/>
      <c r="J167" s="868"/>
      <c r="K167" s="868"/>
      <c r="L167" s="868"/>
    </row>
    <row r="168" spans="3:12" ht="12">
      <c r="C168" s="868"/>
      <c r="D168" s="868"/>
      <c r="E168" s="868"/>
      <c r="F168" s="868"/>
      <c r="G168" s="868"/>
      <c r="H168" s="868"/>
      <c r="I168" s="868"/>
      <c r="J168" s="868"/>
      <c r="K168" s="868"/>
      <c r="L168" s="868"/>
    </row>
    <row r="169" spans="3:12" ht="12">
      <c r="C169" s="868"/>
      <c r="D169" s="868"/>
      <c r="E169" s="868"/>
      <c r="F169" s="868"/>
      <c r="G169" s="868"/>
      <c r="H169" s="868"/>
      <c r="I169" s="868"/>
      <c r="J169" s="868"/>
      <c r="K169" s="868"/>
      <c r="L169" s="868"/>
    </row>
    <row r="170" spans="3:12" ht="12">
      <c r="C170" s="868"/>
      <c r="D170" s="868"/>
      <c r="E170" s="868"/>
      <c r="F170" s="868"/>
      <c r="G170" s="868"/>
      <c r="H170" s="868"/>
      <c r="I170" s="868"/>
      <c r="J170" s="868"/>
      <c r="K170" s="868"/>
      <c r="L170" s="868"/>
    </row>
    <row r="171" spans="3:12" ht="12">
      <c r="C171" s="868"/>
      <c r="D171" s="868"/>
      <c r="E171" s="868"/>
      <c r="F171" s="868"/>
      <c r="G171" s="868"/>
      <c r="H171" s="868"/>
      <c r="I171" s="868"/>
      <c r="J171" s="868"/>
      <c r="K171" s="868"/>
      <c r="L171" s="868"/>
    </row>
    <row r="172" spans="3:12" ht="12">
      <c r="C172" s="868"/>
      <c r="D172" s="868"/>
      <c r="E172" s="868"/>
      <c r="F172" s="868"/>
      <c r="G172" s="868"/>
      <c r="H172" s="868"/>
      <c r="I172" s="868"/>
      <c r="J172" s="868"/>
      <c r="K172" s="868"/>
      <c r="L172" s="868"/>
    </row>
    <row r="173" spans="3:12" ht="12">
      <c r="C173" s="868"/>
      <c r="D173" s="868"/>
      <c r="E173" s="868"/>
      <c r="F173" s="868"/>
      <c r="G173" s="868"/>
      <c r="H173" s="868"/>
      <c r="I173" s="868"/>
      <c r="J173" s="868"/>
      <c r="K173" s="868"/>
      <c r="L173" s="868"/>
    </row>
    <row r="174" spans="3:12" ht="12">
      <c r="C174" s="868"/>
      <c r="D174" s="868"/>
      <c r="E174" s="868"/>
      <c r="F174" s="868"/>
      <c r="G174" s="868"/>
      <c r="H174" s="868"/>
      <c r="I174" s="868"/>
      <c r="J174" s="868"/>
      <c r="K174" s="868"/>
      <c r="L174" s="868"/>
    </row>
    <row r="175" spans="3:12" ht="12">
      <c r="C175" s="868"/>
      <c r="D175" s="868"/>
      <c r="E175" s="868"/>
      <c r="F175" s="868"/>
      <c r="G175" s="868"/>
      <c r="H175" s="868"/>
      <c r="I175" s="868"/>
      <c r="J175" s="868"/>
      <c r="K175" s="868"/>
      <c r="L175" s="868"/>
    </row>
    <row r="176" spans="3:12" ht="12">
      <c r="C176" s="868"/>
      <c r="D176" s="868"/>
      <c r="E176" s="868"/>
      <c r="F176" s="868"/>
      <c r="G176" s="868"/>
      <c r="H176" s="868"/>
      <c r="I176" s="868"/>
      <c r="J176" s="868"/>
      <c r="K176" s="868"/>
      <c r="L176" s="868"/>
    </row>
    <row r="177" spans="3:12" ht="12">
      <c r="C177" s="868"/>
      <c r="D177" s="868"/>
      <c r="E177" s="868"/>
      <c r="F177" s="868"/>
      <c r="G177" s="868"/>
      <c r="H177" s="868"/>
      <c r="I177" s="868"/>
      <c r="J177" s="868"/>
      <c r="K177" s="868"/>
      <c r="L177" s="868"/>
    </row>
    <row r="178" spans="3:12" ht="12">
      <c r="C178" s="868"/>
      <c r="D178" s="868"/>
      <c r="E178" s="868"/>
      <c r="F178" s="868"/>
      <c r="G178" s="868"/>
      <c r="H178" s="868"/>
      <c r="I178" s="868"/>
      <c r="J178" s="868"/>
      <c r="K178" s="868"/>
      <c r="L178" s="868"/>
    </row>
    <row r="179" spans="3:12" ht="12">
      <c r="C179" s="868"/>
      <c r="D179" s="868"/>
      <c r="E179" s="868"/>
      <c r="F179" s="868"/>
      <c r="G179" s="868"/>
      <c r="H179" s="868"/>
      <c r="I179" s="868"/>
      <c r="J179" s="868"/>
      <c r="K179" s="868"/>
      <c r="L179" s="868"/>
    </row>
    <row r="180" spans="3:12" ht="12">
      <c r="C180" s="868"/>
      <c r="D180" s="868"/>
      <c r="E180" s="868"/>
      <c r="F180" s="868"/>
      <c r="G180" s="868"/>
      <c r="H180" s="868"/>
      <c r="I180" s="868"/>
      <c r="J180" s="868"/>
      <c r="K180" s="868"/>
      <c r="L180" s="868"/>
    </row>
    <row r="181" spans="3:12" ht="12">
      <c r="C181" s="868"/>
      <c r="D181" s="868"/>
      <c r="E181" s="868"/>
      <c r="F181" s="868"/>
      <c r="G181" s="868"/>
      <c r="H181" s="868"/>
      <c r="I181" s="868"/>
      <c r="J181" s="868"/>
      <c r="K181" s="868"/>
      <c r="L181" s="868"/>
    </row>
    <row r="182" spans="3:12" ht="12">
      <c r="C182" s="868"/>
      <c r="D182" s="868"/>
      <c r="E182" s="868"/>
      <c r="F182" s="868"/>
      <c r="G182" s="868"/>
      <c r="H182" s="868"/>
      <c r="I182" s="868"/>
      <c r="J182" s="868"/>
      <c r="K182" s="868"/>
      <c r="L182" s="868"/>
    </row>
    <row r="183" spans="3:12" ht="12">
      <c r="C183" s="868"/>
      <c r="D183" s="868"/>
      <c r="E183" s="868"/>
      <c r="F183" s="868"/>
      <c r="G183" s="868"/>
      <c r="H183" s="868"/>
      <c r="I183" s="868"/>
      <c r="J183" s="868"/>
      <c r="K183" s="868"/>
      <c r="L183" s="868"/>
    </row>
    <row r="184" spans="3:12" ht="12">
      <c r="C184" s="868"/>
      <c r="D184" s="868"/>
      <c r="E184" s="868"/>
      <c r="F184" s="868"/>
      <c r="G184" s="868"/>
      <c r="H184" s="868"/>
      <c r="I184" s="868"/>
      <c r="J184" s="868"/>
      <c r="K184" s="868"/>
      <c r="L184" s="868"/>
    </row>
    <row r="185" spans="3:12" ht="12">
      <c r="C185" s="868"/>
      <c r="D185" s="868"/>
      <c r="E185" s="868"/>
      <c r="F185" s="868"/>
      <c r="G185" s="868"/>
      <c r="H185" s="868"/>
      <c r="I185" s="868"/>
      <c r="J185" s="868"/>
      <c r="K185" s="868"/>
      <c r="L185" s="868"/>
    </row>
    <row r="186" spans="3:12" ht="12">
      <c r="C186" s="868"/>
      <c r="D186" s="868"/>
      <c r="E186" s="868"/>
      <c r="F186" s="868"/>
      <c r="G186" s="868"/>
      <c r="H186" s="868"/>
      <c r="I186" s="868"/>
      <c r="J186" s="868"/>
      <c r="K186" s="868"/>
      <c r="L186" s="868"/>
    </row>
    <row r="187" spans="3:12" ht="12">
      <c r="C187" s="868"/>
      <c r="D187" s="868"/>
      <c r="E187" s="868"/>
      <c r="F187" s="868"/>
      <c r="G187" s="868"/>
      <c r="H187" s="868"/>
      <c r="I187" s="868"/>
      <c r="J187" s="868"/>
      <c r="K187" s="868"/>
      <c r="L187" s="868"/>
    </row>
    <row r="188" spans="3:12" ht="12">
      <c r="C188" s="868"/>
      <c r="D188" s="868"/>
      <c r="E188" s="868"/>
      <c r="F188" s="868"/>
      <c r="G188" s="868"/>
      <c r="H188" s="868"/>
      <c r="I188" s="868"/>
      <c r="J188" s="868"/>
      <c r="K188" s="868"/>
      <c r="L188" s="868"/>
    </row>
    <row r="189" spans="3:12" ht="12">
      <c r="C189" s="868"/>
      <c r="D189" s="868"/>
      <c r="E189" s="868"/>
      <c r="F189" s="868"/>
      <c r="G189" s="868"/>
      <c r="H189" s="868"/>
      <c r="I189" s="868"/>
      <c r="J189" s="868"/>
      <c r="K189" s="868"/>
      <c r="L189" s="868"/>
    </row>
    <row r="190" spans="3:12" ht="12">
      <c r="C190" s="868"/>
      <c r="D190" s="868"/>
      <c r="E190" s="868"/>
      <c r="F190" s="868"/>
      <c r="G190" s="868"/>
      <c r="H190" s="868"/>
      <c r="I190" s="868"/>
      <c r="J190" s="868"/>
      <c r="K190" s="868"/>
      <c r="L190" s="868"/>
    </row>
    <row r="191" spans="3:12" ht="12">
      <c r="C191" s="868"/>
      <c r="D191" s="868"/>
      <c r="E191" s="868"/>
      <c r="F191" s="868"/>
      <c r="G191" s="868"/>
      <c r="H191" s="868"/>
      <c r="I191" s="868"/>
      <c r="J191" s="868"/>
      <c r="K191" s="868"/>
      <c r="L191" s="868"/>
    </row>
    <row r="192" spans="3:12" ht="12">
      <c r="C192" s="868"/>
      <c r="D192" s="868"/>
      <c r="E192" s="868"/>
      <c r="F192" s="868"/>
      <c r="G192" s="868"/>
      <c r="H192" s="868"/>
      <c r="I192" s="868"/>
      <c r="J192" s="868"/>
      <c r="K192" s="868"/>
      <c r="L192" s="868"/>
    </row>
    <row r="193" spans="3:12" ht="12">
      <c r="C193" s="868"/>
      <c r="D193" s="868"/>
      <c r="E193" s="868"/>
      <c r="F193" s="868"/>
      <c r="G193" s="868"/>
      <c r="H193" s="868"/>
      <c r="I193" s="868"/>
      <c r="J193" s="868"/>
      <c r="K193" s="868"/>
      <c r="L193" s="868"/>
    </row>
    <row r="194" spans="3:12" ht="12">
      <c r="C194" s="868"/>
      <c r="D194" s="868"/>
      <c r="E194" s="868"/>
      <c r="F194" s="868"/>
      <c r="G194" s="868"/>
      <c r="H194" s="868"/>
      <c r="I194" s="868"/>
      <c r="J194" s="868"/>
      <c r="K194" s="868"/>
      <c r="L194" s="868"/>
    </row>
    <row r="195" spans="3:12" ht="12">
      <c r="C195" s="868"/>
      <c r="D195" s="868"/>
      <c r="E195" s="868"/>
      <c r="F195" s="868"/>
      <c r="G195" s="868"/>
      <c r="H195" s="868"/>
      <c r="I195" s="868"/>
      <c r="J195" s="868"/>
      <c r="K195" s="868"/>
      <c r="L195" s="868"/>
    </row>
    <row r="196" spans="3:12" ht="12">
      <c r="C196" s="868"/>
      <c r="D196" s="868"/>
      <c r="E196" s="868"/>
      <c r="F196" s="868"/>
      <c r="G196" s="868"/>
      <c r="H196" s="868"/>
      <c r="I196" s="868"/>
      <c r="J196" s="868"/>
      <c r="K196" s="868"/>
      <c r="L196" s="868"/>
    </row>
    <row r="197" spans="3:12" ht="12">
      <c r="C197" s="868"/>
      <c r="D197" s="868"/>
      <c r="E197" s="868"/>
      <c r="F197" s="868"/>
      <c r="G197" s="868"/>
      <c r="H197" s="868"/>
      <c r="I197" s="868"/>
      <c r="J197" s="868"/>
      <c r="K197" s="868"/>
      <c r="L197" s="868"/>
    </row>
    <row r="198" spans="3:12" ht="12">
      <c r="C198" s="868"/>
      <c r="D198" s="868"/>
      <c r="E198" s="868"/>
      <c r="F198" s="868"/>
      <c r="G198" s="868"/>
      <c r="H198" s="868"/>
      <c r="I198" s="868"/>
      <c r="J198" s="868"/>
      <c r="K198" s="868"/>
      <c r="L198" s="868"/>
    </row>
    <row r="199" spans="3:12" ht="12">
      <c r="C199" s="868"/>
      <c r="D199" s="868"/>
      <c r="E199" s="868"/>
      <c r="F199" s="868"/>
      <c r="G199" s="868"/>
      <c r="H199" s="868"/>
      <c r="I199" s="868"/>
      <c r="J199" s="868"/>
      <c r="K199" s="868"/>
      <c r="L199" s="868"/>
    </row>
    <row r="200" spans="3:12" ht="12">
      <c r="C200" s="868"/>
      <c r="D200" s="868"/>
      <c r="E200" s="868"/>
      <c r="F200" s="868"/>
      <c r="G200" s="868"/>
      <c r="H200" s="868"/>
      <c r="I200" s="868"/>
      <c r="J200" s="868"/>
      <c r="K200" s="868"/>
      <c r="L200" s="868"/>
    </row>
    <row r="201" spans="3:12" ht="12">
      <c r="C201" s="868"/>
      <c r="D201" s="868"/>
      <c r="E201" s="868"/>
      <c r="F201" s="868"/>
      <c r="G201" s="868"/>
      <c r="H201" s="868"/>
      <c r="I201" s="868"/>
      <c r="J201" s="868"/>
      <c r="K201" s="868"/>
      <c r="L201" s="868"/>
    </row>
    <row r="202" spans="3:12" ht="12">
      <c r="C202" s="868"/>
      <c r="D202" s="868"/>
      <c r="E202" s="868"/>
      <c r="F202" s="868"/>
      <c r="G202" s="868"/>
      <c r="H202" s="868"/>
      <c r="I202" s="868"/>
      <c r="J202" s="868"/>
      <c r="K202" s="868"/>
      <c r="L202" s="868"/>
    </row>
    <row r="203" spans="3:12" ht="12">
      <c r="C203" s="868"/>
      <c r="D203" s="868"/>
      <c r="E203" s="868"/>
      <c r="F203" s="868"/>
      <c r="G203" s="868"/>
      <c r="H203" s="868"/>
      <c r="I203" s="868"/>
      <c r="J203" s="868"/>
      <c r="K203" s="868"/>
      <c r="L203" s="868"/>
    </row>
    <row r="204" spans="3:12" ht="12">
      <c r="C204" s="868"/>
      <c r="D204" s="868"/>
      <c r="E204" s="868"/>
      <c r="F204" s="868"/>
      <c r="G204" s="868"/>
      <c r="H204" s="868"/>
      <c r="I204" s="868"/>
      <c r="J204" s="868"/>
      <c r="K204" s="868"/>
      <c r="L204" s="868"/>
    </row>
    <row r="205" spans="3:12" ht="12">
      <c r="C205" s="868"/>
      <c r="D205" s="868"/>
      <c r="E205" s="868"/>
      <c r="F205" s="868"/>
      <c r="G205" s="868"/>
      <c r="H205" s="868"/>
      <c r="I205" s="868"/>
      <c r="J205" s="868"/>
      <c r="K205" s="868"/>
      <c r="L205" s="868"/>
    </row>
    <row r="206" spans="3:12" ht="12">
      <c r="C206" s="868"/>
      <c r="D206" s="868"/>
      <c r="E206" s="868"/>
      <c r="F206" s="868"/>
      <c r="G206" s="868"/>
      <c r="H206" s="868"/>
      <c r="I206" s="868"/>
      <c r="J206" s="868"/>
      <c r="K206" s="868"/>
      <c r="L206" s="868"/>
    </row>
    <row r="207" spans="3:12" ht="12">
      <c r="C207" s="868"/>
      <c r="D207" s="868"/>
      <c r="E207" s="868"/>
      <c r="F207" s="868"/>
      <c r="G207" s="868"/>
      <c r="H207" s="868"/>
      <c r="I207" s="868"/>
      <c r="J207" s="868"/>
      <c r="K207" s="868"/>
      <c r="L207" s="868"/>
    </row>
    <row r="208" spans="3:12" ht="12">
      <c r="C208" s="868"/>
      <c r="D208" s="868"/>
      <c r="E208" s="868"/>
      <c r="F208" s="868"/>
      <c r="G208" s="868"/>
      <c r="H208" s="868"/>
      <c r="I208" s="868"/>
      <c r="J208" s="868"/>
      <c r="K208" s="868"/>
      <c r="L208" s="868"/>
    </row>
    <row r="209" spans="3:12" ht="12">
      <c r="C209" s="868"/>
      <c r="D209" s="868"/>
      <c r="E209" s="868"/>
      <c r="F209" s="868"/>
      <c r="G209" s="868"/>
      <c r="H209" s="868"/>
      <c r="I209" s="868"/>
      <c r="J209" s="868"/>
      <c r="K209" s="868"/>
      <c r="L209" s="868"/>
    </row>
    <row r="210" spans="3:12" ht="12">
      <c r="C210" s="868"/>
      <c r="D210" s="868"/>
      <c r="E210" s="868"/>
      <c r="F210" s="868"/>
      <c r="G210" s="868"/>
      <c r="H210" s="868"/>
      <c r="I210" s="868"/>
      <c r="J210" s="868"/>
      <c r="K210" s="868"/>
      <c r="L210" s="868"/>
    </row>
    <row r="211" spans="3:12" ht="12">
      <c r="C211" s="868"/>
      <c r="D211" s="868"/>
      <c r="E211" s="868"/>
      <c r="F211" s="868"/>
      <c r="G211" s="868"/>
      <c r="H211" s="868"/>
      <c r="I211" s="868"/>
      <c r="J211" s="868"/>
      <c r="K211" s="868"/>
      <c r="L211" s="868"/>
    </row>
    <row r="212" spans="3:12" ht="12">
      <c r="C212" s="868"/>
      <c r="D212" s="868"/>
      <c r="E212" s="868"/>
      <c r="F212" s="868"/>
      <c r="G212" s="868"/>
      <c r="H212" s="868"/>
      <c r="I212" s="868"/>
      <c r="J212" s="868"/>
      <c r="K212" s="868"/>
      <c r="L212" s="868"/>
    </row>
    <row r="213" spans="3:12" ht="12">
      <c r="C213" s="868"/>
      <c r="D213" s="868"/>
      <c r="E213" s="868"/>
      <c r="F213" s="868"/>
      <c r="G213" s="868"/>
      <c r="H213" s="868"/>
      <c r="I213" s="868"/>
      <c r="J213" s="868"/>
      <c r="K213" s="868"/>
      <c r="L213" s="868"/>
    </row>
    <row r="214" spans="3:12" ht="12">
      <c r="C214" s="868"/>
      <c r="D214" s="868"/>
      <c r="E214" s="868"/>
      <c r="F214" s="868"/>
      <c r="G214" s="868"/>
      <c r="H214" s="868"/>
      <c r="I214" s="868"/>
      <c r="J214" s="868"/>
      <c r="K214" s="868"/>
      <c r="L214" s="868"/>
    </row>
    <row r="215" spans="3:12" ht="12">
      <c r="C215" s="868"/>
      <c r="D215" s="868"/>
      <c r="E215" s="868"/>
      <c r="F215" s="868"/>
      <c r="G215" s="868"/>
      <c r="H215" s="868"/>
      <c r="I215" s="868"/>
      <c r="J215" s="868"/>
      <c r="K215" s="868"/>
      <c r="L215" s="868"/>
    </row>
    <row r="216" spans="3:12" ht="12">
      <c r="C216" s="868"/>
      <c r="D216" s="868"/>
      <c r="E216" s="868"/>
      <c r="F216" s="868"/>
      <c r="G216" s="868"/>
      <c r="H216" s="868"/>
      <c r="I216" s="868"/>
      <c r="J216" s="868"/>
      <c r="K216" s="868"/>
      <c r="L216" s="868"/>
    </row>
    <row r="217" spans="3:12" ht="12">
      <c r="C217" s="868"/>
      <c r="D217" s="868"/>
      <c r="E217" s="868"/>
      <c r="F217" s="868"/>
      <c r="G217" s="868"/>
      <c r="H217" s="868"/>
      <c r="I217" s="868"/>
      <c r="J217" s="868"/>
      <c r="K217" s="868"/>
      <c r="L217" s="868"/>
    </row>
    <row r="218" spans="3:12" ht="12">
      <c r="C218" s="868"/>
      <c r="D218" s="868"/>
      <c r="E218" s="868"/>
      <c r="F218" s="868"/>
      <c r="G218" s="868"/>
      <c r="H218" s="868"/>
      <c r="I218" s="868"/>
      <c r="J218" s="868"/>
      <c r="K218" s="868"/>
      <c r="L218" s="868"/>
    </row>
    <row r="219" spans="3:12" ht="12">
      <c r="C219" s="868"/>
      <c r="D219" s="868"/>
      <c r="E219" s="868"/>
      <c r="F219" s="868"/>
      <c r="G219" s="868"/>
      <c r="H219" s="868"/>
      <c r="I219" s="868"/>
      <c r="J219" s="868"/>
      <c r="K219" s="868"/>
      <c r="L219" s="868"/>
    </row>
    <row r="220" spans="3:12" ht="12">
      <c r="C220" s="868"/>
      <c r="D220" s="868"/>
      <c r="E220" s="868"/>
      <c r="F220" s="868"/>
      <c r="G220" s="868"/>
      <c r="H220" s="868"/>
      <c r="I220" s="868"/>
      <c r="J220" s="868"/>
      <c r="K220" s="868"/>
      <c r="L220" s="868"/>
    </row>
    <row r="221" spans="3:12" ht="12">
      <c r="C221" s="868"/>
      <c r="D221" s="868"/>
      <c r="E221" s="868"/>
      <c r="F221" s="868"/>
      <c r="G221" s="868"/>
      <c r="H221" s="868"/>
      <c r="I221" s="868"/>
      <c r="J221" s="868"/>
      <c r="K221" s="868"/>
      <c r="L221" s="868"/>
    </row>
    <row r="222" spans="3:12" ht="12">
      <c r="C222" s="868"/>
      <c r="D222" s="868"/>
      <c r="E222" s="868"/>
      <c r="F222" s="868"/>
      <c r="G222" s="868"/>
      <c r="H222" s="868"/>
      <c r="I222" s="868"/>
      <c r="J222" s="868"/>
      <c r="K222" s="868"/>
      <c r="L222" s="868"/>
    </row>
    <row r="223" spans="3:12" ht="12">
      <c r="C223" s="868"/>
      <c r="D223" s="868"/>
      <c r="E223" s="868"/>
      <c r="F223" s="868"/>
      <c r="G223" s="868"/>
      <c r="H223" s="868"/>
      <c r="I223" s="868"/>
      <c r="J223" s="868"/>
      <c r="K223" s="868"/>
      <c r="L223" s="868"/>
    </row>
    <row r="224" spans="3:12" ht="12">
      <c r="C224" s="868"/>
      <c r="D224" s="868"/>
      <c r="E224" s="868"/>
      <c r="F224" s="868"/>
      <c r="G224" s="868"/>
      <c r="H224" s="868"/>
      <c r="I224" s="868"/>
      <c r="J224" s="868"/>
      <c r="K224" s="868"/>
      <c r="L224" s="868"/>
    </row>
    <row r="225" spans="3:12" ht="12">
      <c r="C225" s="868"/>
      <c r="D225" s="868"/>
      <c r="E225" s="868"/>
      <c r="F225" s="868"/>
      <c r="G225" s="868"/>
      <c r="H225" s="868"/>
      <c r="I225" s="868"/>
      <c r="J225" s="868"/>
      <c r="K225" s="868"/>
      <c r="L225" s="868"/>
    </row>
    <row r="226" spans="3:12" ht="12">
      <c r="C226" s="868"/>
      <c r="D226" s="868"/>
      <c r="E226" s="868"/>
      <c r="F226" s="868"/>
      <c r="G226" s="868"/>
      <c r="H226" s="868"/>
      <c r="I226" s="868"/>
      <c r="J226" s="868"/>
      <c r="K226" s="868"/>
      <c r="L226" s="868"/>
    </row>
    <row r="227" spans="3:12" ht="12">
      <c r="C227" s="868"/>
      <c r="D227" s="868"/>
      <c r="E227" s="868"/>
      <c r="F227" s="868"/>
      <c r="G227" s="868"/>
      <c r="H227" s="868"/>
      <c r="I227" s="868"/>
      <c r="J227" s="868"/>
      <c r="K227" s="868"/>
      <c r="L227" s="868"/>
    </row>
    <row r="228" spans="3:12" ht="12">
      <c r="C228" s="868"/>
      <c r="D228" s="868"/>
      <c r="E228" s="868"/>
      <c r="F228" s="868"/>
      <c r="G228" s="868"/>
      <c r="H228" s="868"/>
      <c r="I228" s="868"/>
      <c r="J228" s="868"/>
      <c r="K228" s="868"/>
      <c r="L228" s="868"/>
    </row>
    <row r="229" spans="3:12" ht="12">
      <c r="C229" s="868"/>
      <c r="D229" s="868"/>
      <c r="E229" s="868"/>
      <c r="F229" s="868"/>
      <c r="G229" s="868"/>
      <c r="H229" s="868"/>
      <c r="I229" s="868"/>
      <c r="J229" s="868"/>
      <c r="K229" s="868"/>
      <c r="L229" s="868"/>
    </row>
    <row r="230" spans="3:12" ht="12">
      <c r="C230" s="868"/>
      <c r="D230" s="868"/>
      <c r="E230" s="868"/>
      <c r="F230" s="868"/>
      <c r="G230" s="868"/>
      <c r="H230" s="868"/>
      <c r="I230" s="868"/>
      <c r="J230" s="868"/>
      <c r="K230" s="868"/>
      <c r="L230" s="868"/>
    </row>
    <row r="231" spans="3:12" ht="12">
      <c r="C231" s="868"/>
      <c r="D231" s="868"/>
      <c r="E231" s="868"/>
      <c r="F231" s="868"/>
      <c r="G231" s="868"/>
      <c r="H231" s="868"/>
      <c r="I231" s="868"/>
      <c r="J231" s="868"/>
      <c r="K231" s="868"/>
      <c r="L231" s="868"/>
    </row>
    <row r="232" spans="3:12" ht="12">
      <c r="C232" s="868"/>
      <c r="D232" s="868"/>
      <c r="E232" s="868"/>
      <c r="F232" s="868"/>
      <c r="G232" s="868"/>
      <c r="H232" s="868"/>
      <c r="I232" s="868"/>
      <c r="J232" s="868"/>
      <c r="K232" s="868"/>
      <c r="L232" s="868"/>
    </row>
    <row r="233" spans="3:12" ht="12">
      <c r="C233" s="868"/>
      <c r="D233" s="868"/>
      <c r="E233" s="868"/>
      <c r="F233" s="868"/>
      <c r="G233" s="868"/>
      <c r="H233" s="868"/>
      <c r="I233" s="868"/>
      <c r="J233" s="868"/>
      <c r="K233" s="868"/>
      <c r="L233" s="868"/>
    </row>
    <row r="234" spans="3:12" ht="12">
      <c r="C234" s="868"/>
      <c r="D234" s="868"/>
      <c r="E234" s="868"/>
      <c r="F234" s="868"/>
      <c r="G234" s="868"/>
      <c r="H234" s="868"/>
      <c r="I234" s="868"/>
      <c r="J234" s="868"/>
      <c r="K234" s="868"/>
      <c r="L234" s="868"/>
    </row>
    <row r="235" spans="3:12" ht="12">
      <c r="C235" s="868"/>
      <c r="D235" s="868"/>
      <c r="E235" s="868"/>
      <c r="F235" s="868"/>
      <c r="G235" s="868"/>
      <c r="H235" s="868"/>
      <c r="I235" s="868"/>
      <c r="J235" s="868"/>
      <c r="K235" s="868"/>
      <c r="L235" s="868"/>
    </row>
    <row r="236" spans="3:12" ht="12">
      <c r="C236" s="868"/>
      <c r="D236" s="868"/>
      <c r="E236" s="868"/>
      <c r="F236" s="868"/>
      <c r="G236" s="868"/>
      <c r="H236" s="868"/>
      <c r="I236" s="868"/>
      <c r="J236" s="868"/>
      <c r="K236" s="868"/>
      <c r="L236" s="868"/>
    </row>
    <row r="237" spans="3:12" ht="12">
      <c r="C237" s="868"/>
      <c r="D237" s="868"/>
      <c r="E237" s="868"/>
      <c r="F237" s="868"/>
      <c r="G237" s="868"/>
      <c r="H237" s="868"/>
      <c r="I237" s="868"/>
      <c r="J237" s="868"/>
      <c r="K237" s="868"/>
      <c r="L237" s="868"/>
    </row>
    <row r="238" spans="3:12" ht="12">
      <c r="C238" s="868"/>
      <c r="D238" s="868"/>
      <c r="E238" s="868"/>
      <c r="F238" s="868"/>
      <c r="G238" s="868"/>
      <c r="H238" s="868"/>
      <c r="I238" s="868"/>
      <c r="J238" s="868"/>
      <c r="K238" s="868"/>
      <c r="L238" s="868"/>
    </row>
    <row r="239" spans="3:12" ht="12">
      <c r="C239" s="868"/>
      <c r="D239" s="868"/>
      <c r="E239" s="868"/>
      <c r="F239" s="868"/>
      <c r="G239" s="868"/>
      <c r="H239" s="868"/>
      <c r="I239" s="868"/>
      <c r="J239" s="868"/>
      <c r="K239" s="868"/>
      <c r="L239" s="868"/>
    </row>
    <row r="240" spans="3:12" ht="12">
      <c r="C240" s="868"/>
      <c r="D240" s="868"/>
      <c r="E240" s="868"/>
      <c r="F240" s="868"/>
      <c r="G240" s="868"/>
      <c r="H240" s="868"/>
      <c r="I240" s="868"/>
      <c r="J240" s="868"/>
      <c r="K240" s="868"/>
      <c r="L240" s="868"/>
    </row>
    <row r="241" spans="3:12" ht="12">
      <c r="C241" s="868"/>
      <c r="D241" s="868"/>
      <c r="E241" s="868"/>
      <c r="F241" s="868"/>
      <c r="G241" s="868"/>
      <c r="H241" s="868"/>
      <c r="I241" s="868"/>
      <c r="J241" s="868"/>
      <c r="K241" s="868"/>
      <c r="L241" s="868"/>
    </row>
    <row r="242" spans="3:12" ht="12">
      <c r="C242" s="868"/>
      <c r="D242" s="868"/>
      <c r="E242" s="868"/>
      <c r="F242" s="868"/>
      <c r="G242" s="868"/>
      <c r="H242" s="868"/>
      <c r="I242" s="868"/>
      <c r="J242" s="868"/>
      <c r="K242" s="868"/>
      <c r="L242" s="868"/>
    </row>
    <row r="243" spans="3:12" ht="12">
      <c r="C243" s="868"/>
      <c r="D243" s="868"/>
      <c r="E243" s="868"/>
      <c r="F243" s="868"/>
      <c r="G243" s="868"/>
      <c r="H243" s="868"/>
      <c r="I243" s="868"/>
      <c r="J243" s="868"/>
      <c r="K243" s="868"/>
      <c r="L243" s="868"/>
    </row>
    <row r="244" spans="3:12" ht="12">
      <c r="C244" s="868"/>
      <c r="D244" s="868"/>
      <c r="E244" s="868"/>
      <c r="F244" s="868"/>
      <c r="G244" s="868"/>
      <c r="H244" s="868"/>
      <c r="I244" s="868"/>
      <c r="J244" s="868"/>
      <c r="K244" s="868"/>
      <c r="L244" s="868"/>
    </row>
    <row r="245" spans="3:12" ht="12">
      <c r="C245" s="868"/>
      <c r="D245" s="868"/>
      <c r="E245" s="868"/>
      <c r="F245" s="868"/>
      <c r="G245" s="868"/>
      <c r="H245" s="868"/>
      <c r="I245" s="868"/>
      <c r="J245" s="868"/>
      <c r="K245" s="868"/>
      <c r="L245" s="868"/>
    </row>
    <row r="246" spans="3:12" ht="12">
      <c r="C246" s="868"/>
      <c r="D246" s="868"/>
      <c r="E246" s="868"/>
      <c r="F246" s="868"/>
      <c r="G246" s="868"/>
      <c r="H246" s="868"/>
      <c r="I246" s="868"/>
      <c r="J246" s="868"/>
      <c r="K246" s="868"/>
      <c r="L246" s="868"/>
    </row>
    <row r="247" spans="3:12" ht="12">
      <c r="C247" s="868"/>
      <c r="D247" s="868"/>
      <c r="E247" s="868"/>
      <c r="F247" s="868"/>
      <c r="G247" s="868"/>
      <c r="H247" s="868"/>
      <c r="I247" s="868"/>
      <c r="J247" s="868"/>
      <c r="K247" s="868"/>
      <c r="L247" s="868"/>
    </row>
    <row r="248" spans="3:12" ht="12">
      <c r="C248" s="868"/>
      <c r="D248" s="868"/>
      <c r="E248" s="868"/>
      <c r="F248" s="868"/>
      <c r="G248" s="868"/>
      <c r="H248" s="868"/>
      <c r="I248" s="868"/>
      <c r="J248" s="868"/>
      <c r="K248" s="868"/>
      <c r="L248" s="868"/>
    </row>
    <row r="249" spans="3:12" ht="12">
      <c r="C249" s="868"/>
      <c r="D249" s="868"/>
      <c r="E249" s="868"/>
      <c r="F249" s="868"/>
      <c r="G249" s="868"/>
      <c r="H249" s="868"/>
      <c r="I249" s="868"/>
      <c r="J249" s="868"/>
      <c r="K249" s="868"/>
      <c r="L249" s="868"/>
    </row>
    <row r="250" spans="3:12" ht="12">
      <c r="C250" s="868"/>
      <c r="D250" s="868"/>
      <c r="E250" s="868"/>
      <c r="F250" s="868"/>
      <c r="G250" s="868"/>
      <c r="H250" s="868"/>
      <c r="I250" s="868"/>
      <c r="J250" s="868"/>
      <c r="K250" s="868"/>
      <c r="L250" s="868"/>
    </row>
    <row r="251" spans="3:12" ht="12">
      <c r="C251" s="868"/>
      <c r="D251" s="868"/>
      <c r="E251" s="868"/>
      <c r="F251" s="868"/>
      <c r="G251" s="868"/>
      <c r="H251" s="868"/>
      <c r="I251" s="868"/>
      <c r="J251" s="868"/>
      <c r="K251" s="868"/>
      <c r="L251" s="868"/>
    </row>
    <row r="252" spans="3:12" ht="12">
      <c r="C252" s="868"/>
      <c r="D252" s="868"/>
      <c r="E252" s="868"/>
      <c r="F252" s="868"/>
      <c r="G252" s="868"/>
      <c r="H252" s="868"/>
      <c r="I252" s="868"/>
      <c r="J252" s="868"/>
      <c r="K252" s="868"/>
      <c r="L252" s="868"/>
    </row>
    <row r="253" spans="3:12" ht="12">
      <c r="C253" s="868"/>
      <c r="D253" s="868"/>
      <c r="E253" s="868"/>
      <c r="F253" s="868"/>
      <c r="G253" s="868"/>
      <c r="H253" s="868"/>
      <c r="I253" s="868"/>
      <c r="J253" s="868"/>
      <c r="K253" s="868"/>
      <c r="L253" s="868"/>
    </row>
    <row r="254" spans="3:12" ht="12">
      <c r="C254" s="868"/>
      <c r="D254" s="868"/>
      <c r="E254" s="868"/>
      <c r="F254" s="868"/>
      <c r="G254" s="868"/>
      <c r="H254" s="868"/>
      <c r="I254" s="868"/>
      <c r="J254" s="868"/>
      <c r="K254" s="868"/>
      <c r="L254" s="868"/>
    </row>
    <row r="255" spans="3:12" ht="12">
      <c r="C255" s="868"/>
      <c r="D255" s="868"/>
      <c r="E255" s="868"/>
      <c r="F255" s="868"/>
      <c r="G255" s="868"/>
      <c r="H255" s="868"/>
      <c r="I255" s="868"/>
      <c r="J255" s="868"/>
      <c r="K255" s="868"/>
      <c r="L255" s="868"/>
    </row>
    <row r="256" spans="3:12" ht="12">
      <c r="C256" s="868"/>
      <c r="D256" s="868"/>
      <c r="E256" s="868"/>
      <c r="F256" s="868"/>
      <c r="G256" s="868"/>
      <c r="H256" s="868"/>
      <c r="I256" s="868"/>
      <c r="J256" s="868"/>
      <c r="K256" s="868"/>
      <c r="L256" s="868"/>
    </row>
    <row r="257" spans="3:12" ht="12">
      <c r="C257" s="868"/>
      <c r="D257" s="868"/>
      <c r="E257" s="868"/>
      <c r="F257" s="868"/>
      <c r="G257" s="868"/>
      <c r="H257" s="868"/>
      <c r="I257" s="868"/>
      <c r="J257" s="868"/>
      <c r="K257" s="868"/>
      <c r="L257" s="868"/>
    </row>
    <row r="258" spans="3:12" ht="12">
      <c r="C258" s="868"/>
      <c r="D258" s="868"/>
      <c r="E258" s="868"/>
      <c r="F258" s="868"/>
      <c r="G258" s="868"/>
      <c r="H258" s="868"/>
      <c r="I258" s="868"/>
      <c r="J258" s="868"/>
      <c r="K258" s="868"/>
      <c r="L258" s="868"/>
    </row>
    <row r="259" spans="3:12" ht="12">
      <c r="C259" s="868"/>
      <c r="D259" s="868"/>
      <c r="E259" s="868"/>
      <c r="F259" s="868"/>
      <c r="G259" s="868"/>
      <c r="H259" s="868"/>
      <c r="I259" s="868"/>
      <c r="J259" s="868"/>
      <c r="K259" s="868"/>
      <c r="L259" s="868"/>
    </row>
    <row r="260" spans="3:12" ht="12">
      <c r="C260" s="868"/>
      <c r="D260" s="868"/>
      <c r="E260" s="868"/>
      <c r="F260" s="868"/>
      <c r="G260" s="868"/>
      <c r="H260" s="868"/>
      <c r="I260" s="868"/>
      <c r="J260" s="868"/>
      <c r="K260" s="868"/>
      <c r="L260" s="868"/>
    </row>
    <row r="261" spans="3:12" ht="12">
      <c r="C261" s="868"/>
      <c r="D261" s="868"/>
      <c r="E261" s="868"/>
      <c r="F261" s="868"/>
      <c r="G261" s="868"/>
      <c r="H261" s="868"/>
      <c r="I261" s="868"/>
      <c r="J261" s="868"/>
      <c r="K261" s="868"/>
      <c r="L261" s="868"/>
    </row>
    <row r="262" spans="3:12" ht="12">
      <c r="C262" s="868"/>
      <c r="D262" s="868"/>
      <c r="E262" s="868"/>
      <c r="F262" s="868"/>
      <c r="G262" s="868"/>
      <c r="H262" s="868"/>
      <c r="I262" s="868"/>
      <c r="J262" s="868"/>
      <c r="K262" s="868"/>
      <c r="L262" s="868"/>
    </row>
    <row r="263" spans="3:12" ht="12">
      <c r="C263" s="868"/>
      <c r="D263" s="868"/>
      <c r="E263" s="868"/>
      <c r="F263" s="868"/>
      <c r="G263" s="868"/>
      <c r="H263" s="868"/>
      <c r="I263" s="868"/>
      <c r="J263" s="868"/>
      <c r="K263" s="868"/>
      <c r="L263" s="868"/>
    </row>
    <row r="264" spans="3:12" ht="12">
      <c r="C264" s="868"/>
      <c r="D264" s="868"/>
      <c r="E264" s="868"/>
      <c r="F264" s="868"/>
      <c r="G264" s="868"/>
      <c r="H264" s="868"/>
      <c r="I264" s="868"/>
      <c r="J264" s="868"/>
      <c r="K264" s="868"/>
      <c r="L264" s="868"/>
    </row>
    <row r="265" spans="3:12" ht="12">
      <c r="C265" s="868"/>
      <c r="D265" s="868"/>
      <c r="E265" s="868"/>
      <c r="F265" s="868"/>
      <c r="G265" s="868"/>
      <c r="H265" s="868"/>
      <c r="I265" s="868"/>
      <c r="J265" s="868"/>
      <c r="K265" s="868"/>
      <c r="L265" s="868"/>
    </row>
  </sheetData>
  <mergeCells count="6">
    <mergeCell ref="B3:B5"/>
    <mergeCell ref="C3:E4"/>
    <mergeCell ref="K2:L2"/>
    <mergeCell ref="G3:I4"/>
    <mergeCell ref="J3:L4"/>
    <mergeCell ref="F3:F5"/>
  </mergeCells>
  <printOptions/>
  <pageMargins left="0.75" right="0.75" top="1" bottom="1" header="0.512" footer="0.51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B1:L265"/>
  <sheetViews>
    <sheetView workbookViewId="0" topLeftCell="A1">
      <selection activeCell="A1" sqref="A1"/>
    </sheetView>
  </sheetViews>
  <sheetFormatPr defaultColWidth="9.00390625" defaultRowHeight="13.5"/>
  <cols>
    <col min="1" max="1" width="3.875" style="151" customWidth="1"/>
    <col min="2" max="2" width="10.875" style="151" customWidth="1"/>
    <col min="3" max="3" width="8.625" style="151" customWidth="1"/>
    <col min="4" max="5" width="8.875" style="151" customWidth="1"/>
    <col min="6" max="6" width="10.00390625" style="151" customWidth="1"/>
    <col min="7" max="7" width="8.625" style="151" bestFit="1" customWidth="1"/>
    <col min="8" max="8" width="9.375" style="151" bestFit="1" customWidth="1"/>
    <col min="9" max="12" width="8.50390625" style="151" bestFit="1" customWidth="1"/>
    <col min="13" max="16384" width="9.00390625" style="151" customWidth="1"/>
  </cols>
  <sheetData>
    <row r="1" spans="2:9" ht="14.25">
      <c r="B1" s="1148" t="s">
        <v>631</v>
      </c>
      <c r="I1" s="137"/>
    </row>
    <row r="2" spans="2:12" ht="14.25" thickBot="1">
      <c r="B2" s="1137"/>
      <c r="C2" s="137"/>
      <c r="D2" s="137"/>
      <c r="E2" s="137"/>
      <c r="F2" s="137"/>
      <c r="G2" s="137"/>
      <c r="H2" s="137"/>
      <c r="I2" s="137"/>
      <c r="K2" s="1749" t="s">
        <v>616</v>
      </c>
      <c r="L2" s="1758"/>
    </row>
    <row r="3" spans="2:12" ht="13.5" customHeight="1" thickTop="1">
      <c r="B3" s="1740" t="s">
        <v>395</v>
      </c>
      <c r="C3" s="1743" t="s">
        <v>617</v>
      </c>
      <c r="D3" s="1744"/>
      <c r="E3" s="1745"/>
      <c r="F3" s="1740" t="s">
        <v>618</v>
      </c>
      <c r="G3" s="1743" t="s">
        <v>630</v>
      </c>
      <c r="H3" s="1759"/>
      <c r="I3" s="1760"/>
      <c r="J3" s="1743" t="s">
        <v>620</v>
      </c>
      <c r="K3" s="1759"/>
      <c r="L3" s="1760"/>
    </row>
    <row r="4" spans="2:12" ht="13.5" customHeight="1">
      <c r="B4" s="1741"/>
      <c r="C4" s="1746"/>
      <c r="D4" s="1747"/>
      <c r="E4" s="1748"/>
      <c r="F4" s="1764"/>
      <c r="G4" s="1761"/>
      <c r="H4" s="1762"/>
      <c r="I4" s="1763"/>
      <c r="J4" s="1761"/>
      <c r="K4" s="1762"/>
      <c r="L4" s="1763"/>
    </row>
    <row r="5" spans="2:12" ht="21" customHeight="1">
      <c r="B5" s="1742"/>
      <c r="C5" s="1138" t="s">
        <v>621</v>
      </c>
      <c r="D5" s="1138" t="s">
        <v>622</v>
      </c>
      <c r="E5" s="1138" t="s">
        <v>1535</v>
      </c>
      <c r="F5" s="1765"/>
      <c r="G5" s="1138" t="s">
        <v>451</v>
      </c>
      <c r="H5" s="1138" t="s">
        <v>452</v>
      </c>
      <c r="I5" s="1149" t="s">
        <v>1535</v>
      </c>
      <c r="J5" s="1138" t="s">
        <v>451</v>
      </c>
      <c r="K5" s="1138" t="s">
        <v>452</v>
      </c>
      <c r="L5" s="1149" t="s">
        <v>1535</v>
      </c>
    </row>
    <row r="6" spans="2:12" ht="12.75" customHeight="1">
      <c r="B6" s="1140"/>
      <c r="C6" s="1141"/>
      <c r="D6" s="1142"/>
      <c r="E6" s="1142"/>
      <c r="F6" s="1142"/>
      <c r="G6" s="1142"/>
      <c r="H6" s="1142"/>
      <c r="I6" s="1142"/>
      <c r="J6" s="1142"/>
      <c r="K6" s="1142"/>
      <c r="L6" s="553"/>
    </row>
    <row r="7" spans="2:12" s="165" customFormat="1" ht="12.75" customHeight="1">
      <c r="B7" s="166" t="s">
        <v>402</v>
      </c>
      <c r="C7" s="1143">
        <f aca="true" t="shared" si="0" ref="C7:L7">SUM(C9,C29,C43,,C61)</f>
        <v>204</v>
      </c>
      <c r="D7" s="40">
        <f t="shared" si="0"/>
        <v>17</v>
      </c>
      <c r="E7" s="40">
        <f t="shared" si="0"/>
        <v>221</v>
      </c>
      <c r="F7" s="40">
        <f t="shared" si="0"/>
        <v>2383</v>
      </c>
      <c r="G7" s="40">
        <f t="shared" si="0"/>
        <v>54207</v>
      </c>
      <c r="H7" s="40">
        <f t="shared" si="0"/>
        <v>51254</v>
      </c>
      <c r="I7" s="40">
        <f t="shared" si="0"/>
        <v>105461</v>
      </c>
      <c r="J7" s="40">
        <f t="shared" si="0"/>
        <v>2776</v>
      </c>
      <c r="K7" s="40">
        <f t="shared" si="0"/>
        <v>998</v>
      </c>
      <c r="L7" s="1144">
        <f t="shared" si="0"/>
        <v>3774</v>
      </c>
    </row>
    <row r="8" spans="2:12" ht="12.75" customHeight="1">
      <c r="B8" s="473"/>
      <c r="C8" s="1145"/>
      <c r="D8" s="67"/>
      <c r="E8" s="67"/>
      <c r="F8" s="67"/>
      <c r="G8" s="67"/>
      <c r="H8" s="67"/>
      <c r="I8" s="67"/>
      <c r="J8" s="67"/>
      <c r="K8" s="67"/>
      <c r="L8" s="575"/>
    </row>
    <row r="9" spans="2:12" s="165" customFormat="1" ht="12.75" customHeight="1">
      <c r="B9" s="166" t="s">
        <v>623</v>
      </c>
      <c r="C9" s="1143">
        <f aca="true" t="shared" si="1" ref="C9:L9">SUM(C11:C15,C17:C21,C23:C27)</f>
        <v>53</v>
      </c>
      <c r="D9" s="40">
        <f t="shared" si="1"/>
        <v>4</v>
      </c>
      <c r="E9" s="40">
        <f t="shared" si="1"/>
        <v>57</v>
      </c>
      <c r="F9" s="40">
        <f t="shared" si="1"/>
        <v>654</v>
      </c>
      <c r="G9" s="40">
        <f t="shared" si="1"/>
        <v>15047</v>
      </c>
      <c r="H9" s="40">
        <f t="shared" si="1"/>
        <v>14451</v>
      </c>
      <c r="I9" s="40">
        <f t="shared" si="1"/>
        <v>29498</v>
      </c>
      <c r="J9" s="40">
        <f t="shared" si="1"/>
        <v>773</v>
      </c>
      <c r="K9" s="40">
        <f t="shared" si="1"/>
        <v>255</v>
      </c>
      <c r="L9" s="1144">
        <f t="shared" si="1"/>
        <v>1028</v>
      </c>
    </row>
    <row r="10" spans="2:12" s="165" customFormat="1" ht="7.5" customHeight="1">
      <c r="B10" s="480"/>
      <c r="C10" s="1143"/>
      <c r="D10" s="40"/>
      <c r="E10" s="40"/>
      <c r="F10" s="40"/>
      <c r="G10" s="40"/>
      <c r="H10" s="40"/>
      <c r="I10" s="40"/>
      <c r="J10" s="40"/>
      <c r="K10" s="40"/>
      <c r="L10" s="1144"/>
    </row>
    <row r="11" spans="2:12" ht="12.75" customHeight="1">
      <c r="B11" s="473" t="s">
        <v>379</v>
      </c>
      <c r="C11" s="1145">
        <v>10</v>
      </c>
      <c r="D11" s="67">
        <v>1</v>
      </c>
      <c r="E11" s="67">
        <f>SUM(C11:D11)</f>
        <v>11</v>
      </c>
      <c r="F11" s="67">
        <v>138</v>
      </c>
      <c r="G11" s="67">
        <v>3202</v>
      </c>
      <c r="H11" s="67">
        <v>3092</v>
      </c>
      <c r="I11" s="67">
        <f>SUM(G11:H11)</f>
        <v>6294</v>
      </c>
      <c r="J11" s="67">
        <v>157</v>
      </c>
      <c r="K11" s="67">
        <v>59</v>
      </c>
      <c r="L11" s="575">
        <f>SUM(J11:K11)</f>
        <v>216</v>
      </c>
    </row>
    <row r="12" spans="2:12" ht="12.75" customHeight="1">
      <c r="B12" s="473" t="s">
        <v>380</v>
      </c>
      <c r="C12" s="1145">
        <v>10</v>
      </c>
      <c r="D12" s="67">
        <v>0</v>
      </c>
      <c r="E12" s="67">
        <f>SUM(C12:D12)</f>
        <v>10</v>
      </c>
      <c r="F12" s="67">
        <v>162</v>
      </c>
      <c r="G12" s="67">
        <v>4072</v>
      </c>
      <c r="H12" s="67">
        <v>3739</v>
      </c>
      <c r="I12" s="67">
        <f>SUM(G12:H12)</f>
        <v>7811</v>
      </c>
      <c r="J12" s="67">
        <v>180</v>
      </c>
      <c r="K12" s="67">
        <v>66</v>
      </c>
      <c r="L12" s="575">
        <f>SUM(J12:K12)</f>
        <v>246</v>
      </c>
    </row>
    <row r="13" spans="2:12" ht="12.75" customHeight="1">
      <c r="B13" s="473" t="s">
        <v>491</v>
      </c>
      <c r="C13" s="1145">
        <v>4</v>
      </c>
      <c r="D13" s="67">
        <v>1</v>
      </c>
      <c r="E13" s="67">
        <f>SUM(C13:D13)</f>
        <v>5</v>
      </c>
      <c r="F13" s="67">
        <v>24</v>
      </c>
      <c r="G13" s="67">
        <v>486</v>
      </c>
      <c r="H13" s="67">
        <v>446</v>
      </c>
      <c r="I13" s="67">
        <f>SUM(G13:H13)</f>
        <v>932</v>
      </c>
      <c r="J13" s="67">
        <v>36</v>
      </c>
      <c r="K13" s="67">
        <v>9</v>
      </c>
      <c r="L13" s="575">
        <f>SUM(J13:K13)</f>
        <v>45</v>
      </c>
    </row>
    <row r="14" spans="2:12" ht="12.75" customHeight="1">
      <c r="B14" s="473" t="s">
        <v>407</v>
      </c>
      <c r="C14" s="1145">
        <v>1</v>
      </c>
      <c r="D14" s="67">
        <v>0</v>
      </c>
      <c r="E14" s="67">
        <f>SUM(C14:D14)</f>
        <v>1</v>
      </c>
      <c r="F14" s="67">
        <v>18</v>
      </c>
      <c r="G14" s="67">
        <v>391</v>
      </c>
      <c r="H14" s="67">
        <v>461</v>
      </c>
      <c r="I14" s="67">
        <f>SUM(G14:H14)</f>
        <v>852</v>
      </c>
      <c r="J14" s="67">
        <v>20</v>
      </c>
      <c r="K14" s="67">
        <v>7</v>
      </c>
      <c r="L14" s="575">
        <f>SUM(J14:K14)</f>
        <v>27</v>
      </c>
    </row>
    <row r="15" spans="2:12" ht="12.75" customHeight="1">
      <c r="B15" s="473" t="s">
        <v>408</v>
      </c>
      <c r="C15" s="1145">
        <v>1</v>
      </c>
      <c r="D15" s="67">
        <v>0</v>
      </c>
      <c r="E15" s="67">
        <f>SUM(C15:D15)</f>
        <v>1</v>
      </c>
      <c r="F15" s="67">
        <v>25</v>
      </c>
      <c r="G15" s="67">
        <v>547</v>
      </c>
      <c r="H15" s="67">
        <v>552</v>
      </c>
      <c r="I15" s="67">
        <f>SUM(G15:H15)</f>
        <v>1099</v>
      </c>
      <c r="J15" s="67">
        <v>30</v>
      </c>
      <c r="K15" s="67">
        <v>7</v>
      </c>
      <c r="L15" s="575">
        <f>SUM(J15:K15)</f>
        <v>37</v>
      </c>
    </row>
    <row r="16" spans="2:12" ht="7.5" customHeight="1">
      <c r="B16" s="473"/>
      <c r="C16" s="1145"/>
      <c r="D16" s="67"/>
      <c r="E16" s="67"/>
      <c r="F16" s="67"/>
      <c r="G16" s="67"/>
      <c r="H16" s="67"/>
      <c r="I16" s="67"/>
      <c r="J16" s="67"/>
      <c r="K16" s="67"/>
      <c r="L16" s="575"/>
    </row>
    <row r="17" spans="2:12" ht="12.75" customHeight="1">
      <c r="B17" s="473" t="s">
        <v>495</v>
      </c>
      <c r="C17" s="1145">
        <v>1</v>
      </c>
      <c r="D17" s="67">
        <v>0</v>
      </c>
      <c r="E17" s="67">
        <f>SUM(C17:D17)</f>
        <v>1</v>
      </c>
      <c r="F17" s="67">
        <v>18</v>
      </c>
      <c r="G17" s="67">
        <v>447</v>
      </c>
      <c r="H17" s="67">
        <v>428</v>
      </c>
      <c r="I17" s="67">
        <f>SUM(G17:H17)</f>
        <v>875</v>
      </c>
      <c r="J17" s="67">
        <v>21</v>
      </c>
      <c r="K17" s="67">
        <v>6</v>
      </c>
      <c r="L17" s="575">
        <f>SUM(J17:K17)</f>
        <v>27</v>
      </c>
    </row>
    <row r="18" spans="2:12" ht="12.75" customHeight="1">
      <c r="B18" s="473" t="s">
        <v>410</v>
      </c>
      <c r="C18" s="1145">
        <v>4</v>
      </c>
      <c r="D18" s="67">
        <v>0</v>
      </c>
      <c r="E18" s="67">
        <f>SUM(C18:D18)</f>
        <v>4</v>
      </c>
      <c r="F18" s="67">
        <v>32</v>
      </c>
      <c r="G18" s="67">
        <v>672</v>
      </c>
      <c r="H18" s="67">
        <v>664</v>
      </c>
      <c r="I18" s="67">
        <f>SUM(G18:H18)</f>
        <v>1336</v>
      </c>
      <c r="J18" s="67">
        <v>42</v>
      </c>
      <c r="K18" s="67">
        <v>10</v>
      </c>
      <c r="L18" s="575">
        <f>SUM(J18:K18)</f>
        <v>52</v>
      </c>
    </row>
    <row r="19" spans="2:12" ht="12.75" customHeight="1">
      <c r="B19" s="473" t="s">
        <v>411</v>
      </c>
      <c r="C19" s="1145">
        <v>4</v>
      </c>
      <c r="D19" s="67">
        <v>0</v>
      </c>
      <c r="E19" s="67">
        <f>SUM(C19:D19)</f>
        <v>4</v>
      </c>
      <c r="F19" s="67">
        <v>26</v>
      </c>
      <c r="G19" s="67">
        <v>493</v>
      </c>
      <c r="H19" s="67">
        <v>448</v>
      </c>
      <c r="I19" s="67">
        <f>SUM(G19:H19)</f>
        <v>941</v>
      </c>
      <c r="J19" s="67">
        <v>35</v>
      </c>
      <c r="K19" s="67">
        <v>10</v>
      </c>
      <c r="L19" s="575">
        <f>SUM(J19:K19)</f>
        <v>45</v>
      </c>
    </row>
    <row r="20" spans="2:12" ht="12.75" customHeight="1">
      <c r="B20" s="473" t="s">
        <v>412</v>
      </c>
      <c r="C20" s="1145">
        <v>2</v>
      </c>
      <c r="D20" s="67">
        <v>0</v>
      </c>
      <c r="E20" s="67">
        <f>SUM(C20:D20)</f>
        <v>2</v>
      </c>
      <c r="F20" s="67">
        <v>38</v>
      </c>
      <c r="G20" s="67">
        <v>936</v>
      </c>
      <c r="H20" s="67">
        <v>901</v>
      </c>
      <c r="I20" s="67">
        <f>SUM(G20:H20)</f>
        <v>1837</v>
      </c>
      <c r="J20" s="67">
        <v>47</v>
      </c>
      <c r="K20" s="67">
        <v>11</v>
      </c>
      <c r="L20" s="575">
        <f>SUM(J20:K20)</f>
        <v>58</v>
      </c>
    </row>
    <row r="21" spans="2:12" ht="12.75" customHeight="1">
      <c r="B21" s="473" t="s">
        <v>1736</v>
      </c>
      <c r="C21" s="1145">
        <v>6</v>
      </c>
      <c r="D21" s="67">
        <v>1</v>
      </c>
      <c r="E21" s="67">
        <f>SUM(C21:D21)</f>
        <v>7</v>
      </c>
      <c r="F21" s="67">
        <v>46</v>
      </c>
      <c r="G21" s="67">
        <v>896</v>
      </c>
      <c r="H21" s="67">
        <v>845</v>
      </c>
      <c r="I21" s="67">
        <f>SUM(G21:H21)</f>
        <v>1741</v>
      </c>
      <c r="J21" s="67">
        <v>56</v>
      </c>
      <c r="K21" s="67">
        <v>20</v>
      </c>
      <c r="L21" s="575">
        <f>SUM(J21:K21)</f>
        <v>76</v>
      </c>
    </row>
    <row r="22" spans="2:12" ht="7.5" customHeight="1">
      <c r="B22" s="473"/>
      <c r="C22" s="1145"/>
      <c r="D22" s="67"/>
      <c r="E22" s="67"/>
      <c r="F22" s="67"/>
      <c r="G22" s="67"/>
      <c r="H22" s="67"/>
      <c r="I22" s="67"/>
      <c r="J22" s="67"/>
      <c r="K22" s="67"/>
      <c r="L22" s="575"/>
    </row>
    <row r="23" spans="2:12" ht="12.75" customHeight="1">
      <c r="B23" s="473" t="s">
        <v>1482</v>
      </c>
      <c r="C23" s="1145">
        <v>2</v>
      </c>
      <c r="D23" s="67">
        <v>0</v>
      </c>
      <c r="E23" s="67">
        <f>SUM(C23:D23)</f>
        <v>2</v>
      </c>
      <c r="F23" s="67">
        <v>24</v>
      </c>
      <c r="G23" s="67">
        <v>555</v>
      </c>
      <c r="H23" s="67">
        <v>518</v>
      </c>
      <c r="I23" s="67">
        <f>SUM(G23:H23)</f>
        <v>1073</v>
      </c>
      <c r="J23" s="67">
        <v>29</v>
      </c>
      <c r="K23" s="67">
        <v>8</v>
      </c>
      <c r="L23" s="575">
        <f>SUM(J23:K23)</f>
        <v>37</v>
      </c>
    </row>
    <row r="24" spans="2:12" ht="12.75" customHeight="1">
      <c r="B24" s="473" t="s">
        <v>1483</v>
      </c>
      <c r="C24" s="1145">
        <v>1</v>
      </c>
      <c r="D24" s="67">
        <v>1</v>
      </c>
      <c r="E24" s="67">
        <f>SUM(C24:D24)</f>
        <v>2</v>
      </c>
      <c r="F24" s="67">
        <v>15</v>
      </c>
      <c r="G24" s="67">
        <v>344</v>
      </c>
      <c r="H24" s="67">
        <v>325</v>
      </c>
      <c r="I24" s="67">
        <f>SUM(G24:H24)</f>
        <v>669</v>
      </c>
      <c r="J24" s="67">
        <v>19</v>
      </c>
      <c r="K24" s="67">
        <v>5</v>
      </c>
      <c r="L24" s="575">
        <f>SUM(J24:K24)</f>
        <v>24</v>
      </c>
    </row>
    <row r="25" spans="2:12" ht="12.75" customHeight="1">
      <c r="B25" s="473" t="s">
        <v>499</v>
      </c>
      <c r="C25" s="1145">
        <v>2</v>
      </c>
      <c r="D25" s="67">
        <v>0</v>
      </c>
      <c r="E25" s="67">
        <f>SUM(C25:D25)</f>
        <v>2</v>
      </c>
      <c r="F25" s="67">
        <v>20</v>
      </c>
      <c r="G25" s="67">
        <v>428</v>
      </c>
      <c r="H25" s="67">
        <v>469</v>
      </c>
      <c r="I25" s="67">
        <f>SUM(G25:H25)</f>
        <v>897</v>
      </c>
      <c r="J25" s="67">
        <v>24</v>
      </c>
      <c r="K25" s="67">
        <v>8</v>
      </c>
      <c r="L25" s="575">
        <f>SUM(J25:K25)</f>
        <v>32</v>
      </c>
    </row>
    <row r="26" spans="2:12" ht="12.75" customHeight="1">
      <c r="B26" s="473" t="s">
        <v>1575</v>
      </c>
      <c r="C26" s="1145">
        <v>2</v>
      </c>
      <c r="D26" s="67">
        <v>0</v>
      </c>
      <c r="E26" s="67">
        <f>SUM(C26:D26)</f>
        <v>2</v>
      </c>
      <c r="F26" s="67">
        <v>23</v>
      </c>
      <c r="G26" s="67">
        <v>514</v>
      </c>
      <c r="H26" s="67">
        <v>503</v>
      </c>
      <c r="I26" s="67">
        <f>SUM(G26:H26)</f>
        <v>1017</v>
      </c>
      <c r="J26" s="67">
        <v>27</v>
      </c>
      <c r="K26" s="67">
        <v>10</v>
      </c>
      <c r="L26" s="575">
        <f>SUM(J26:K26)</f>
        <v>37</v>
      </c>
    </row>
    <row r="27" spans="2:12" ht="12" customHeight="1">
      <c r="B27" s="473" t="s">
        <v>503</v>
      </c>
      <c r="C27" s="55">
        <v>3</v>
      </c>
      <c r="D27" s="56">
        <v>0</v>
      </c>
      <c r="E27" s="67">
        <f>SUM(C27:D27)</f>
        <v>3</v>
      </c>
      <c r="F27" s="56">
        <v>45</v>
      </c>
      <c r="G27" s="56">
        <v>1064</v>
      </c>
      <c r="H27" s="56">
        <v>1060</v>
      </c>
      <c r="I27" s="67">
        <f>SUM(G27:H27)</f>
        <v>2124</v>
      </c>
      <c r="J27" s="56">
        <v>50</v>
      </c>
      <c r="K27" s="56">
        <v>19</v>
      </c>
      <c r="L27" s="575">
        <f>SUM(J27:K27)</f>
        <v>69</v>
      </c>
    </row>
    <row r="28" spans="2:12" ht="7.5" customHeight="1">
      <c r="B28" s="473"/>
      <c r="C28" s="55"/>
      <c r="D28" s="56"/>
      <c r="E28" s="67"/>
      <c r="F28" s="56"/>
      <c r="G28" s="56"/>
      <c r="H28" s="56"/>
      <c r="I28" s="67"/>
      <c r="J28" s="56"/>
      <c r="K28" s="56"/>
      <c r="L28" s="575"/>
    </row>
    <row r="29" spans="2:12" s="165" customFormat="1" ht="13.5" customHeight="1">
      <c r="B29" s="166" t="s">
        <v>504</v>
      </c>
      <c r="C29" s="62">
        <f>SUM(C31:C35,C37:C41,)</f>
        <v>35</v>
      </c>
      <c r="D29" s="63">
        <f>SUM(D31:D35,D37:D41,)</f>
        <v>2</v>
      </c>
      <c r="E29" s="40">
        <f>SUM(C29:D29)</f>
        <v>37</v>
      </c>
      <c r="F29" s="63">
        <f>SUM(F31:F35,F37:F41,)</f>
        <v>335</v>
      </c>
      <c r="G29" s="63">
        <f>SUM(G31:G35,G37:G41,)</f>
        <v>7459</v>
      </c>
      <c r="H29" s="63">
        <f>SUM(H31:H35,H37:H41,)</f>
        <v>7036</v>
      </c>
      <c r="I29" s="40">
        <f>SUM(G29:H29)</f>
        <v>14495</v>
      </c>
      <c r="J29" s="63">
        <f>SUM(J31:J35,J37:J41,)</f>
        <v>401</v>
      </c>
      <c r="K29" s="63">
        <f>SUM(K31:K35,K37:K41,)</f>
        <v>145</v>
      </c>
      <c r="L29" s="1144">
        <f>SUM(J29:K29)</f>
        <v>546</v>
      </c>
    </row>
    <row r="30" spans="2:12" s="165" customFormat="1" ht="7.5" customHeight="1">
      <c r="B30" s="480"/>
      <c r="C30" s="62"/>
      <c r="D30" s="63"/>
      <c r="E30" s="67"/>
      <c r="F30" s="63"/>
      <c r="G30" s="63"/>
      <c r="H30" s="63"/>
      <c r="I30" s="67"/>
      <c r="J30" s="63"/>
      <c r="K30" s="63"/>
      <c r="L30" s="575"/>
    </row>
    <row r="31" spans="2:12" ht="13.5" customHeight="1">
      <c r="B31" s="473" t="s">
        <v>381</v>
      </c>
      <c r="C31" s="55">
        <v>5</v>
      </c>
      <c r="D31" s="67">
        <v>0</v>
      </c>
      <c r="E31" s="67">
        <f>SUM(C31:D31)</f>
        <v>5</v>
      </c>
      <c r="F31" s="56">
        <v>73</v>
      </c>
      <c r="G31" s="56">
        <v>1738</v>
      </c>
      <c r="H31" s="56">
        <v>1643</v>
      </c>
      <c r="I31" s="67">
        <f>SUM(G31:H31)</f>
        <v>3381</v>
      </c>
      <c r="J31" s="56">
        <v>85</v>
      </c>
      <c r="K31" s="56">
        <v>31</v>
      </c>
      <c r="L31" s="575">
        <f>SUM(J31:K31)</f>
        <v>116</v>
      </c>
    </row>
    <row r="32" spans="2:12" ht="13.5" customHeight="1">
      <c r="B32" s="473" t="s">
        <v>506</v>
      </c>
      <c r="C32" s="55">
        <v>7</v>
      </c>
      <c r="D32" s="56">
        <v>0</v>
      </c>
      <c r="E32" s="67">
        <f>SUM(C32:D32)</f>
        <v>7</v>
      </c>
      <c r="F32" s="1150">
        <v>64</v>
      </c>
      <c r="G32" s="56">
        <v>1434</v>
      </c>
      <c r="H32" s="56">
        <v>1290</v>
      </c>
      <c r="I32" s="67">
        <f>SUM(G32:H32)</f>
        <v>2724</v>
      </c>
      <c r="J32" s="56">
        <v>78</v>
      </c>
      <c r="K32" s="56">
        <v>26</v>
      </c>
      <c r="L32" s="575">
        <f>SUM(J32:K32)</f>
        <v>104</v>
      </c>
    </row>
    <row r="33" spans="2:12" ht="13.5" customHeight="1">
      <c r="B33" s="473" t="s">
        <v>1657</v>
      </c>
      <c r="C33" s="55">
        <v>3</v>
      </c>
      <c r="D33" s="56">
        <v>0</v>
      </c>
      <c r="E33" s="67">
        <f>SUM(C33:D33)</f>
        <v>3</v>
      </c>
      <c r="F33" s="56">
        <v>31</v>
      </c>
      <c r="G33" s="56">
        <v>632</v>
      </c>
      <c r="H33" s="56">
        <v>624</v>
      </c>
      <c r="I33" s="67">
        <f>SUM(G33:H33)</f>
        <v>1256</v>
      </c>
      <c r="J33" s="56">
        <v>37</v>
      </c>
      <c r="K33" s="56">
        <v>12</v>
      </c>
      <c r="L33" s="575">
        <f>SUM(J33:K33)</f>
        <v>49</v>
      </c>
    </row>
    <row r="34" spans="2:12" ht="13.5" customHeight="1">
      <c r="B34" s="473" t="s">
        <v>508</v>
      </c>
      <c r="C34" s="55">
        <v>3</v>
      </c>
      <c r="D34" s="56">
        <v>0</v>
      </c>
      <c r="E34" s="67">
        <f>SUM(C34:D34)</f>
        <v>3</v>
      </c>
      <c r="F34" s="56">
        <v>24</v>
      </c>
      <c r="G34" s="56">
        <v>503</v>
      </c>
      <c r="H34" s="56">
        <v>446</v>
      </c>
      <c r="I34" s="67">
        <f>SUM(G34:H34)</f>
        <v>949</v>
      </c>
      <c r="J34" s="56">
        <v>30</v>
      </c>
      <c r="K34" s="56">
        <v>10</v>
      </c>
      <c r="L34" s="575">
        <f>SUM(J34:K34)</f>
        <v>40</v>
      </c>
    </row>
    <row r="35" spans="2:12" ht="13.5" customHeight="1">
      <c r="B35" s="473" t="s">
        <v>511</v>
      </c>
      <c r="C35" s="55">
        <v>4</v>
      </c>
      <c r="D35" s="56">
        <v>0</v>
      </c>
      <c r="E35" s="67">
        <f>SUM(C35:D35)</f>
        <v>4</v>
      </c>
      <c r="F35" s="56">
        <v>19</v>
      </c>
      <c r="G35" s="56">
        <v>365</v>
      </c>
      <c r="H35" s="56">
        <v>348</v>
      </c>
      <c r="I35" s="67">
        <f>SUM(G35:H35)</f>
        <v>713</v>
      </c>
      <c r="J35" s="56">
        <v>24</v>
      </c>
      <c r="K35" s="56">
        <v>12</v>
      </c>
      <c r="L35" s="575">
        <f>SUM(J35:K35)</f>
        <v>36</v>
      </c>
    </row>
    <row r="36" spans="2:12" ht="7.5" customHeight="1">
      <c r="B36" s="473"/>
      <c r="C36" s="55"/>
      <c r="D36" s="56"/>
      <c r="E36" s="67"/>
      <c r="F36" s="56"/>
      <c r="G36" s="56"/>
      <c r="H36" s="56"/>
      <c r="I36" s="67"/>
      <c r="J36" s="56"/>
      <c r="K36" s="56"/>
      <c r="L36" s="575"/>
    </row>
    <row r="37" spans="2:12" ht="13.5" customHeight="1">
      <c r="B37" s="473" t="s">
        <v>512</v>
      </c>
      <c r="C37" s="55">
        <v>3</v>
      </c>
      <c r="D37" s="56">
        <v>0</v>
      </c>
      <c r="E37" s="67">
        <f>SUM(C37:D37)</f>
        <v>3</v>
      </c>
      <c r="F37" s="56">
        <v>22</v>
      </c>
      <c r="G37" s="56">
        <v>491</v>
      </c>
      <c r="H37" s="56">
        <v>456</v>
      </c>
      <c r="I37" s="67">
        <f>SUM(G37:H37)</f>
        <v>947</v>
      </c>
      <c r="J37" s="56">
        <v>27</v>
      </c>
      <c r="K37" s="56">
        <v>9</v>
      </c>
      <c r="L37" s="575">
        <f>SUM(J37:K37)</f>
        <v>36</v>
      </c>
    </row>
    <row r="38" spans="2:12" ht="13.5" customHeight="1">
      <c r="B38" s="473" t="s">
        <v>857</v>
      </c>
      <c r="C38" s="55">
        <v>2</v>
      </c>
      <c r="D38" s="56">
        <v>0</v>
      </c>
      <c r="E38" s="67">
        <f>SUM(C38:D38)</f>
        <v>2</v>
      </c>
      <c r="F38" s="56">
        <v>16</v>
      </c>
      <c r="G38" s="56">
        <v>343</v>
      </c>
      <c r="H38" s="56">
        <v>358</v>
      </c>
      <c r="I38" s="67">
        <f>SUM(G38:H38)</f>
        <v>701</v>
      </c>
      <c r="J38" s="56">
        <v>20</v>
      </c>
      <c r="K38" s="56">
        <v>6</v>
      </c>
      <c r="L38" s="575">
        <f>SUM(J38:K38)</f>
        <v>26</v>
      </c>
    </row>
    <row r="39" spans="2:12" ht="13.5" customHeight="1">
      <c r="B39" s="473" t="s">
        <v>422</v>
      </c>
      <c r="C39" s="55">
        <v>3</v>
      </c>
      <c r="D39" s="56">
        <v>2</v>
      </c>
      <c r="E39" s="67">
        <f>SUM(C39:D39)</f>
        <v>5</v>
      </c>
      <c r="F39" s="56">
        <v>33</v>
      </c>
      <c r="G39" s="56">
        <v>777</v>
      </c>
      <c r="H39" s="56">
        <v>687</v>
      </c>
      <c r="I39" s="67">
        <f>SUM(G39:H39)</f>
        <v>1464</v>
      </c>
      <c r="J39" s="56">
        <v>41</v>
      </c>
      <c r="K39" s="56">
        <v>14</v>
      </c>
      <c r="L39" s="575">
        <f>SUM(J39:K39)</f>
        <v>55</v>
      </c>
    </row>
    <row r="40" spans="2:12" ht="13.5" customHeight="1">
      <c r="B40" s="473" t="s">
        <v>516</v>
      </c>
      <c r="C40" s="55">
        <v>1</v>
      </c>
      <c r="D40" s="56">
        <v>0</v>
      </c>
      <c r="E40" s="67">
        <f>SUM(C40:D40)</f>
        <v>1</v>
      </c>
      <c r="F40" s="56">
        <v>18</v>
      </c>
      <c r="G40" s="56">
        <v>430</v>
      </c>
      <c r="H40" s="56">
        <v>439</v>
      </c>
      <c r="I40" s="67">
        <f>SUM(G40:H40)</f>
        <v>869</v>
      </c>
      <c r="J40" s="56">
        <v>19</v>
      </c>
      <c r="K40" s="56">
        <v>10</v>
      </c>
      <c r="L40" s="575">
        <f>SUM(J40:K40)</f>
        <v>29</v>
      </c>
    </row>
    <row r="41" spans="2:12" ht="13.5" customHeight="1">
      <c r="B41" s="473" t="s">
        <v>517</v>
      </c>
      <c r="C41" s="55">
        <v>4</v>
      </c>
      <c r="D41" s="56">
        <v>0</v>
      </c>
      <c r="E41" s="67">
        <f>SUM(C41:D41)</f>
        <v>4</v>
      </c>
      <c r="F41" s="56">
        <v>35</v>
      </c>
      <c r="G41" s="56">
        <v>746</v>
      </c>
      <c r="H41" s="56">
        <v>745</v>
      </c>
      <c r="I41" s="67">
        <f>SUM(G41:H41)</f>
        <v>1491</v>
      </c>
      <c r="J41" s="56">
        <v>40</v>
      </c>
      <c r="K41" s="56">
        <v>15</v>
      </c>
      <c r="L41" s="575">
        <f>SUM(J41:K41)</f>
        <v>55</v>
      </c>
    </row>
    <row r="42" spans="2:12" ht="7.5" customHeight="1">
      <c r="B42" s="473"/>
      <c r="C42" s="55"/>
      <c r="D42" s="56"/>
      <c r="E42" s="67"/>
      <c r="F42" s="56"/>
      <c r="G42" s="56"/>
      <c r="H42" s="56"/>
      <c r="I42" s="67"/>
      <c r="J42" s="56"/>
      <c r="K42" s="56"/>
      <c r="L42" s="575"/>
    </row>
    <row r="43" spans="2:12" s="165" customFormat="1" ht="13.5" customHeight="1">
      <c r="B43" s="166" t="s">
        <v>518</v>
      </c>
      <c r="C43" s="62">
        <f>SUM(C45:C49,C51:C55,C57:C59)</f>
        <v>68</v>
      </c>
      <c r="D43" s="63">
        <f>SUM(D45:D49,D51:D55,D57:D59)</f>
        <v>4</v>
      </c>
      <c r="E43" s="40">
        <f>SUM(C43:D43)</f>
        <v>72</v>
      </c>
      <c r="F43" s="63">
        <f>SUM(F45:F49,F51:F55,F57:F59)</f>
        <v>862</v>
      </c>
      <c r="G43" s="63">
        <f>SUM(G45:G49,G51:G55,G57:G59)</f>
        <v>19891</v>
      </c>
      <c r="H43" s="63">
        <f>SUM(H45:H49,H51:H55,H57:H59)</f>
        <v>18608</v>
      </c>
      <c r="I43" s="40">
        <f>SUM(G43:H43)</f>
        <v>38499</v>
      </c>
      <c r="J43" s="63">
        <f>SUM(J45:J49,J51:J55,J57:J59)</f>
        <v>968</v>
      </c>
      <c r="K43" s="63">
        <f>SUM(K45:K49,K51:K55,K57:K59)</f>
        <v>383</v>
      </c>
      <c r="L43" s="1144">
        <f>SUM(J43:K43)</f>
        <v>1351</v>
      </c>
    </row>
    <row r="44" spans="2:12" ht="7.5" customHeight="1">
      <c r="B44" s="473"/>
      <c r="C44" s="55"/>
      <c r="D44" s="56"/>
      <c r="E44" s="67"/>
      <c r="F44" s="56"/>
      <c r="G44" s="56"/>
      <c r="H44" s="56"/>
      <c r="I44" s="67"/>
      <c r="J44" s="56"/>
      <c r="K44" s="56"/>
      <c r="L44" s="575"/>
    </row>
    <row r="45" spans="2:12" ht="13.5" customHeight="1">
      <c r="B45" s="473" t="s">
        <v>519</v>
      </c>
      <c r="C45" s="55">
        <v>19</v>
      </c>
      <c r="D45" s="56">
        <v>1</v>
      </c>
      <c r="E45" s="67">
        <f>SUM(C45:D45)</f>
        <v>20</v>
      </c>
      <c r="F45" s="56">
        <v>295</v>
      </c>
      <c r="G45" s="56">
        <v>7040</v>
      </c>
      <c r="H45" s="56">
        <v>6603</v>
      </c>
      <c r="I45" s="67">
        <f>SUM(G45:H45)</f>
        <v>13643</v>
      </c>
      <c r="J45" s="56">
        <v>327</v>
      </c>
      <c r="K45" s="56">
        <v>128</v>
      </c>
      <c r="L45" s="575">
        <f>SUM(J45:K45)</f>
        <v>455</v>
      </c>
    </row>
    <row r="46" spans="2:12" ht="13.5" customHeight="1">
      <c r="B46" s="473" t="s">
        <v>520</v>
      </c>
      <c r="C46" s="55">
        <v>6</v>
      </c>
      <c r="D46" s="56">
        <v>1</v>
      </c>
      <c r="E46" s="67">
        <f>SUM(C46:D46)</f>
        <v>7</v>
      </c>
      <c r="F46" s="56">
        <v>72</v>
      </c>
      <c r="G46" s="56">
        <v>1638</v>
      </c>
      <c r="H46" s="56">
        <v>1499</v>
      </c>
      <c r="I46" s="67">
        <f>SUM(G46:H46)</f>
        <v>3137</v>
      </c>
      <c r="J46" s="56">
        <v>82</v>
      </c>
      <c r="K46" s="56">
        <v>36</v>
      </c>
      <c r="L46" s="575">
        <f>SUM(J46:K46)</f>
        <v>118</v>
      </c>
    </row>
    <row r="47" spans="2:12" ht="13.5" customHeight="1">
      <c r="B47" s="473" t="s">
        <v>548</v>
      </c>
      <c r="C47" s="55">
        <v>5</v>
      </c>
      <c r="D47" s="56">
        <v>0</v>
      </c>
      <c r="E47" s="67">
        <f>SUM(C47:D47)</f>
        <v>5</v>
      </c>
      <c r="F47" s="56">
        <v>68</v>
      </c>
      <c r="G47" s="56">
        <v>1610</v>
      </c>
      <c r="H47" s="56">
        <v>1537</v>
      </c>
      <c r="I47" s="67">
        <f>SUM(G47:H47)</f>
        <v>3147</v>
      </c>
      <c r="J47" s="56">
        <v>70</v>
      </c>
      <c r="K47" s="56">
        <v>34</v>
      </c>
      <c r="L47" s="575">
        <f>SUM(J47:K47)</f>
        <v>104</v>
      </c>
    </row>
    <row r="48" spans="2:12" ht="13.5" customHeight="1">
      <c r="B48" s="473" t="s">
        <v>1658</v>
      </c>
      <c r="C48" s="55">
        <v>6</v>
      </c>
      <c r="D48" s="56">
        <v>0</v>
      </c>
      <c r="E48" s="67">
        <f>SUM(C48:D48)</f>
        <v>6</v>
      </c>
      <c r="F48" s="56">
        <v>74</v>
      </c>
      <c r="G48" s="56">
        <v>1672</v>
      </c>
      <c r="H48" s="56">
        <v>1554</v>
      </c>
      <c r="I48" s="67">
        <f>SUM(G48:H48)</f>
        <v>3226</v>
      </c>
      <c r="J48" s="56">
        <v>86</v>
      </c>
      <c r="K48" s="56">
        <v>31</v>
      </c>
      <c r="L48" s="575">
        <f>SUM(J48:K48)</f>
        <v>117</v>
      </c>
    </row>
    <row r="49" spans="2:12" ht="13.5" customHeight="1">
      <c r="B49" s="473" t="s">
        <v>523</v>
      </c>
      <c r="C49" s="55">
        <v>6</v>
      </c>
      <c r="D49" s="56">
        <v>0</v>
      </c>
      <c r="E49" s="67">
        <f>SUM(C49:D49)</f>
        <v>6</v>
      </c>
      <c r="F49" s="56">
        <v>64</v>
      </c>
      <c r="G49" s="56">
        <v>1423</v>
      </c>
      <c r="H49" s="56">
        <v>1387</v>
      </c>
      <c r="I49" s="67">
        <f>SUM(G49:H49)</f>
        <v>2810</v>
      </c>
      <c r="J49" s="56">
        <v>71</v>
      </c>
      <c r="K49" s="56">
        <v>29</v>
      </c>
      <c r="L49" s="575">
        <f>SUM(J49:K49)</f>
        <v>100</v>
      </c>
    </row>
    <row r="50" spans="2:12" ht="7.5" customHeight="1">
      <c r="B50" s="473"/>
      <c r="C50" s="55"/>
      <c r="D50" s="56"/>
      <c r="E50" s="67"/>
      <c r="F50" s="56"/>
      <c r="G50" s="56"/>
      <c r="H50" s="56"/>
      <c r="I50" s="67"/>
      <c r="J50" s="56"/>
      <c r="K50" s="56"/>
      <c r="L50" s="575"/>
    </row>
    <row r="51" spans="2:12" ht="13.5" customHeight="1">
      <c r="B51" s="473" t="s">
        <v>524</v>
      </c>
      <c r="C51" s="55">
        <v>4</v>
      </c>
      <c r="D51" s="56">
        <v>0</v>
      </c>
      <c r="E51" s="67">
        <f>SUM(C51:D51)</f>
        <v>4</v>
      </c>
      <c r="F51" s="56">
        <v>69</v>
      </c>
      <c r="G51" s="56">
        <v>1587</v>
      </c>
      <c r="H51" s="56">
        <v>1505</v>
      </c>
      <c r="I51" s="67">
        <f>SUM(G51:H51)</f>
        <v>3092</v>
      </c>
      <c r="J51" s="56">
        <v>69</v>
      </c>
      <c r="K51" s="56">
        <v>36</v>
      </c>
      <c r="L51" s="575">
        <f>SUM(J51:K51)</f>
        <v>105</v>
      </c>
    </row>
    <row r="52" spans="2:12" ht="13.5" customHeight="1">
      <c r="B52" s="473" t="s">
        <v>624</v>
      </c>
      <c r="C52" s="55">
        <v>2</v>
      </c>
      <c r="D52" s="56">
        <v>0</v>
      </c>
      <c r="E52" s="67">
        <f>SUM(C52:D52)</f>
        <v>2</v>
      </c>
      <c r="F52" s="56">
        <v>20</v>
      </c>
      <c r="G52" s="56">
        <v>467</v>
      </c>
      <c r="H52" s="56">
        <v>434</v>
      </c>
      <c r="I52" s="67">
        <f>SUM(G52:H52)</f>
        <v>901</v>
      </c>
      <c r="J52" s="56">
        <v>22</v>
      </c>
      <c r="K52" s="56">
        <v>11</v>
      </c>
      <c r="L52" s="575">
        <f>SUM(J52:K52)</f>
        <v>33</v>
      </c>
    </row>
    <row r="53" spans="2:12" ht="13.5" customHeight="1">
      <c r="B53" s="473" t="s">
        <v>426</v>
      </c>
      <c r="C53" s="55">
        <v>2</v>
      </c>
      <c r="D53" s="56">
        <v>0</v>
      </c>
      <c r="E53" s="67">
        <f>SUM(C53:D53)</f>
        <v>2</v>
      </c>
      <c r="F53" s="56">
        <v>21</v>
      </c>
      <c r="G53" s="56">
        <v>519</v>
      </c>
      <c r="H53" s="56">
        <v>462</v>
      </c>
      <c r="I53" s="67">
        <f>SUM(G53:H53)</f>
        <v>981</v>
      </c>
      <c r="J53" s="56">
        <v>22</v>
      </c>
      <c r="K53" s="56">
        <v>11</v>
      </c>
      <c r="L53" s="575">
        <f>SUM(J53:K53)</f>
        <v>33</v>
      </c>
    </row>
    <row r="54" spans="2:12" ht="13.5" customHeight="1">
      <c r="B54" s="473" t="s">
        <v>427</v>
      </c>
      <c r="C54" s="55">
        <v>3</v>
      </c>
      <c r="D54" s="56">
        <v>0</v>
      </c>
      <c r="E54" s="67">
        <f>SUM(C54:D54)</f>
        <v>3</v>
      </c>
      <c r="F54" s="56">
        <v>31</v>
      </c>
      <c r="G54" s="56">
        <v>644</v>
      </c>
      <c r="H54" s="56">
        <v>619</v>
      </c>
      <c r="I54" s="67">
        <f>SUM(G54:H54)</f>
        <v>1263</v>
      </c>
      <c r="J54" s="56">
        <v>34</v>
      </c>
      <c r="K54" s="56">
        <v>16</v>
      </c>
      <c r="L54" s="575">
        <f>SUM(J54:K54)</f>
        <v>50</v>
      </c>
    </row>
    <row r="55" spans="2:12" ht="13.5" customHeight="1">
      <c r="B55" s="473" t="s">
        <v>429</v>
      </c>
      <c r="C55" s="55">
        <v>3</v>
      </c>
      <c r="D55" s="56">
        <v>2</v>
      </c>
      <c r="E55" s="67">
        <f>SUM(C55:D55)</f>
        <v>5</v>
      </c>
      <c r="F55" s="56">
        <v>33</v>
      </c>
      <c r="G55" s="56">
        <v>722</v>
      </c>
      <c r="H55" s="56">
        <v>647</v>
      </c>
      <c r="I55" s="67">
        <f>SUM(G55:H55)</f>
        <v>1369</v>
      </c>
      <c r="J55" s="56">
        <v>44</v>
      </c>
      <c r="K55" s="56">
        <v>8</v>
      </c>
      <c r="L55" s="575">
        <f>SUM(J55:K55)</f>
        <v>52</v>
      </c>
    </row>
    <row r="56" spans="2:12" ht="7.5" customHeight="1">
      <c r="B56" s="473"/>
      <c r="C56" s="55"/>
      <c r="D56" s="56"/>
      <c r="E56" s="67"/>
      <c r="F56" s="56"/>
      <c r="G56" s="56"/>
      <c r="H56" s="56"/>
      <c r="I56" s="67"/>
      <c r="J56" s="56"/>
      <c r="K56" s="56"/>
      <c r="L56" s="575"/>
    </row>
    <row r="57" spans="2:12" ht="13.5" customHeight="1">
      <c r="B57" s="473" t="s">
        <v>1659</v>
      </c>
      <c r="C57" s="55">
        <v>3</v>
      </c>
      <c r="D57" s="56">
        <v>0</v>
      </c>
      <c r="E57" s="67">
        <f>SUM(C57:D57)</f>
        <v>3</v>
      </c>
      <c r="F57" s="56">
        <v>32</v>
      </c>
      <c r="G57" s="56">
        <v>672</v>
      </c>
      <c r="H57" s="56">
        <v>648</v>
      </c>
      <c r="I57" s="67">
        <f>SUM(G57:H57)</f>
        <v>1320</v>
      </c>
      <c r="J57" s="56">
        <v>43</v>
      </c>
      <c r="K57" s="56">
        <v>11</v>
      </c>
      <c r="L57" s="575">
        <f>SUM(J57:K57)</f>
        <v>54</v>
      </c>
    </row>
    <row r="58" spans="2:12" ht="13.5" customHeight="1">
      <c r="B58" s="473" t="s">
        <v>526</v>
      </c>
      <c r="C58" s="55">
        <v>5</v>
      </c>
      <c r="D58" s="56">
        <v>0</v>
      </c>
      <c r="E58" s="67">
        <f>SUM(C58:D58)</f>
        <v>5</v>
      </c>
      <c r="F58" s="56">
        <v>32</v>
      </c>
      <c r="G58" s="56">
        <v>691</v>
      </c>
      <c r="H58" s="56">
        <v>605</v>
      </c>
      <c r="I58" s="67">
        <f>SUM(G58:H58)</f>
        <v>1296</v>
      </c>
      <c r="J58" s="56">
        <v>43</v>
      </c>
      <c r="K58" s="56">
        <v>9</v>
      </c>
      <c r="L58" s="575">
        <f>SUM(J58:K58)</f>
        <v>52</v>
      </c>
    </row>
    <row r="59" spans="2:12" ht="13.5" customHeight="1">
      <c r="B59" s="473" t="s">
        <v>432</v>
      </c>
      <c r="C59" s="55">
        <v>4</v>
      </c>
      <c r="D59" s="56">
        <v>0</v>
      </c>
      <c r="E59" s="67">
        <f>SUM(C59:D59)</f>
        <v>4</v>
      </c>
      <c r="F59" s="56">
        <v>51</v>
      </c>
      <c r="G59" s="56">
        <v>1206</v>
      </c>
      <c r="H59" s="56">
        <v>1108</v>
      </c>
      <c r="I59" s="67">
        <f>SUM(G59:H59)</f>
        <v>2314</v>
      </c>
      <c r="J59" s="56">
        <v>55</v>
      </c>
      <c r="K59" s="56">
        <v>23</v>
      </c>
      <c r="L59" s="575">
        <f>SUM(J59:K59)</f>
        <v>78</v>
      </c>
    </row>
    <row r="60" spans="2:12" ht="7.5" customHeight="1">
      <c r="B60" s="473"/>
      <c r="C60" s="55"/>
      <c r="D60" s="56"/>
      <c r="E60" s="67"/>
      <c r="F60" s="56"/>
      <c r="G60" s="56"/>
      <c r="H60" s="56"/>
      <c r="I60" s="67"/>
      <c r="J60" s="56"/>
      <c r="K60" s="56"/>
      <c r="L60" s="575"/>
    </row>
    <row r="61" spans="2:12" s="165" customFormat="1" ht="13.5" customHeight="1">
      <c r="B61" s="166" t="s">
        <v>555</v>
      </c>
      <c r="C61" s="62">
        <f>SUM(C63:C67,C69:C73)</f>
        <v>48</v>
      </c>
      <c r="D61" s="63">
        <f>SUM(D63:D67,D69:D73)</f>
        <v>7</v>
      </c>
      <c r="E61" s="40">
        <f>SUM(C61:D61)</f>
        <v>55</v>
      </c>
      <c r="F61" s="63">
        <f>SUM(F63:F67,F69:F73)</f>
        <v>532</v>
      </c>
      <c r="G61" s="63">
        <f>SUM(G63:G67,G69:G73)</f>
        <v>11810</v>
      </c>
      <c r="H61" s="63">
        <f>SUM(H63:H67,H69:H73)</f>
        <v>11159</v>
      </c>
      <c r="I61" s="40">
        <f>SUM(G61:H61)</f>
        <v>22969</v>
      </c>
      <c r="J61" s="63">
        <f>SUM(J63:J67,J69:J73)</f>
        <v>634</v>
      </c>
      <c r="K61" s="63">
        <f>SUM(K63:K67,K69:K73)</f>
        <v>215</v>
      </c>
      <c r="L61" s="1144">
        <f>SUM(J61:K61)</f>
        <v>849</v>
      </c>
    </row>
    <row r="62" spans="2:12" ht="7.5" customHeight="1">
      <c r="B62" s="473"/>
      <c r="C62" s="55"/>
      <c r="D62" s="56"/>
      <c r="E62" s="67"/>
      <c r="F62" s="56"/>
      <c r="G62" s="56"/>
      <c r="H62" s="56"/>
      <c r="I62" s="67"/>
      <c r="J62" s="56"/>
      <c r="K62" s="56"/>
      <c r="L62" s="575"/>
    </row>
    <row r="63" spans="2:12" ht="13.5" customHeight="1">
      <c r="B63" s="473" t="s">
        <v>528</v>
      </c>
      <c r="C63" s="55">
        <v>12</v>
      </c>
      <c r="D63" s="56">
        <v>4</v>
      </c>
      <c r="E63" s="67">
        <f>SUM(C63:D63)</f>
        <v>16</v>
      </c>
      <c r="F63" s="56">
        <v>160</v>
      </c>
      <c r="G63" s="56">
        <v>3641</v>
      </c>
      <c r="H63" s="56">
        <v>3493</v>
      </c>
      <c r="I63" s="67">
        <f>SUM(G63:H63)</f>
        <v>7134</v>
      </c>
      <c r="J63" s="56">
        <v>193</v>
      </c>
      <c r="K63" s="56">
        <v>59</v>
      </c>
      <c r="L63" s="575">
        <f>SUM(J63:K63)</f>
        <v>252</v>
      </c>
    </row>
    <row r="64" spans="2:12" ht="13.5" customHeight="1">
      <c r="B64" s="473" t="s">
        <v>625</v>
      </c>
      <c r="C64" s="55">
        <v>6</v>
      </c>
      <c r="D64" s="56">
        <v>0</v>
      </c>
      <c r="E64" s="67">
        <f>SUM(C64:D64)</f>
        <v>6</v>
      </c>
      <c r="F64" s="56">
        <v>65</v>
      </c>
      <c r="G64" s="56">
        <v>1405</v>
      </c>
      <c r="H64" s="56">
        <v>1370</v>
      </c>
      <c r="I64" s="67">
        <f>SUM(G64:H64)</f>
        <v>2775</v>
      </c>
      <c r="J64" s="56">
        <v>78</v>
      </c>
      <c r="K64" s="56">
        <v>28</v>
      </c>
      <c r="L64" s="575">
        <f>SUM(J64:K64)</f>
        <v>106</v>
      </c>
    </row>
    <row r="65" spans="2:12" ht="12">
      <c r="B65" s="473" t="s">
        <v>530</v>
      </c>
      <c r="C65" s="55">
        <v>4</v>
      </c>
      <c r="D65" s="56">
        <v>0</v>
      </c>
      <c r="E65" s="67">
        <f>SUM(C65:D65)</f>
        <v>4</v>
      </c>
      <c r="F65" s="56">
        <v>61</v>
      </c>
      <c r="G65" s="56">
        <v>1344</v>
      </c>
      <c r="H65" s="56">
        <v>1319</v>
      </c>
      <c r="I65" s="67">
        <f>SUM(G65:H65)</f>
        <v>2663</v>
      </c>
      <c r="J65" s="56">
        <v>77</v>
      </c>
      <c r="K65" s="56">
        <v>23</v>
      </c>
      <c r="L65" s="575">
        <f>SUM(J65:K65)</f>
        <v>100</v>
      </c>
    </row>
    <row r="66" spans="2:12" ht="12">
      <c r="B66" s="473" t="s">
        <v>1581</v>
      </c>
      <c r="C66" s="55">
        <v>2</v>
      </c>
      <c r="D66" s="56">
        <v>0</v>
      </c>
      <c r="E66" s="67">
        <f>SUM(C66:D66)</f>
        <v>2</v>
      </c>
      <c r="F66" s="56">
        <v>23</v>
      </c>
      <c r="G66" s="56">
        <v>534</v>
      </c>
      <c r="H66" s="56">
        <v>517</v>
      </c>
      <c r="I66" s="67">
        <f>SUM(G66:H66)</f>
        <v>1051</v>
      </c>
      <c r="J66" s="56">
        <v>25</v>
      </c>
      <c r="K66" s="56">
        <v>10</v>
      </c>
      <c r="L66" s="575">
        <f>SUM(J66:K66)</f>
        <v>35</v>
      </c>
    </row>
    <row r="67" spans="2:12" ht="12">
      <c r="B67" s="473" t="s">
        <v>435</v>
      </c>
      <c r="C67" s="55">
        <v>3</v>
      </c>
      <c r="D67" s="56">
        <v>0</v>
      </c>
      <c r="E67" s="67">
        <f>SUM(C67:D67)</f>
        <v>3</v>
      </c>
      <c r="F67" s="56">
        <v>36</v>
      </c>
      <c r="G67" s="56">
        <v>774</v>
      </c>
      <c r="H67" s="56">
        <v>731</v>
      </c>
      <c r="I67" s="67">
        <f>SUM(G67:H67)</f>
        <v>1505</v>
      </c>
      <c r="J67" s="56">
        <v>39</v>
      </c>
      <c r="K67" s="56">
        <v>16</v>
      </c>
      <c r="L67" s="575">
        <f>SUM(J67:K67)</f>
        <v>55</v>
      </c>
    </row>
    <row r="68" spans="2:12" ht="7.5" customHeight="1">
      <c r="B68" s="473"/>
      <c r="C68" s="55"/>
      <c r="D68" s="56"/>
      <c r="E68" s="67"/>
      <c r="F68" s="56"/>
      <c r="G68" s="56"/>
      <c r="H68" s="56"/>
      <c r="I68" s="67"/>
      <c r="J68" s="56"/>
      <c r="K68" s="56"/>
      <c r="L68" s="575"/>
    </row>
    <row r="69" spans="2:12" ht="12">
      <c r="B69" s="473" t="s">
        <v>626</v>
      </c>
      <c r="C69" s="55">
        <v>2</v>
      </c>
      <c r="D69" s="56">
        <v>0</v>
      </c>
      <c r="E69" s="67">
        <f>SUM(C69:D69)</f>
        <v>2</v>
      </c>
      <c r="F69" s="56">
        <v>17</v>
      </c>
      <c r="G69" s="56">
        <v>363</v>
      </c>
      <c r="H69" s="56">
        <v>348</v>
      </c>
      <c r="I69" s="67">
        <f>SUM(G69:H69)</f>
        <v>711</v>
      </c>
      <c r="J69" s="56">
        <v>18</v>
      </c>
      <c r="K69" s="56">
        <v>9</v>
      </c>
      <c r="L69" s="575">
        <f>SUM(J69:K69)</f>
        <v>27</v>
      </c>
    </row>
    <row r="70" spans="2:12" ht="12">
      <c r="B70" s="473" t="s">
        <v>437</v>
      </c>
      <c r="C70" s="55">
        <v>5</v>
      </c>
      <c r="D70" s="56">
        <v>1</v>
      </c>
      <c r="E70" s="67">
        <f>SUM(C70:D70)</f>
        <v>6</v>
      </c>
      <c r="F70" s="56">
        <v>53</v>
      </c>
      <c r="G70" s="56">
        <v>1177</v>
      </c>
      <c r="H70" s="56">
        <v>1099</v>
      </c>
      <c r="I70" s="67">
        <f>SUM(G70:H70)</f>
        <v>2276</v>
      </c>
      <c r="J70" s="56">
        <v>62</v>
      </c>
      <c r="K70" s="56">
        <v>21</v>
      </c>
      <c r="L70" s="575">
        <f>SUM(J70:K70)</f>
        <v>83</v>
      </c>
    </row>
    <row r="71" spans="2:12" ht="12">
      <c r="B71" s="473" t="s">
        <v>439</v>
      </c>
      <c r="C71" s="55">
        <v>5</v>
      </c>
      <c r="D71" s="56">
        <v>0</v>
      </c>
      <c r="E71" s="67">
        <f>SUM(C71:D71)</f>
        <v>5</v>
      </c>
      <c r="F71" s="56">
        <v>46</v>
      </c>
      <c r="G71" s="56">
        <v>1087</v>
      </c>
      <c r="H71" s="56">
        <v>960</v>
      </c>
      <c r="I71" s="67">
        <f>SUM(G71:H71)</f>
        <v>2047</v>
      </c>
      <c r="J71" s="56">
        <v>54</v>
      </c>
      <c r="K71" s="56">
        <v>20</v>
      </c>
      <c r="L71" s="575">
        <f>SUM(J71:K71)</f>
        <v>74</v>
      </c>
    </row>
    <row r="72" spans="2:12" ht="12">
      <c r="B72" s="473" t="s">
        <v>1739</v>
      </c>
      <c r="C72" s="55">
        <v>2</v>
      </c>
      <c r="D72" s="56">
        <v>0</v>
      </c>
      <c r="E72" s="67">
        <f>SUM(C72:D72)</f>
        <v>2</v>
      </c>
      <c r="F72" s="56">
        <v>28</v>
      </c>
      <c r="G72" s="56">
        <v>657</v>
      </c>
      <c r="H72" s="56">
        <v>605</v>
      </c>
      <c r="I72" s="67">
        <f>SUM(G72:H72)</f>
        <v>1262</v>
      </c>
      <c r="J72" s="56">
        <v>29</v>
      </c>
      <c r="K72" s="56">
        <v>13</v>
      </c>
      <c r="L72" s="575">
        <f>SUM(J72:K72)</f>
        <v>42</v>
      </c>
    </row>
    <row r="73" spans="2:12" ht="12">
      <c r="B73" s="473" t="s">
        <v>532</v>
      </c>
      <c r="C73" s="55">
        <v>7</v>
      </c>
      <c r="D73" s="56">
        <v>2</v>
      </c>
      <c r="E73" s="67">
        <f>SUM(C73:D73)</f>
        <v>9</v>
      </c>
      <c r="F73" s="56">
        <v>43</v>
      </c>
      <c r="G73" s="56">
        <v>828</v>
      </c>
      <c r="H73" s="56">
        <v>717</v>
      </c>
      <c r="I73" s="67">
        <f>SUM(G73:H73)</f>
        <v>1545</v>
      </c>
      <c r="J73" s="56">
        <v>59</v>
      </c>
      <c r="K73" s="56">
        <v>16</v>
      </c>
      <c r="L73" s="575">
        <f>SUM(J73:K73)</f>
        <v>75</v>
      </c>
    </row>
    <row r="74" spans="2:12" ht="7.5" customHeight="1">
      <c r="B74" s="1147"/>
      <c r="C74" s="885"/>
      <c r="D74" s="886"/>
      <c r="E74" s="189"/>
      <c r="F74" s="886"/>
      <c r="G74" s="886"/>
      <c r="H74" s="886"/>
      <c r="I74" s="886"/>
      <c r="J74" s="886"/>
      <c r="K74" s="886"/>
      <c r="L74" s="68"/>
    </row>
    <row r="75" spans="2:12" ht="12">
      <c r="B75" s="151" t="s">
        <v>628</v>
      </c>
      <c r="C75" s="868"/>
      <c r="D75" s="868"/>
      <c r="E75" s="868"/>
      <c r="F75" s="868"/>
      <c r="G75" s="868"/>
      <c r="H75" s="868"/>
      <c r="I75" s="868"/>
      <c r="J75" s="868"/>
      <c r="K75" s="868"/>
      <c r="L75" s="868"/>
    </row>
    <row r="76" spans="3:12" ht="12">
      <c r="C76" s="868"/>
      <c r="D76" s="868"/>
      <c r="E76" s="868"/>
      <c r="F76" s="868"/>
      <c r="G76" s="868"/>
      <c r="H76" s="868"/>
      <c r="I76" s="868"/>
      <c r="J76" s="868"/>
      <c r="K76" s="868"/>
      <c r="L76" s="868"/>
    </row>
    <row r="77" spans="3:12" ht="12">
      <c r="C77" s="868"/>
      <c r="D77" s="868"/>
      <c r="E77" s="868"/>
      <c r="F77" s="868"/>
      <c r="G77" s="868"/>
      <c r="H77" s="868"/>
      <c r="I77" s="868"/>
      <c r="J77" s="868"/>
      <c r="K77" s="868"/>
      <c r="L77" s="868"/>
    </row>
    <row r="78" spans="3:12" ht="12">
      <c r="C78" s="868"/>
      <c r="D78" s="868"/>
      <c r="E78" s="868"/>
      <c r="F78" s="868"/>
      <c r="G78" s="868"/>
      <c r="H78" s="868"/>
      <c r="I78" s="868"/>
      <c r="J78" s="868"/>
      <c r="K78" s="868"/>
      <c r="L78" s="868"/>
    </row>
    <row r="79" spans="3:12" ht="12">
      <c r="C79" s="868"/>
      <c r="D79" s="868"/>
      <c r="E79" s="868"/>
      <c r="F79" s="868"/>
      <c r="G79" s="868"/>
      <c r="H79" s="868"/>
      <c r="I79" s="868"/>
      <c r="J79" s="868"/>
      <c r="K79" s="868"/>
      <c r="L79" s="868"/>
    </row>
    <row r="80" spans="3:12" ht="12">
      <c r="C80" s="868"/>
      <c r="D80" s="868"/>
      <c r="E80" s="868"/>
      <c r="F80" s="868"/>
      <c r="G80" s="868"/>
      <c r="H80" s="868"/>
      <c r="I80" s="868"/>
      <c r="J80" s="868"/>
      <c r="K80" s="868"/>
      <c r="L80" s="868"/>
    </row>
    <row r="81" spans="3:12" ht="12">
      <c r="C81" s="868"/>
      <c r="D81" s="868"/>
      <c r="E81" s="868"/>
      <c r="F81" s="868"/>
      <c r="G81" s="868"/>
      <c r="H81" s="868"/>
      <c r="I81" s="868"/>
      <c r="J81" s="868"/>
      <c r="K81" s="868"/>
      <c r="L81" s="868"/>
    </row>
    <row r="82" spans="3:12" ht="12">
      <c r="C82" s="868"/>
      <c r="D82" s="868"/>
      <c r="E82" s="868"/>
      <c r="F82" s="868"/>
      <c r="G82" s="868"/>
      <c r="H82" s="868"/>
      <c r="I82" s="868"/>
      <c r="J82" s="868"/>
      <c r="K82" s="868"/>
      <c r="L82" s="868"/>
    </row>
    <row r="83" spans="3:12" ht="12">
      <c r="C83" s="868"/>
      <c r="D83" s="868"/>
      <c r="E83" s="868"/>
      <c r="F83" s="868"/>
      <c r="G83" s="868"/>
      <c r="H83" s="868"/>
      <c r="I83" s="868"/>
      <c r="J83" s="868"/>
      <c r="K83" s="868"/>
      <c r="L83" s="868"/>
    </row>
    <row r="84" spans="3:12" ht="12">
      <c r="C84" s="868"/>
      <c r="D84" s="868"/>
      <c r="E84" s="868"/>
      <c r="F84" s="868"/>
      <c r="G84" s="868"/>
      <c r="H84" s="868"/>
      <c r="I84" s="868"/>
      <c r="J84" s="868"/>
      <c r="K84" s="868"/>
      <c r="L84" s="868"/>
    </row>
    <row r="85" spans="3:12" ht="12">
      <c r="C85" s="868"/>
      <c r="D85" s="868"/>
      <c r="E85" s="868"/>
      <c r="F85" s="868"/>
      <c r="G85" s="868"/>
      <c r="H85" s="868"/>
      <c r="I85" s="868"/>
      <c r="J85" s="868"/>
      <c r="K85" s="868"/>
      <c r="L85" s="868"/>
    </row>
    <row r="86" spans="3:12" ht="12">
      <c r="C86" s="868"/>
      <c r="D86" s="868"/>
      <c r="E86" s="868"/>
      <c r="F86" s="868"/>
      <c r="G86" s="868"/>
      <c r="H86" s="868"/>
      <c r="I86" s="868"/>
      <c r="J86" s="868"/>
      <c r="K86" s="868"/>
      <c r="L86" s="868"/>
    </row>
    <row r="87" spans="3:12" ht="12">
      <c r="C87" s="868"/>
      <c r="D87" s="868"/>
      <c r="E87" s="868"/>
      <c r="F87" s="868"/>
      <c r="G87" s="868"/>
      <c r="H87" s="868"/>
      <c r="I87" s="868"/>
      <c r="J87" s="868"/>
      <c r="K87" s="868"/>
      <c r="L87" s="868"/>
    </row>
    <row r="88" spans="3:12" ht="12">
      <c r="C88" s="868"/>
      <c r="D88" s="868"/>
      <c r="E88" s="868"/>
      <c r="F88" s="868"/>
      <c r="G88" s="868"/>
      <c r="H88" s="868"/>
      <c r="I88" s="868"/>
      <c r="J88" s="868"/>
      <c r="K88" s="868"/>
      <c r="L88" s="868"/>
    </row>
    <row r="89" spans="3:12" ht="12">
      <c r="C89" s="868"/>
      <c r="D89" s="868"/>
      <c r="E89" s="868"/>
      <c r="F89" s="868"/>
      <c r="G89" s="868"/>
      <c r="H89" s="868"/>
      <c r="I89" s="868"/>
      <c r="J89" s="868"/>
      <c r="K89" s="868"/>
      <c r="L89" s="868"/>
    </row>
    <row r="90" spans="3:12" ht="12">
      <c r="C90" s="868"/>
      <c r="D90" s="868"/>
      <c r="E90" s="868"/>
      <c r="F90" s="868"/>
      <c r="G90" s="868"/>
      <c r="H90" s="868"/>
      <c r="I90" s="868"/>
      <c r="J90" s="868"/>
      <c r="K90" s="868"/>
      <c r="L90" s="868"/>
    </row>
    <row r="91" spans="3:12" ht="12">
      <c r="C91" s="868"/>
      <c r="D91" s="868"/>
      <c r="E91" s="868"/>
      <c r="F91" s="868"/>
      <c r="G91" s="868"/>
      <c r="H91" s="868"/>
      <c r="I91" s="868"/>
      <c r="J91" s="868"/>
      <c r="K91" s="868"/>
      <c r="L91" s="868"/>
    </row>
    <row r="92" spans="3:12" ht="12">
      <c r="C92" s="868"/>
      <c r="D92" s="868"/>
      <c r="E92" s="868"/>
      <c r="F92" s="868"/>
      <c r="G92" s="868"/>
      <c r="H92" s="868"/>
      <c r="I92" s="868"/>
      <c r="J92" s="868"/>
      <c r="K92" s="868"/>
      <c r="L92" s="868"/>
    </row>
    <row r="93" spans="3:12" ht="12">
      <c r="C93" s="868"/>
      <c r="D93" s="868"/>
      <c r="E93" s="868"/>
      <c r="F93" s="868"/>
      <c r="G93" s="868"/>
      <c r="H93" s="868"/>
      <c r="I93" s="868"/>
      <c r="J93" s="868"/>
      <c r="K93" s="868"/>
      <c r="L93" s="868"/>
    </row>
    <row r="94" spans="3:12" ht="12">
      <c r="C94" s="868"/>
      <c r="D94" s="868"/>
      <c r="E94" s="868"/>
      <c r="F94" s="868"/>
      <c r="G94" s="868"/>
      <c r="H94" s="868"/>
      <c r="I94" s="868"/>
      <c r="J94" s="868"/>
      <c r="K94" s="868"/>
      <c r="L94" s="868"/>
    </row>
    <row r="95" spans="3:12" ht="12">
      <c r="C95" s="868"/>
      <c r="D95" s="868"/>
      <c r="E95" s="868"/>
      <c r="F95" s="868"/>
      <c r="G95" s="868"/>
      <c r="H95" s="868"/>
      <c r="I95" s="868"/>
      <c r="J95" s="868"/>
      <c r="K95" s="868"/>
      <c r="L95" s="868"/>
    </row>
    <row r="96" spans="3:12" ht="12">
      <c r="C96" s="868"/>
      <c r="D96" s="868"/>
      <c r="E96" s="868"/>
      <c r="F96" s="868"/>
      <c r="G96" s="868"/>
      <c r="H96" s="868"/>
      <c r="I96" s="868"/>
      <c r="J96" s="868"/>
      <c r="K96" s="868"/>
      <c r="L96" s="868"/>
    </row>
    <row r="97" spans="3:12" ht="12">
      <c r="C97" s="868"/>
      <c r="D97" s="868"/>
      <c r="E97" s="868"/>
      <c r="F97" s="868"/>
      <c r="G97" s="868"/>
      <c r="H97" s="868"/>
      <c r="I97" s="868"/>
      <c r="J97" s="868"/>
      <c r="K97" s="868"/>
      <c r="L97" s="868"/>
    </row>
    <row r="98" spans="3:12" ht="12">
      <c r="C98" s="868"/>
      <c r="D98" s="868"/>
      <c r="E98" s="868"/>
      <c r="F98" s="868"/>
      <c r="G98" s="868"/>
      <c r="H98" s="868"/>
      <c r="I98" s="868"/>
      <c r="J98" s="868"/>
      <c r="K98" s="868"/>
      <c r="L98" s="868"/>
    </row>
    <row r="99" spans="3:12" ht="12">
      <c r="C99" s="868"/>
      <c r="D99" s="868"/>
      <c r="E99" s="868"/>
      <c r="F99" s="868"/>
      <c r="G99" s="868"/>
      <c r="H99" s="868"/>
      <c r="I99" s="868"/>
      <c r="J99" s="868"/>
      <c r="K99" s="868"/>
      <c r="L99" s="868"/>
    </row>
    <row r="100" spans="3:12" ht="12">
      <c r="C100" s="868"/>
      <c r="D100" s="868"/>
      <c r="E100" s="868"/>
      <c r="F100" s="868"/>
      <c r="G100" s="868"/>
      <c r="H100" s="868"/>
      <c r="I100" s="868"/>
      <c r="J100" s="868"/>
      <c r="K100" s="868"/>
      <c r="L100" s="868"/>
    </row>
    <row r="101" spans="3:12" ht="12">
      <c r="C101" s="868"/>
      <c r="D101" s="868"/>
      <c r="E101" s="868"/>
      <c r="F101" s="868"/>
      <c r="G101" s="868"/>
      <c r="H101" s="868"/>
      <c r="I101" s="868"/>
      <c r="J101" s="868"/>
      <c r="K101" s="868"/>
      <c r="L101" s="868"/>
    </row>
    <row r="102" spans="3:12" ht="12">
      <c r="C102" s="868"/>
      <c r="D102" s="868"/>
      <c r="E102" s="868"/>
      <c r="F102" s="868"/>
      <c r="G102" s="868"/>
      <c r="H102" s="868"/>
      <c r="I102" s="868"/>
      <c r="J102" s="868"/>
      <c r="K102" s="868"/>
      <c r="L102" s="868"/>
    </row>
    <row r="103" spans="3:12" ht="12">
      <c r="C103" s="868"/>
      <c r="D103" s="868"/>
      <c r="E103" s="868"/>
      <c r="F103" s="868"/>
      <c r="G103" s="868"/>
      <c r="H103" s="868"/>
      <c r="I103" s="868"/>
      <c r="J103" s="868"/>
      <c r="K103" s="868"/>
      <c r="L103" s="868"/>
    </row>
    <row r="104" spans="3:12" ht="12">
      <c r="C104" s="868"/>
      <c r="D104" s="868"/>
      <c r="E104" s="868"/>
      <c r="F104" s="868"/>
      <c r="G104" s="868"/>
      <c r="H104" s="868"/>
      <c r="I104" s="868"/>
      <c r="J104" s="868"/>
      <c r="K104" s="868"/>
      <c r="L104" s="868"/>
    </row>
    <row r="105" spans="3:12" ht="12">
      <c r="C105" s="868"/>
      <c r="D105" s="868"/>
      <c r="E105" s="868"/>
      <c r="F105" s="868"/>
      <c r="G105" s="868"/>
      <c r="H105" s="868"/>
      <c r="I105" s="868"/>
      <c r="J105" s="868"/>
      <c r="K105" s="868"/>
      <c r="L105" s="868"/>
    </row>
    <row r="106" spans="3:12" ht="12">
      <c r="C106" s="868"/>
      <c r="D106" s="868"/>
      <c r="E106" s="868"/>
      <c r="F106" s="868"/>
      <c r="G106" s="868"/>
      <c r="H106" s="868"/>
      <c r="I106" s="868"/>
      <c r="J106" s="868"/>
      <c r="K106" s="868"/>
      <c r="L106" s="868"/>
    </row>
    <row r="107" spans="3:12" ht="12">
      <c r="C107" s="868"/>
      <c r="D107" s="868"/>
      <c r="E107" s="868"/>
      <c r="F107" s="868"/>
      <c r="G107" s="868"/>
      <c r="H107" s="868"/>
      <c r="I107" s="868"/>
      <c r="J107" s="868"/>
      <c r="K107" s="868"/>
      <c r="L107" s="868"/>
    </row>
    <row r="108" spans="3:12" ht="12">
      <c r="C108" s="868"/>
      <c r="D108" s="868"/>
      <c r="E108" s="868"/>
      <c r="F108" s="868"/>
      <c r="G108" s="868"/>
      <c r="H108" s="868"/>
      <c r="I108" s="868"/>
      <c r="J108" s="868"/>
      <c r="K108" s="868"/>
      <c r="L108" s="868"/>
    </row>
    <row r="109" spans="3:12" ht="12">
      <c r="C109" s="868"/>
      <c r="D109" s="868"/>
      <c r="E109" s="868"/>
      <c r="F109" s="868"/>
      <c r="G109" s="868"/>
      <c r="H109" s="868"/>
      <c r="I109" s="868"/>
      <c r="J109" s="868"/>
      <c r="K109" s="868"/>
      <c r="L109" s="868"/>
    </row>
    <row r="110" spans="3:12" ht="12">
      <c r="C110" s="868"/>
      <c r="D110" s="868"/>
      <c r="E110" s="868"/>
      <c r="F110" s="868"/>
      <c r="G110" s="868"/>
      <c r="H110" s="868"/>
      <c r="I110" s="868"/>
      <c r="J110" s="868"/>
      <c r="K110" s="868"/>
      <c r="L110" s="868"/>
    </row>
    <row r="111" spans="3:12" ht="12">
      <c r="C111" s="868"/>
      <c r="D111" s="868"/>
      <c r="E111" s="868"/>
      <c r="F111" s="868"/>
      <c r="G111" s="868"/>
      <c r="H111" s="868"/>
      <c r="I111" s="868"/>
      <c r="J111" s="868"/>
      <c r="K111" s="868"/>
      <c r="L111" s="868"/>
    </row>
    <row r="112" spans="3:12" ht="12">
      <c r="C112" s="868"/>
      <c r="D112" s="868"/>
      <c r="E112" s="868"/>
      <c r="F112" s="868"/>
      <c r="G112" s="868"/>
      <c r="H112" s="868"/>
      <c r="I112" s="868"/>
      <c r="J112" s="868"/>
      <c r="K112" s="868"/>
      <c r="L112" s="868"/>
    </row>
    <row r="113" spans="3:12" ht="12">
      <c r="C113" s="868"/>
      <c r="D113" s="868"/>
      <c r="E113" s="868"/>
      <c r="F113" s="868"/>
      <c r="G113" s="868"/>
      <c r="H113" s="868"/>
      <c r="I113" s="868"/>
      <c r="J113" s="868"/>
      <c r="K113" s="868"/>
      <c r="L113" s="868"/>
    </row>
    <row r="114" spans="3:12" ht="12">
      <c r="C114" s="868"/>
      <c r="D114" s="868"/>
      <c r="E114" s="868"/>
      <c r="F114" s="868"/>
      <c r="G114" s="868"/>
      <c r="H114" s="868"/>
      <c r="I114" s="868"/>
      <c r="J114" s="868"/>
      <c r="K114" s="868"/>
      <c r="L114" s="868"/>
    </row>
    <row r="115" spans="3:12" ht="12">
      <c r="C115" s="868"/>
      <c r="D115" s="868"/>
      <c r="E115" s="868"/>
      <c r="F115" s="868"/>
      <c r="G115" s="868"/>
      <c r="H115" s="868"/>
      <c r="I115" s="868"/>
      <c r="J115" s="868"/>
      <c r="K115" s="868"/>
      <c r="L115" s="868"/>
    </row>
    <row r="116" spans="3:12" ht="12">
      <c r="C116" s="868"/>
      <c r="D116" s="868"/>
      <c r="E116" s="868"/>
      <c r="F116" s="868"/>
      <c r="G116" s="868"/>
      <c r="H116" s="868"/>
      <c r="I116" s="868"/>
      <c r="J116" s="868"/>
      <c r="K116" s="868"/>
      <c r="L116" s="868"/>
    </row>
    <row r="117" spans="3:12" ht="12">
      <c r="C117" s="868"/>
      <c r="D117" s="868"/>
      <c r="E117" s="868"/>
      <c r="F117" s="868"/>
      <c r="G117" s="868"/>
      <c r="H117" s="868"/>
      <c r="I117" s="868"/>
      <c r="J117" s="868"/>
      <c r="K117" s="868"/>
      <c r="L117" s="868"/>
    </row>
    <row r="118" spans="3:12" ht="12">
      <c r="C118" s="868"/>
      <c r="D118" s="868"/>
      <c r="E118" s="868"/>
      <c r="F118" s="868"/>
      <c r="G118" s="868"/>
      <c r="H118" s="868"/>
      <c r="I118" s="868"/>
      <c r="J118" s="868"/>
      <c r="K118" s="868"/>
      <c r="L118" s="868"/>
    </row>
    <row r="119" spans="3:12" ht="12">
      <c r="C119" s="868"/>
      <c r="D119" s="868"/>
      <c r="E119" s="868"/>
      <c r="F119" s="868"/>
      <c r="G119" s="868"/>
      <c r="H119" s="868"/>
      <c r="I119" s="868"/>
      <c r="J119" s="868"/>
      <c r="K119" s="868"/>
      <c r="L119" s="868"/>
    </row>
    <row r="120" spans="3:12" ht="12">
      <c r="C120" s="868"/>
      <c r="D120" s="868"/>
      <c r="E120" s="868"/>
      <c r="F120" s="868"/>
      <c r="G120" s="868"/>
      <c r="H120" s="868"/>
      <c r="I120" s="868"/>
      <c r="J120" s="868"/>
      <c r="K120" s="868"/>
      <c r="L120" s="868"/>
    </row>
    <row r="121" spans="3:12" ht="12">
      <c r="C121" s="868"/>
      <c r="D121" s="868"/>
      <c r="E121" s="868"/>
      <c r="F121" s="868"/>
      <c r="G121" s="868"/>
      <c r="H121" s="868"/>
      <c r="I121" s="868"/>
      <c r="J121" s="868"/>
      <c r="K121" s="868"/>
      <c r="L121" s="868"/>
    </row>
    <row r="122" spans="3:12" ht="12">
      <c r="C122" s="868"/>
      <c r="D122" s="868"/>
      <c r="E122" s="868"/>
      <c r="F122" s="868"/>
      <c r="G122" s="868"/>
      <c r="H122" s="868"/>
      <c r="I122" s="868"/>
      <c r="J122" s="868"/>
      <c r="K122" s="868"/>
      <c r="L122" s="868"/>
    </row>
    <row r="123" spans="3:12" ht="12">
      <c r="C123" s="868"/>
      <c r="D123" s="868"/>
      <c r="E123" s="868"/>
      <c r="F123" s="868"/>
      <c r="G123" s="868"/>
      <c r="H123" s="868"/>
      <c r="I123" s="868"/>
      <c r="J123" s="868"/>
      <c r="K123" s="868"/>
      <c r="L123" s="868"/>
    </row>
    <row r="124" spans="3:12" ht="12">
      <c r="C124" s="868"/>
      <c r="D124" s="868"/>
      <c r="E124" s="868"/>
      <c r="F124" s="868"/>
      <c r="G124" s="868"/>
      <c r="H124" s="868"/>
      <c r="I124" s="868"/>
      <c r="J124" s="868"/>
      <c r="K124" s="868"/>
      <c r="L124" s="868"/>
    </row>
    <row r="125" spans="3:12" ht="12">
      <c r="C125" s="868"/>
      <c r="D125" s="868"/>
      <c r="E125" s="868"/>
      <c r="F125" s="868"/>
      <c r="G125" s="868"/>
      <c r="H125" s="868"/>
      <c r="I125" s="868"/>
      <c r="J125" s="868"/>
      <c r="K125" s="868"/>
      <c r="L125" s="868"/>
    </row>
    <row r="126" spans="3:12" ht="12">
      <c r="C126" s="868"/>
      <c r="D126" s="868"/>
      <c r="E126" s="868"/>
      <c r="F126" s="868"/>
      <c r="G126" s="868"/>
      <c r="H126" s="868"/>
      <c r="I126" s="868"/>
      <c r="J126" s="868"/>
      <c r="K126" s="868"/>
      <c r="L126" s="868"/>
    </row>
    <row r="127" spans="3:12" ht="12">
      <c r="C127" s="868"/>
      <c r="D127" s="868"/>
      <c r="E127" s="868"/>
      <c r="F127" s="868"/>
      <c r="G127" s="868"/>
      <c r="H127" s="868"/>
      <c r="I127" s="868"/>
      <c r="J127" s="868"/>
      <c r="K127" s="868"/>
      <c r="L127" s="868"/>
    </row>
    <row r="128" spans="3:12" ht="12">
      <c r="C128" s="868"/>
      <c r="D128" s="868"/>
      <c r="E128" s="868"/>
      <c r="F128" s="868"/>
      <c r="G128" s="868"/>
      <c r="H128" s="868"/>
      <c r="I128" s="868"/>
      <c r="J128" s="868"/>
      <c r="K128" s="868"/>
      <c r="L128" s="868"/>
    </row>
    <row r="129" spans="3:12" ht="12">
      <c r="C129" s="868"/>
      <c r="D129" s="868"/>
      <c r="E129" s="868"/>
      <c r="F129" s="868"/>
      <c r="G129" s="868"/>
      <c r="H129" s="868"/>
      <c r="I129" s="868"/>
      <c r="J129" s="868"/>
      <c r="K129" s="868"/>
      <c r="L129" s="868"/>
    </row>
    <row r="130" spans="3:12" ht="12">
      <c r="C130" s="868"/>
      <c r="D130" s="868"/>
      <c r="E130" s="868"/>
      <c r="F130" s="868"/>
      <c r="G130" s="868"/>
      <c r="H130" s="868"/>
      <c r="I130" s="868"/>
      <c r="J130" s="868"/>
      <c r="K130" s="868"/>
      <c r="L130" s="868"/>
    </row>
    <row r="131" spans="3:12" ht="12">
      <c r="C131" s="868"/>
      <c r="D131" s="868"/>
      <c r="E131" s="868"/>
      <c r="F131" s="868"/>
      <c r="G131" s="868"/>
      <c r="H131" s="868"/>
      <c r="I131" s="868"/>
      <c r="J131" s="868"/>
      <c r="K131" s="868"/>
      <c r="L131" s="868"/>
    </row>
    <row r="132" spans="3:12" ht="12">
      <c r="C132" s="868"/>
      <c r="D132" s="868"/>
      <c r="E132" s="868"/>
      <c r="F132" s="868"/>
      <c r="G132" s="868"/>
      <c r="H132" s="868"/>
      <c r="I132" s="868"/>
      <c r="J132" s="868"/>
      <c r="K132" s="868"/>
      <c r="L132" s="868"/>
    </row>
    <row r="133" spans="3:12" ht="12">
      <c r="C133" s="868"/>
      <c r="D133" s="868"/>
      <c r="E133" s="868"/>
      <c r="F133" s="868"/>
      <c r="G133" s="868"/>
      <c r="H133" s="868"/>
      <c r="I133" s="868"/>
      <c r="J133" s="868"/>
      <c r="K133" s="868"/>
      <c r="L133" s="868"/>
    </row>
    <row r="134" spans="3:12" ht="12">
      <c r="C134" s="868"/>
      <c r="D134" s="868"/>
      <c r="E134" s="868"/>
      <c r="F134" s="868"/>
      <c r="G134" s="868"/>
      <c r="H134" s="868"/>
      <c r="I134" s="868"/>
      <c r="J134" s="868"/>
      <c r="K134" s="868"/>
      <c r="L134" s="868"/>
    </row>
    <row r="135" spans="3:12" ht="12">
      <c r="C135" s="868"/>
      <c r="D135" s="868"/>
      <c r="E135" s="868"/>
      <c r="F135" s="868"/>
      <c r="G135" s="868"/>
      <c r="H135" s="868"/>
      <c r="I135" s="868"/>
      <c r="J135" s="868"/>
      <c r="K135" s="868"/>
      <c r="L135" s="868"/>
    </row>
    <row r="136" spans="3:12" ht="12">
      <c r="C136" s="868"/>
      <c r="D136" s="868"/>
      <c r="E136" s="868"/>
      <c r="F136" s="868"/>
      <c r="G136" s="868"/>
      <c r="H136" s="868"/>
      <c r="I136" s="868"/>
      <c r="J136" s="868"/>
      <c r="K136" s="868"/>
      <c r="L136" s="868"/>
    </row>
    <row r="137" spans="3:12" ht="12">
      <c r="C137" s="868"/>
      <c r="D137" s="868"/>
      <c r="E137" s="868"/>
      <c r="F137" s="868"/>
      <c r="G137" s="868"/>
      <c r="H137" s="868"/>
      <c r="I137" s="868"/>
      <c r="J137" s="868"/>
      <c r="K137" s="868"/>
      <c r="L137" s="868"/>
    </row>
    <row r="138" spans="3:12" ht="12">
      <c r="C138" s="868"/>
      <c r="D138" s="868"/>
      <c r="E138" s="868"/>
      <c r="F138" s="868"/>
      <c r="G138" s="868"/>
      <c r="H138" s="868"/>
      <c r="I138" s="868"/>
      <c r="J138" s="868"/>
      <c r="K138" s="868"/>
      <c r="L138" s="868"/>
    </row>
    <row r="139" spans="3:12" ht="12">
      <c r="C139" s="868"/>
      <c r="D139" s="868"/>
      <c r="E139" s="868"/>
      <c r="F139" s="868"/>
      <c r="G139" s="868"/>
      <c r="H139" s="868"/>
      <c r="I139" s="868"/>
      <c r="J139" s="868"/>
      <c r="K139" s="868"/>
      <c r="L139" s="868"/>
    </row>
    <row r="140" spans="3:12" ht="12">
      <c r="C140" s="868"/>
      <c r="D140" s="868"/>
      <c r="E140" s="868"/>
      <c r="F140" s="868"/>
      <c r="G140" s="868"/>
      <c r="H140" s="868"/>
      <c r="I140" s="868"/>
      <c r="J140" s="868"/>
      <c r="K140" s="868"/>
      <c r="L140" s="868"/>
    </row>
    <row r="141" spans="3:12" ht="12">
      <c r="C141" s="868"/>
      <c r="D141" s="868"/>
      <c r="E141" s="868"/>
      <c r="F141" s="868"/>
      <c r="G141" s="868"/>
      <c r="H141" s="868"/>
      <c r="I141" s="868"/>
      <c r="J141" s="868"/>
      <c r="K141" s="868"/>
      <c r="L141" s="868"/>
    </row>
    <row r="142" spans="3:12" ht="12">
      <c r="C142" s="868"/>
      <c r="D142" s="868"/>
      <c r="E142" s="868"/>
      <c r="F142" s="868"/>
      <c r="G142" s="868"/>
      <c r="H142" s="868"/>
      <c r="I142" s="868"/>
      <c r="J142" s="868"/>
      <c r="K142" s="868"/>
      <c r="L142" s="868"/>
    </row>
    <row r="143" spans="3:12" ht="12">
      <c r="C143" s="868"/>
      <c r="D143" s="868"/>
      <c r="E143" s="868"/>
      <c r="F143" s="868"/>
      <c r="G143" s="868"/>
      <c r="H143" s="868"/>
      <c r="I143" s="868"/>
      <c r="J143" s="868"/>
      <c r="K143" s="868"/>
      <c r="L143" s="868"/>
    </row>
    <row r="144" spans="3:12" ht="12">
      <c r="C144" s="868"/>
      <c r="D144" s="868"/>
      <c r="E144" s="868"/>
      <c r="F144" s="868"/>
      <c r="G144" s="868"/>
      <c r="H144" s="868"/>
      <c r="I144" s="868"/>
      <c r="J144" s="868"/>
      <c r="K144" s="868"/>
      <c r="L144" s="868"/>
    </row>
    <row r="145" spans="3:12" ht="12">
      <c r="C145" s="868"/>
      <c r="D145" s="868"/>
      <c r="E145" s="868"/>
      <c r="F145" s="868"/>
      <c r="G145" s="868"/>
      <c r="H145" s="868"/>
      <c r="I145" s="868"/>
      <c r="J145" s="868"/>
      <c r="K145" s="868"/>
      <c r="L145" s="868"/>
    </row>
    <row r="146" spans="3:12" ht="12">
      <c r="C146" s="868"/>
      <c r="D146" s="868"/>
      <c r="E146" s="868"/>
      <c r="F146" s="868"/>
      <c r="G146" s="868"/>
      <c r="H146" s="868"/>
      <c r="I146" s="868"/>
      <c r="J146" s="868"/>
      <c r="K146" s="868"/>
      <c r="L146" s="868"/>
    </row>
    <row r="147" spans="3:12" ht="12">
      <c r="C147" s="868"/>
      <c r="D147" s="868"/>
      <c r="E147" s="868"/>
      <c r="F147" s="868"/>
      <c r="G147" s="868"/>
      <c r="H147" s="868"/>
      <c r="I147" s="868"/>
      <c r="J147" s="868"/>
      <c r="K147" s="868"/>
      <c r="L147" s="868"/>
    </row>
    <row r="148" spans="3:12" ht="12">
      <c r="C148" s="868"/>
      <c r="D148" s="868"/>
      <c r="E148" s="868"/>
      <c r="F148" s="868"/>
      <c r="G148" s="868"/>
      <c r="H148" s="868"/>
      <c r="I148" s="868"/>
      <c r="J148" s="868"/>
      <c r="K148" s="868"/>
      <c r="L148" s="868"/>
    </row>
    <row r="149" spans="3:12" ht="12">
      <c r="C149" s="868"/>
      <c r="D149" s="868"/>
      <c r="E149" s="868"/>
      <c r="F149" s="868"/>
      <c r="G149" s="868"/>
      <c r="H149" s="868"/>
      <c r="I149" s="868"/>
      <c r="J149" s="868"/>
      <c r="K149" s="868"/>
      <c r="L149" s="868"/>
    </row>
    <row r="150" spans="3:12" ht="12">
      <c r="C150" s="868"/>
      <c r="D150" s="868"/>
      <c r="E150" s="868"/>
      <c r="F150" s="868"/>
      <c r="G150" s="868"/>
      <c r="H150" s="868"/>
      <c r="I150" s="868"/>
      <c r="J150" s="868"/>
      <c r="K150" s="868"/>
      <c r="L150" s="868"/>
    </row>
    <row r="151" spans="3:12" ht="12">
      <c r="C151" s="868"/>
      <c r="D151" s="868"/>
      <c r="E151" s="868"/>
      <c r="F151" s="868"/>
      <c r="G151" s="868"/>
      <c r="H151" s="868"/>
      <c r="I151" s="868"/>
      <c r="J151" s="868"/>
      <c r="K151" s="868"/>
      <c r="L151" s="868"/>
    </row>
    <row r="152" spans="3:12" ht="12">
      <c r="C152" s="868"/>
      <c r="D152" s="868"/>
      <c r="E152" s="868"/>
      <c r="F152" s="868"/>
      <c r="G152" s="868"/>
      <c r="H152" s="868"/>
      <c r="I152" s="868"/>
      <c r="J152" s="868"/>
      <c r="K152" s="868"/>
      <c r="L152" s="868"/>
    </row>
    <row r="153" spans="3:12" ht="12">
      <c r="C153" s="868"/>
      <c r="D153" s="868"/>
      <c r="E153" s="868"/>
      <c r="F153" s="868"/>
      <c r="G153" s="868"/>
      <c r="H153" s="868"/>
      <c r="I153" s="868"/>
      <c r="J153" s="868"/>
      <c r="K153" s="868"/>
      <c r="L153" s="868"/>
    </row>
    <row r="154" spans="3:12" ht="12">
      <c r="C154" s="868"/>
      <c r="D154" s="868"/>
      <c r="E154" s="868"/>
      <c r="F154" s="868"/>
      <c r="G154" s="868"/>
      <c r="H154" s="868"/>
      <c r="I154" s="868"/>
      <c r="J154" s="868"/>
      <c r="K154" s="868"/>
      <c r="L154" s="868"/>
    </row>
    <row r="155" spans="3:12" ht="12">
      <c r="C155" s="868"/>
      <c r="D155" s="868"/>
      <c r="E155" s="868"/>
      <c r="F155" s="868"/>
      <c r="G155" s="868"/>
      <c r="H155" s="868"/>
      <c r="I155" s="868"/>
      <c r="J155" s="868"/>
      <c r="K155" s="868"/>
      <c r="L155" s="868"/>
    </row>
    <row r="156" spans="3:12" ht="12">
      <c r="C156" s="868"/>
      <c r="D156" s="868"/>
      <c r="E156" s="868"/>
      <c r="F156" s="868"/>
      <c r="G156" s="868"/>
      <c r="H156" s="868"/>
      <c r="I156" s="868"/>
      <c r="J156" s="868"/>
      <c r="K156" s="868"/>
      <c r="L156" s="868"/>
    </row>
    <row r="157" spans="3:12" ht="12">
      <c r="C157" s="868"/>
      <c r="D157" s="868"/>
      <c r="E157" s="868"/>
      <c r="F157" s="868"/>
      <c r="G157" s="868"/>
      <c r="H157" s="868"/>
      <c r="I157" s="868"/>
      <c r="J157" s="868"/>
      <c r="K157" s="868"/>
      <c r="L157" s="868"/>
    </row>
    <row r="158" spans="3:12" ht="12">
      <c r="C158" s="868"/>
      <c r="D158" s="868"/>
      <c r="E158" s="868"/>
      <c r="F158" s="868"/>
      <c r="G158" s="868"/>
      <c r="H158" s="868"/>
      <c r="I158" s="868"/>
      <c r="J158" s="868"/>
      <c r="K158" s="868"/>
      <c r="L158" s="868"/>
    </row>
    <row r="159" spans="3:12" ht="12">
      <c r="C159" s="868"/>
      <c r="D159" s="868"/>
      <c r="E159" s="868"/>
      <c r="F159" s="868"/>
      <c r="G159" s="868"/>
      <c r="H159" s="868"/>
      <c r="I159" s="868"/>
      <c r="J159" s="868"/>
      <c r="K159" s="868"/>
      <c r="L159" s="868"/>
    </row>
    <row r="160" spans="3:12" ht="12">
      <c r="C160" s="868"/>
      <c r="D160" s="868"/>
      <c r="E160" s="868"/>
      <c r="F160" s="868"/>
      <c r="G160" s="868"/>
      <c r="H160" s="868"/>
      <c r="I160" s="868"/>
      <c r="J160" s="868"/>
      <c r="K160" s="868"/>
      <c r="L160" s="868"/>
    </row>
    <row r="161" spans="3:12" ht="12">
      <c r="C161" s="868"/>
      <c r="D161" s="868"/>
      <c r="E161" s="868"/>
      <c r="F161" s="868"/>
      <c r="G161" s="868"/>
      <c r="H161" s="868"/>
      <c r="I161" s="868"/>
      <c r="J161" s="868"/>
      <c r="K161" s="868"/>
      <c r="L161" s="868"/>
    </row>
    <row r="162" spans="3:12" ht="12">
      <c r="C162" s="868"/>
      <c r="D162" s="868"/>
      <c r="E162" s="868"/>
      <c r="F162" s="868"/>
      <c r="G162" s="868"/>
      <c r="H162" s="868"/>
      <c r="I162" s="868"/>
      <c r="J162" s="868"/>
      <c r="K162" s="868"/>
      <c r="L162" s="868"/>
    </row>
    <row r="163" spans="3:12" ht="12">
      <c r="C163" s="868"/>
      <c r="D163" s="868"/>
      <c r="E163" s="868"/>
      <c r="F163" s="868"/>
      <c r="G163" s="868"/>
      <c r="H163" s="868"/>
      <c r="I163" s="868"/>
      <c r="J163" s="868"/>
      <c r="K163" s="868"/>
      <c r="L163" s="868"/>
    </row>
    <row r="164" spans="3:12" ht="12">
      <c r="C164" s="868"/>
      <c r="D164" s="868"/>
      <c r="E164" s="868"/>
      <c r="F164" s="868"/>
      <c r="G164" s="868"/>
      <c r="H164" s="868"/>
      <c r="I164" s="868"/>
      <c r="J164" s="868"/>
      <c r="K164" s="868"/>
      <c r="L164" s="868"/>
    </row>
    <row r="165" spans="3:12" ht="12">
      <c r="C165" s="868"/>
      <c r="D165" s="868"/>
      <c r="E165" s="868"/>
      <c r="F165" s="868"/>
      <c r="G165" s="868"/>
      <c r="H165" s="868"/>
      <c r="I165" s="868"/>
      <c r="J165" s="868"/>
      <c r="K165" s="868"/>
      <c r="L165" s="868"/>
    </row>
    <row r="166" spans="3:12" ht="12">
      <c r="C166" s="868"/>
      <c r="D166" s="868"/>
      <c r="E166" s="868"/>
      <c r="F166" s="868"/>
      <c r="G166" s="868"/>
      <c r="H166" s="868"/>
      <c r="I166" s="868"/>
      <c r="J166" s="868"/>
      <c r="K166" s="868"/>
      <c r="L166" s="868"/>
    </row>
    <row r="167" spans="3:12" ht="12">
      <c r="C167" s="868"/>
      <c r="D167" s="868"/>
      <c r="E167" s="868"/>
      <c r="F167" s="868"/>
      <c r="G167" s="868"/>
      <c r="H167" s="868"/>
      <c r="I167" s="868"/>
      <c r="J167" s="868"/>
      <c r="K167" s="868"/>
      <c r="L167" s="868"/>
    </row>
    <row r="168" spans="3:12" ht="12">
      <c r="C168" s="868"/>
      <c r="D168" s="868"/>
      <c r="E168" s="868"/>
      <c r="F168" s="868"/>
      <c r="G168" s="868"/>
      <c r="H168" s="868"/>
      <c r="I168" s="868"/>
      <c r="J168" s="868"/>
      <c r="K168" s="868"/>
      <c r="L168" s="868"/>
    </row>
    <row r="169" spans="3:12" ht="12">
      <c r="C169" s="868"/>
      <c r="D169" s="868"/>
      <c r="E169" s="868"/>
      <c r="F169" s="868"/>
      <c r="G169" s="868"/>
      <c r="H169" s="868"/>
      <c r="I169" s="868"/>
      <c r="J169" s="868"/>
      <c r="K169" s="868"/>
      <c r="L169" s="868"/>
    </row>
    <row r="170" spans="3:12" ht="12">
      <c r="C170" s="868"/>
      <c r="D170" s="868"/>
      <c r="E170" s="868"/>
      <c r="F170" s="868"/>
      <c r="G170" s="868"/>
      <c r="H170" s="868"/>
      <c r="I170" s="868"/>
      <c r="J170" s="868"/>
      <c r="K170" s="868"/>
      <c r="L170" s="868"/>
    </row>
    <row r="171" spans="3:12" ht="12">
      <c r="C171" s="868"/>
      <c r="D171" s="868"/>
      <c r="E171" s="868"/>
      <c r="F171" s="868"/>
      <c r="G171" s="868"/>
      <c r="H171" s="868"/>
      <c r="I171" s="868"/>
      <c r="J171" s="868"/>
      <c r="K171" s="868"/>
      <c r="L171" s="868"/>
    </row>
    <row r="172" spans="3:12" ht="12">
      <c r="C172" s="868"/>
      <c r="D172" s="868"/>
      <c r="E172" s="868"/>
      <c r="F172" s="868"/>
      <c r="G172" s="868"/>
      <c r="H172" s="868"/>
      <c r="I172" s="868"/>
      <c r="J172" s="868"/>
      <c r="K172" s="868"/>
      <c r="L172" s="868"/>
    </row>
    <row r="173" spans="3:12" ht="12">
      <c r="C173" s="868"/>
      <c r="D173" s="868"/>
      <c r="E173" s="868"/>
      <c r="F173" s="868"/>
      <c r="G173" s="868"/>
      <c r="H173" s="868"/>
      <c r="I173" s="868"/>
      <c r="J173" s="868"/>
      <c r="K173" s="868"/>
      <c r="L173" s="868"/>
    </row>
    <row r="174" spans="3:12" ht="12">
      <c r="C174" s="868"/>
      <c r="D174" s="868"/>
      <c r="E174" s="868"/>
      <c r="F174" s="868"/>
      <c r="G174" s="868"/>
      <c r="H174" s="868"/>
      <c r="I174" s="868"/>
      <c r="J174" s="868"/>
      <c r="K174" s="868"/>
      <c r="L174" s="868"/>
    </row>
    <row r="175" spans="3:12" ht="12">
      <c r="C175" s="868"/>
      <c r="D175" s="868"/>
      <c r="E175" s="868"/>
      <c r="F175" s="868"/>
      <c r="G175" s="868"/>
      <c r="H175" s="868"/>
      <c r="I175" s="868"/>
      <c r="J175" s="868"/>
      <c r="K175" s="868"/>
      <c r="L175" s="868"/>
    </row>
    <row r="176" spans="3:12" ht="12">
      <c r="C176" s="868"/>
      <c r="D176" s="868"/>
      <c r="E176" s="868"/>
      <c r="F176" s="868"/>
      <c r="G176" s="868"/>
      <c r="H176" s="868"/>
      <c r="I176" s="868"/>
      <c r="J176" s="868"/>
      <c r="K176" s="868"/>
      <c r="L176" s="868"/>
    </row>
    <row r="177" spans="3:12" ht="12">
      <c r="C177" s="868"/>
      <c r="D177" s="868"/>
      <c r="E177" s="868"/>
      <c r="F177" s="868"/>
      <c r="G177" s="868"/>
      <c r="H177" s="868"/>
      <c r="I177" s="868"/>
      <c r="J177" s="868"/>
      <c r="K177" s="868"/>
      <c r="L177" s="868"/>
    </row>
    <row r="178" spans="3:12" ht="12">
      <c r="C178" s="868"/>
      <c r="D178" s="868"/>
      <c r="E178" s="868"/>
      <c r="F178" s="868"/>
      <c r="G178" s="868"/>
      <c r="H178" s="868"/>
      <c r="I178" s="868"/>
      <c r="J178" s="868"/>
      <c r="K178" s="868"/>
      <c r="L178" s="868"/>
    </row>
    <row r="179" spans="3:12" ht="12">
      <c r="C179" s="868"/>
      <c r="D179" s="868"/>
      <c r="E179" s="868"/>
      <c r="F179" s="868"/>
      <c r="G179" s="868"/>
      <c r="H179" s="868"/>
      <c r="I179" s="868"/>
      <c r="J179" s="868"/>
      <c r="K179" s="868"/>
      <c r="L179" s="868"/>
    </row>
    <row r="180" spans="3:12" ht="12">
      <c r="C180" s="868"/>
      <c r="D180" s="868"/>
      <c r="E180" s="868"/>
      <c r="F180" s="868"/>
      <c r="G180" s="868"/>
      <c r="H180" s="868"/>
      <c r="I180" s="868"/>
      <c r="J180" s="868"/>
      <c r="K180" s="868"/>
      <c r="L180" s="868"/>
    </row>
    <row r="181" spans="3:12" ht="12">
      <c r="C181" s="868"/>
      <c r="D181" s="868"/>
      <c r="E181" s="868"/>
      <c r="F181" s="868"/>
      <c r="G181" s="868"/>
      <c r="H181" s="868"/>
      <c r="I181" s="868"/>
      <c r="J181" s="868"/>
      <c r="K181" s="868"/>
      <c r="L181" s="868"/>
    </row>
    <row r="182" spans="3:12" ht="12">
      <c r="C182" s="868"/>
      <c r="D182" s="868"/>
      <c r="E182" s="868"/>
      <c r="F182" s="868"/>
      <c r="G182" s="868"/>
      <c r="H182" s="868"/>
      <c r="I182" s="868"/>
      <c r="J182" s="868"/>
      <c r="K182" s="868"/>
      <c r="L182" s="868"/>
    </row>
    <row r="183" spans="3:12" ht="12">
      <c r="C183" s="868"/>
      <c r="D183" s="868"/>
      <c r="E183" s="868"/>
      <c r="F183" s="868"/>
      <c r="G183" s="868"/>
      <c r="H183" s="868"/>
      <c r="I183" s="868"/>
      <c r="J183" s="868"/>
      <c r="K183" s="868"/>
      <c r="L183" s="868"/>
    </row>
    <row r="184" spans="3:12" ht="12">
      <c r="C184" s="868"/>
      <c r="D184" s="868"/>
      <c r="E184" s="868"/>
      <c r="F184" s="868"/>
      <c r="G184" s="868"/>
      <c r="H184" s="868"/>
      <c r="I184" s="868"/>
      <c r="J184" s="868"/>
      <c r="K184" s="868"/>
      <c r="L184" s="868"/>
    </row>
    <row r="185" spans="3:12" ht="12">
      <c r="C185" s="868"/>
      <c r="D185" s="868"/>
      <c r="E185" s="868"/>
      <c r="F185" s="868"/>
      <c r="G185" s="868"/>
      <c r="H185" s="868"/>
      <c r="I185" s="868"/>
      <c r="J185" s="868"/>
      <c r="K185" s="868"/>
      <c r="L185" s="868"/>
    </row>
    <row r="186" spans="3:12" ht="12">
      <c r="C186" s="868"/>
      <c r="D186" s="868"/>
      <c r="E186" s="868"/>
      <c r="F186" s="868"/>
      <c r="G186" s="868"/>
      <c r="H186" s="868"/>
      <c r="I186" s="868"/>
      <c r="J186" s="868"/>
      <c r="K186" s="868"/>
      <c r="L186" s="868"/>
    </row>
    <row r="187" spans="3:12" ht="12">
      <c r="C187" s="868"/>
      <c r="D187" s="868"/>
      <c r="E187" s="868"/>
      <c r="F187" s="868"/>
      <c r="G187" s="868"/>
      <c r="H187" s="868"/>
      <c r="I187" s="868"/>
      <c r="J187" s="868"/>
      <c r="K187" s="868"/>
      <c r="L187" s="868"/>
    </row>
    <row r="188" spans="3:12" ht="12">
      <c r="C188" s="868"/>
      <c r="D188" s="868"/>
      <c r="E188" s="868"/>
      <c r="F188" s="868"/>
      <c r="G188" s="868"/>
      <c r="H188" s="868"/>
      <c r="I188" s="868"/>
      <c r="J188" s="868"/>
      <c r="K188" s="868"/>
      <c r="L188" s="868"/>
    </row>
    <row r="189" spans="3:12" ht="12">
      <c r="C189" s="868"/>
      <c r="D189" s="868"/>
      <c r="E189" s="868"/>
      <c r="F189" s="868"/>
      <c r="G189" s="868"/>
      <c r="H189" s="868"/>
      <c r="I189" s="868"/>
      <c r="J189" s="868"/>
      <c r="K189" s="868"/>
      <c r="L189" s="868"/>
    </row>
    <row r="190" spans="3:12" ht="12">
      <c r="C190" s="868"/>
      <c r="D190" s="868"/>
      <c r="E190" s="868"/>
      <c r="F190" s="868"/>
      <c r="G190" s="868"/>
      <c r="H190" s="868"/>
      <c r="I190" s="868"/>
      <c r="J190" s="868"/>
      <c r="K190" s="868"/>
      <c r="L190" s="868"/>
    </row>
    <row r="191" spans="3:12" ht="12">
      <c r="C191" s="868"/>
      <c r="D191" s="868"/>
      <c r="E191" s="868"/>
      <c r="F191" s="868"/>
      <c r="G191" s="868"/>
      <c r="H191" s="868"/>
      <c r="I191" s="868"/>
      <c r="J191" s="868"/>
      <c r="K191" s="868"/>
      <c r="L191" s="868"/>
    </row>
    <row r="192" spans="3:12" ht="12">
      <c r="C192" s="868"/>
      <c r="D192" s="868"/>
      <c r="E192" s="868"/>
      <c r="F192" s="868"/>
      <c r="G192" s="868"/>
      <c r="H192" s="868"/>
      <c r="I192" s="868"/>
      <c r="J192" s="868"/>
      <c r="K192" s="868"/>
      <c r="L192" s="868"/>
    </row>
    <row r="193" spans="3:12" ht="12">
      <c r="C193" s="868"/>
      <c r="D193" s="868"/>
      <c r="E193" s="868"/>
      <c r="F193" s="868"/>
      <c r="G193" s="868"/>
      <c r="H193" s="868"/>
      <c r="I193" s="868"/>
      <c r="J193" s="868"/>
      <c r="K193" s="868"/>
      <c r="L193" s="868"/>
    </row>
    <row r="194" spans="3:12" ht="12">
      <c r="C194" s="868"/>
      <c r="D194" s="868"/>
      <c r="E194" s="868"/>
      <c r="F194" s="868"/>
      <c r="G194" s="868"/>
      <c r="H194" s="868"/>
      <c r="I194" s="868"/>
      <c r="J194" s="868"/>
      <c r="K194" s="868"/>
      <c r="L194" s="868"/>
    </row>
    <row r="195" spans="3:12" ht="12">
      <c r="C195" s="868"/>
      <c r="D195" s="868"/>
      <c r="E195" s="868"/>
      <c r="F195" s="868"/>
      <c r="G195" s="868"/>
      <c r="H195" s="868"/>
      <c r="I195" s="868"/>
      <c r="J195" s="868"/>
      <c r="K195" s="868"/>
      <c r="L195" s="868"/>
    </row>
    <row r="196" spans="3:12" ht="12">
      <c r="C196" s="868"/>
      <c r="D196" s="868"/>
      <c r="E196" s="868"/>
      <c r="F196" s="868"/>
      <c r="G196" s="868"/>
      <c r="H196" s="868"/>
      <c r="I196" s="868"/>
      <c r="J196" s="868"/>
      <c r="K196" s="868"/>
      <c r="L196" s="868"/>
    </row>
    <row r="197" spans="3:12" ht="12">
      <c r="C197" s="868"/>
      <c r="D197" s="868"/>
      <c r="E197" s="868"/>
      <c r="F197" s="868"/>
      <c r="G197" s="868"/>
      <c r="H197" s="868"/>
      <c r="I197" s="868"/>
      <c r="J197" s="868"/>
      <c r="K197" s="868"/>
      <c r="L197" s="868"/>
    </row>
    <row r="198" spans="3:12" ht="12">
      <c r="C198" s="868"/>
      <c r="D198" s="868"/>
      <c r="E198" s="868"/>
      <c r="F198" s="868"/>
      <c r="G198" s="868"/>
      <c r="H198" s="868"/>
      <c r="I198" s="868"/>
      <c r="J198" s="868"/>
      <c r="K198" s="868"/>
      <c r="L198" s="868"/>
    </row>
    <row r="199" spans="3:12" ht="12">
      <c r="C199" s="868"/>
      <c r="D199" s="868"/>
      <c r="E199" s="868"/>
      <c r="F199" s="868"/>
      <c r="G199" s="868"/>
      <c r="H199" s="868"/>
      <c r="I199" s="868"/>
      <c r="J199" s="868"/>
      <c r="K199" s="868"/>
      <c r="L199" s="868"/>
    </row>
    <row r="200" spans="3:12" ht="12">
      <c r="C200" s="868"/>
      <c r="D200" s="868"/>
      <c r="E200" s="868"/>
      <c r="F200" s="868"/>
      <c r="G200" s="868"/>
      <c r="H200" s="868"/>
      <c r="I200" s="868"/>
      <c r="J200" s="868"/>
      <c r="K200" s="868"/>
      <c r="L200" s="868"/>
    </row>
    <row r="201" spans="3:12" ht="12">
      <c r="C201" s="868"/>
      <c r="D201" s="868"/>
      <c r="E201" s="868"/>
      <c r="F201" s="868"/>
      <c r="G201" s="868"/>
      <c r="H201" s="868"/>
      <c r="I201" s="868"/>
      <c r="J201" s="868"/>
      <c r="K201" s="868"/>
      <c r="L201" s="868"/>
    </row>
    <row r="202" spans="3:12" ht="12">
      <c r="C202" s="868"/>
      <c r="D202" s="868"/>
      <c r="E202" s="868"/>
      <c r="F202" s="868"/>
      <c r="G202" s="868"/>
      <c r="H202" s="868"/>
      <c r="I202" s="868"/>
      <c r="J202" s="868"/>
      <c r="K202" s="868"/>
      <c r="L202" s="868"/>
    </row>
    <row r="203" spans="3:12" ht="12">
      <c r="C203" s="868"/>
      <c r="D203" s="868"/>
      <c r="E203" s="868"/>
      <c r="F203" s="868"/>
      <c r="G203" s="868"/>
      <c r="H203" s="868"/>
      <c r="I203" s="868"/>
      <c r="J203" s="868"/>
      <c r="K203" s="868"/>
      <c r="L203" s="868"/>
    </row>
    <row r="204" spans="3:12" ht="12">
      <c r="C204" s="868"/>
      <c r="D204" s="868"/>
      <c r="E204" s="868"/>
      <c r="F204" s="868"/>
      <c r="G204" s="868"/>
      <c r="H204" s="868"/>
      <c r="I204" s="868"/>
      <c r="J204" s="868"/>
      <c r="K204" s="868"/>
      <c r="L204" s="868"/>
    </row>
    <row r="205" spans="3:12" ht="12">
      <c r="C205" s="868"/>
      <c r="D205" s="868"/>
      <c r="E205" s="868"/>
      <c r="F205" s="868"/>
      <c r="G205" s="868"/>
      <c r="H205" s="868"/>
      <c r="I205" s="868"/>
      <c r="J205" s="868"/>
      <c r="K205" s="868"/>
      <c r="L205" s="868"/>
    </row>
    <row r="206" spans="3:12" ht="12">
      <c r="C206" s="868"/>
      <c r="D206" s="868"/>
      <c r="E206" s="868"/>
      <c r="F206" s="868"/>
      <c r="G206" s="868"/>
      <c r="H206" s="868"/>
      <c r="I206" s="868"/>
      <c r="J206" s="868"/>
      <c r="K206" s="868"/>
      <c r="L206" s="868"/>
    </row>
    <row r="207" spans="3:12" ht="12">
      <c r="C207" s="868"/>
      <c r="D207" s="868"/>
      <c r="E207" s="868"/>
      <c r="F207" s="868"/>
      <c r="G207" s="868"/>
      <c r="H207" s="868"/>
      <c r="I207" s="868"/>
      <c r="J207" s="868"/>
      <c r="K207" s="868"/>
      <c r="L207" s="868"/>
    </row>
    <row r="208" spans="3:12" ht="12">
      <c r="C208" s="868"/>
      <c r="D208" s="868"/>
      <c r="E208" s="868"/>
      <c r="F208" s="868"/>
      <c r="G208" s="868"/>
      <c r="H208" s="868"/>
      <c r="I208" s="868"/>
      <c r="J208" s="868"/>
      <c r="K208" s="868"/>
      <c r="L208" s="868"/>
    </row>
    <row r="209" spans="3:12" ht="12">
      <c r="C209" s="868"/>
      <c r="D209" s="868"/>
      <c r="E209" s="868"/>
      <c r="F209" s="868"/>
      <c r="G209" s="868"/>
      <c r="H209" s="868"/>
      <c r="I209" s="868"/>
      <c r="J209" s="868"/>
      <c r="K209" s="868"/>
      <c r="L209" s="868"/>
    </row>
    <row r="210" spans="3:12" ht="12">
      <c r="C210" s="868"/>
      <c r="D210" s="868"/>
      <c r="E210" s="868"/>
      <c r="F210" s="868"/>
      <c r="G210" s="868"/>
      <c r="H210" s="868"/>
      <c r="I210" s="868"/>
      <c r="J210" s="868"/>
      <c r="K210" s="868"/>
      <c r="L210" s="868"/>
    </row>
    <row r="211" spans="3:12" ht="12">
      <c r="C211" s="868"/>
      <c r="D211" s="868"/>
      <c r="E211" s="868"/>
      <c r="F211" s="868"/>
      <c r="G211" s="868"/>
      <c r="H211" s="868"/>
      <c r="I211" s="868"/>
      <c r="J211" s="868"/>
      <c r="K211" s="868"/>
      <c r="L211" s="868"/>
    </row>
    <row r="212" spans="3:12" ht="12">
      <c r="C212" s="868"/>
      <c r="D212" s="868"/>
      <c r="E212" s="868"/>
      <c r="F212" s="868"/>
      <c r="G212" s="868"/>
      <c r="H212" s="868"/>
      <c r="I212" s="868"/>
      <c r="J212" s="868"/>
      <c r="K212" s="868"/>
      <c r="L212" s="868"/>
    </row>
    <row r="213" spans="3:12" ht="12">
      <c r="C213" s="868"/>
      <c r="D213" s="868"/>
      <c r="E213" s="868"/>
      <c r="F213" s="868"/>
      <c r="G213" s="868"/>
      <c r="H213" s="868"/>
      <c r="I213" s="868"/>
      <c r="J213" s="868"/>
      <c r="K213" s="868"/>
      <c r="L213" s="868"/>
    </row>
    <row r="214" spans="3:12" ht="12">
      <c r="C214" s="868"/>
      <c r="D214" s="868"/>
      <c r="E214" s="868"/>
      <c r="F214" s="868"/>
      <c r="G214" s="868"/>
      <c r="H214" s="868"/>
      <c r="I214" s="868"/>
      <c r="J214" s="868"/>
      <c r="K214" s="868"/>
      <c r="L214" s="868"/>
    </row>
    <row r="215" spans="3:12" ht="12">
      <c r="C215" s="868"/>
      <c r="D215" s="868"/>
      <c r="E215" s="868"/>
      <c r="F215" s="868"/>
      <c r="G215" s="868"/>
      <c r="H215" s="868"/>
      <c r="I215" s="868"/>
      <c r="J215" s="868"/>
      <c r="K215" s="868"/>
      <c r="L215" s="868"/>
    </row>
    <row r="216" spans="3:12" ht="12">
      <c r="C216" s="868"/>
      <c r="D216" s="868"/>
      <c r="E216" s="868"/>
      <c r="F216" s="868"/>
      <c r="G216" s="868"/>
      <c r="H216" s="868"/>
      <c r="I216" s="868"/>
      <c r="J216" s="868"/>
      <c r="K216" s="868"/>
      <c r="L216" s="868"/>
    </row>
    <row r="217" spans="3:12" ht="12">
      <c r="C217" s="868"/>
      <c r="D217" s="868"/>
      <c r="E217" s="868"/>
      <c r="F217" s="868"/>
      <c r="G217" s="868"/>
      <c r="H217" s="868"/>
      <c r="I217" s="868"/>
      <c r="J217" s="868"/>
      <c r="K217" s="868"/>
      <c r="L217" s="868"/>
    </row>
    <row r="218" spans="3:12" ht="12">
      <c r="C218" s="868"/>
      <c r="D218" s="868"/>
      <c r="E218" s="868"/>
      <c r="F218" s="868"/>
      <c r="G218" s="868"/>
      <c r="H218" s="868"/>
      <c r="I218" s="868"/>
      <c r="J218" s="868"/>
      <c r="K218" s="868"/>
      <c r="L218" s="868"/>
    </row>
    <row r="219" spans="3:12" ht="12">
      <c r="C219" s="868"/>
      <c r="D219" s="868"/>
      <c r="E219" s="868"/>
      <c r="F219" s="868"/>
      <c r="G219" s="868"/>
      <c r="H219" s="868"/>
      <c r="I219" s="868"/>
      <c r="J219" s="868"/>
      <c r="K219" s="868"/>
      <c r="L219" s="868"/>
    </row>
    <row r="220" spans="3:12" ht="12">
      <c r="C220" s="868"/>
      <c r="D220" s="868"/>
      <c r="E220" s="868"/>
      <c r="F220" s="868"/>
      <c r="G220" s="868"/>
      <c r="H220" s="868"/>
      <c r="I220" s="868"/>
      <c r="J220" s="868"/>
      <c r="K220" s="868"/>
      <c r="L220" s="868"/>
    </row>
    <row r="221" spans="3:12" ht="12">
      <c r="C221" s="868"/>
      <c r="D221" s="868"/>
      <c r="E221" s="868"/>
      <c r="F221" s="868"/>
      <c r="G221" s="868"/>
      <c r="H221" s="868"/>
      <c r="I221" s="868"/>
      <c r="J221" s="868"/>
      <c r="K221" s="868"/>
      <c r="L221" s="868"/>
    </row>
    <row r="222" spans="3:12" ht="12">
      <c r="C222" s="868"/>
      <c r="D222" s="868"/>
      <c r="E222" s="868"/>
      <c r="F222" s="868"/>
      <c r="G222" s="868"/>
      <c r="H222" s="868"/>
      <c r="I222" s="868"/>
      <c r="J222" s="868"/>
      <c r="K222" s="868"/>
      <c r="L222" s="868"/>
    </row>
    <row r="223" spans="3:12" ht="12">
      <c r="C223" s="868"/>
      <c r="D223" s="868"/>
      <c r="E223" s="868"/>
      <c r="F223" s="868"/>
      <c r="G223" s="868"/>
      <c r="H223" s="868"/>
      <c r="I223" s="868"/>
      <c r="J223" s="868"/>
      <c r="K223" s="868"/>
      <c r="L223" s="868"/>
    </row>
    <row r="224" spans="3:12" ht="12">
      <c r="C224" s="868"/>
      <c r="D224" s="868"/>
      <c r="E224" s="868"/>
      <c r="F224" s="868"/>
      <c r="G224" s="868"/>
      <c r="H224" s="868"/>
      <c r="I224" s="868"/>
      <c r="J224" s="868"/>
      <c r="K224" s="868"/>
      <c r="L224" s="868"/>
    </row>
    <row r="225" spans="3:12" ht="12">
      <c r="C225" s="868"/>
      <c r="D225" s="868"/>
      <c r="E225" s="868"/>
      <c r="F225" s="868"/>
      <c r="G225" s="868"/>
      <c r="H225" s="868"/>
      <c r="I225" s="868"/>
      <c r="J225" s="868"/>
      <c r="K225" s="868"/>
      <c r="L225" s="868"/>
    </row>
    <row r="226" spans="3:12" ht="12">
      <c r="C226" s="868"/>
      <c r="D226" s="868"/>
      <c r="E226" s="868"/>
      <c r="F226" s="868"/>
      <c r="G226" s="868"/>
      <c r="H226" s="868"/>
      <c r="I226" s="868"/>
      <c r="J226" s="868"/>
      <c r="K226" s="868"/>
      <c r="L226" s="868"/>
    </row>
    <row r="227" spans="3:12" ht="12">
      <c r="C227" s="868"/>
      <c r="D227" s="868"/>
      <c r="E227" s="868"/>
      <c r="F227" s="868"/>
      <c r="G227" s="868"/>
      <c r="H227" s="868"/>
      <c r="I227" s="868"/>
      <c r="J227" s="868"/>
      <c r="K227" s="868"/>
      <c r="L227" s="868"/>
    </row>
    <row r="228" spans="3:12" ht="12">
      <c r="C228" s="868"/>
      <c r="D228" s="868"/>
      <c r="E228" s="868"/>
      <c r="F228" s="868"/>
      <c r="G228" s="868"/>
      <c r="H228" s="868"/>
      <c r="I228" s="868"/>
      <c r="J228" s="868"/>
      <c r="K228" s="868"/>
      <c r="L228" s="868"/>
    </row>
    <row r="229" spans="3:12" ht="12">
      <c r="C229" s="868"/>
      <c r="D229" s="868"/>
      <c r="E229" s="868"/>
      <c r="F229" s="868"/>
      <c r="G229" s="868"/>
      <c r="H229" s="868"/>
      <c r="I229" s="868"/>
      <c r="J229" s="868"/>
      <c r="K229" s="868"/>
      <c r="L229" s="868"/>
    </row>
    <row r="230" spans="3:12" ht="12">
      <c r="C230" s="868"/>
      <c r="D230" s="868"/>
      <c r="E230" s="868"/>
      <c r="F230" s="868"/>
      <c r="G230" s="868"/>
      <c r="H230" s="868"/>
      <c r="I230" s="868"/>
      <c r="J230" s="868"/>
      <c r="K230" s="868"/>
      <c r="L230" s="868"/>
    </row>
    <row r="231" spans="3:12" ht="12">
      <c r="C231" s="868"/>
      <c r="D231" s="868"/>
      <c r="E231" s="868"/>
      <c r="F231" s="868"/>
      <c r="G231" s="868"/>
      <c r="H231" s="868"/>
      <c r="I231" s="868"/>
      <c r="J231" s="868"/>
      <c r="K231" s="868"/>
      <c r="L231" s="868"/>
    </row>
    <row r="232" spans="3:12" ht="12">
      <c r="C232" s="868"/>
      <c r="D232" s="868"/>
      <c r="E232" s="868"/>
      <c r="F232" s="868"/>
      <c r="G232" s="868"/>
      <c r="H232" s="868"/>
      <c r="I232" s="868"/>
      <c r="J232" s="868"/>
      <c r="K232" s="868"/>
      <c r="L232" s="868"/>
    </row>
    <row r="233" spans="3:12" ht="12">
      <c r="C233" s="868"/>
      <c r="D233" s="868"/>
      <c r="E233" s="868"/>
      <c r="F233" s="868"/>
      <c r="G233" s="868"/>
      <c r="H233" s="868"/>
      <c r="I233" s="868"/>
      <c r="J233" s="868"/>
      <c r="K233" s="868"/>
      <c r="L233" s="868"/>
    </row>
    <row r="234" spans="3:12" ht="12">
      <c r="C234" s="868"/>
      <c r="D234" s="868"/>
      <c r="E234" s="868"/>
      <c r="F234" s="868"/>
      <c r="G234" s="868"/>
      <c r="H234" s="868"/>
      <c r="I234" s="868"/>
      <c r="J234" s="868"/>
      <c r="K234" s="868"/>
      <c r="L234" s="868"/>
    </row>
    <row r="235" spans="3:12" ht="12">
      <c r="C235" s="868"/>
      <c r="D235" s="868"/>
      <c r="E235" s="868"/>
      <c r="F235" s="868"/>
      <c r="G235" s="868"/>
      <c r="H235" s="868"/>
      <c r="I235" s="868"/>
      <c r="J235" s="868"/>
      <c r="K235" s="868"/>
      <c r="L235" s="868"/>
    </row>
    <row r="236" spans="3:12" ht="12">
      <c r="C236" s="868"/>
      <c r="D236" s="868"/>
      <c r="E236" s="868"/>
      <c r="F236" s="868"/>
      <c r="G236" s="868"/>
      <c r="H236" s="868"/>
      <c r="I236" s="868"/>
      <c r="J236" s="868"/>
      <c r="K236" s="868"/>
      <c r="L236" s="868"/>
    </row>
    <row r="237" spans="3:12" ht="12">
      <c r="C237" s="868"/>
      <c r="D237" s="868"/>
      <c r="E237" s="868"/>
      <c r="F237" s="868"/>
      <c r="G237" s="868"/>
      <c r="H237" s="868"/>
      <c r="I237" s="868"/>
      <c r="J237" s="868"/>
      <c r="K237" s="868"/>
      <c r="L237" s="868"/>
    </row>
    <row r="238" spans="3:12" ht="12">
      <c r="C238" s="868"/>
      <c r="D238" s="868"/>
      <c r="E238" s="868"/>
      <c r="F238" s="868"/>
      <c r="G238" s="868"/>
      <c r="H238" s="868"/>
      <c r="I238" s="868"/>
      <c r="J238" s="868"/>
      <c r="K238" s="868"/>
      <c r="L238" s="868"/>
    </row>
    <row r="239" spans="3:12" ht="12">
      <c r="C239" s="868"/>
      <c r="D239" s="868"/>
      <c r="E239" s="868"/>
      <c r="F239" s="868"/>
      <c r="G239" s="868"/>
      <c r="H239" s="868"/>
      <c r="I239" s="868"/>
      <c r="J239" s="868"/>
      <c r="K239" s="868"/>
      <c r="L239" s="868"/>
    </row>
    <row r="240" spans="3:12" ht="12">
      <c r="C240" s="868"/>
      <c r="D240" s="868"/>
      <c r="E240" s="868"/>
      <c r="F240" s="868"/>
      <c r="G240" s="868"/>
      <c r="H240" s="868"/>
      <c r="I240" s="868"/>
      <c r="J240" s="868"/>
      <c r="K240" s="868"/>
      <c r="L240" s="868"/>
    </row>
    <row r="241" spans="3:12" ht="12">
      <c r="C241" s="868"/>
      <c r="D241" s="868"/>
      <c r="E241" s="868"/>
      <c r="F241" s="868"/>
      <c r="G241" s="868"/>
      <c r="H241" s="868"/>
      <c r="I241" s="868"/>
      <c r="J241" s="868"/>
      <c r="K241" s="868"/>
      <c r="L241" s="868"/>
    </row>
    <row r="242" spans="3:12" ht="12">
      <c r="C242" s="868"/>
      <c r="D242" s="868"/>
      <c r="E242" s="868"/>
      <c r="F242" s="868"/>
      <c r="G242" s="868"/>
      <c r="H242" s="868"/>
      <c r="I242" s="868"/>
      <c r="J242" s="868"/>
      <c r="K242" s="868"/>
      <c r="L242" s="868"/>
    </row>
    <row r="243" spans="3:12" ht="12">
      <c r="C243" s="868"/>
      <c r="D243" s="868"/>
      <c r="E243" s="868"/>
      <c r="F243" s="868"/>
      <c r="G243" s="868"/>
      <c r="H243" s="868"/>
      <c r="I243" s="868"/>
      <c r="J243" s="868"/>
      <c r="K243" s="868"/>
      <c r="L243" s="868"/>
    </row>
    <row r="244" spans="3:12" ht="12">
      <c r="C244" s="868"/>
      <c r="D244" s="868"/>
      <c r="E244" s="868"/>
      <c r="F244" s="868"/>
      <c r="G244" s="868"/>
      <c r="H244" s="868"/>
      <c r="I244" s="868"/>
      <c r="J244" s="868"/>
      <c r="K244" s="868"/>
      <c r="L244" s="868"/>
    </row>
    <row r="245" spans="3:12" ht="12">
      <c r="C245" s="868"/>
      <c r="D245" s="868"/>
      <c r="E245" s="868"/>
      <c r="F245" s="868"/>
      <c r="G245" s="868"/>
      <c r="H245" s="868"/>
      <c r="I245" s="868"/>
      <c r="J245" s="868"/>
      <c r="K245" s="868"/>
      <c r="L245" s="868"/>
    </row>
    <row r="246" spans="3:12" ht="12">
      <c r="C246" s="868"/>
      <c r="D246" s="868"/>
      <c r="E246" s="868"/>
      <c r="F246" s="868"/>
      <c r="G246" s="868"/>
      <c r="H246" s="868"/>
      <c r="I246" s="868"/>
      <c r="J246" s="868"/>
      <c r="K246" s="868"/>
      <c r="L246" s="868"/>
    </row>
    <row r="247" spans="3:12" ht="12">
      <c r="C247" s="868"/>
      <c r="D247" s="868"/>
      <c r="E247" s="868"/>
      <c r="F247" s="868"/>
      <c r="G247" s="868"/>
      <c r="H247" s="868"/>
      <c r="I247" s="868"/>
      <c r="J247" s="868"/>
      <c r="K247" s="868"/>
      <c r="L247" s="868"/>
    </row>
    <row r="248" spans="3:12" ht="12">
      <c r="C248" s="868"/>
      <c r="D248" s="868"/>
      <c r="E248" s="868"/>
      <c r="F248" s="868"/>
      <c r="G248" s="868"/>
      <c r="H248" s="868"/>
      <c r="I248" s="868"/>
      <c r="J248" s="868"/>
      <c r="K248" s="868"/>
      <c r="L248" s="868"/>
    </row>
    <row r="249" spans="3:12" ht="12">
      <c r="C249" s="868"/>
      <c r="D249" s="868"/>
      <c r="E249" s="868"/>
      <c r="F249" s="868"/>
      <c r="G249" s="868"/>
      <c r="H249" s="868"/>
      <c r="I249" s="868"/>
      <c r="J249" s="868"/>
      <c r="K249" s="868"/>
      <c r="L249" s="868"/>
    </row>
    <row r="250" spans="3:12" ht="12">
      <c r="C250" s="868"/>
      <c r="D250" s="868"/>
      <c r="E250" s="868"/>
      <c r="F250" s="868"/>
      <c r="G250" s="868"/>
      <c r="H250" s="868"/>
      <c r="I250" s="868"/>
      <c r="J250" s="868"/>
      <c r="K250" s="868"/>
      <c r="L250" s="868"/>
    </row>
    <row r="251" spans="3:12" ht="12">
      <c r="C251" s="868"/>
      <c r="D251" s="868"/>
      <c r="E251" s="868"/>
      <c r="F251" s="868"/>
      <c r="G251" s="868"/>
      <c r="H251" s="868"/>
      <c r="I251" s="868"/>
      <c r="J251" s="868"/>
      <c r="K251" s="868"/>
      <c r="L251" s="868"/>
    </row>
    <row r="252" spans="3:12" ht="12">
      <c r="C252" s="868"/>
      <c r="D252" s="868"/>
      <c r="E252" s="868"/>
      <c r="F252" s="868"/>
      <c r="G252" s="868"/>
      <c r="H252" s="868"/>
      <c r="I252" s="868"/>
      <c r="J252" s="868"/>
      <c r="K252" s="868"/>
      <c r="L252" s="868"/>
    </row>
    <row r="253" spans="3:12" ht="12">
      <c r="C253" s="868"/>
      <c r="D253" s="868"/>
      <c r="E253" s="868"/>
      <c r="F253" s="868"/>
      <c r="G253" s="868"/>
      <c r="H253" s="868"/>
      <c r="I253" s="868"/>
      <c r="J253" s="868"/>
      <c r="K253" s="868"/>
      <c r="L253" s="868"/>
    </row>
    <row r="254" spans="3:12" ht="12">
      <c r="C254" s="868"/>
      <c r="D254" s="868"/>
      <c r="E254" s="868"/>
      <c r="F254" s="868"/>
      <c r="G254" s="868"/>
      <c r="H254" s="868"/>
      <c r="I254" s="868"/>
      <c r="J254" s="868"/>
      <c r="K254" s="868"/>
      <c r="L254" s="868"/>
    </row>
    <row r="255" spans="3:12" ht="12">
      <c r="C255" s="868"/>
      <c r="D255" s="868"/>
      <c r="E255" s="868"/>
      <c r="F255" s="868"/>
      <c r="G255" s="868"/>
      <c r="H255" s="868"/>
      <c r="I255" s="868"/>
      <c r="J255" s="868"/>
      <c r="K255" s="868"/>
      <c r="L255" s="868"/>
    </row>
    <row r="256" spans="3:12" ht="12">
      <c r="C256" s="868"/>
      <c r="D256" s="868"/>
      <c r="E256" s="868"/>
      <c r="F256" s="868"/>
      <c r="G256" s="868"/>
      <c r="H256" s="868"/>
      <c r="I256" s="868"/>
      <c r="J256" s="868"/>
      <c r="K256" s="868"/>
      <c r="L256" s="868"/>
    </row>
    <row r="257" spans="3:12" ht="12">
      <c r="C257" s="868"/>
      <c r="D257" s="868"/>
      <c r="E257" s="868"/>
      <c r="F257" s="868"/>
      <c r="G257" s="868"/>
      <c r="H257" s="868"/>
      <c r="I257" s="868"/>
      <c r="J257" s="868"/>
      <c r="K257" s="868"/>
      <c r="L257" s="868"/>
    </row>
    <row r="258" spans="3:12" ht="12">
      <c r="C258" s="868"/>
      <c r="D258" s="868"/>
      <c r="E258" s="868"/>
      <c r="F258" s="868"/>
      <c r="G258" s="868"/>
      <c r="H258" s="868"/>
      <c r="I258" s="868"/>
      <c r="J258" s="868"/>
      <c r="K258" s="868"/>
      <c r="L258" s="868"/>
    </row>
    <row r="259" spans="3:12" ht="12">
      <c r="C259" s="868"/>
      <c r="D259" s="868"/>
      <c r="E259" s="868"/>
      <c r="F259" s="868"/>
      <c r="G259" s="868"/>
      <c r="H259" s="868"/>
      <c r="I259" s="868"/>
      <c r="J259" s="868"/>
      <c r="K259" s="868"/>
      <c r="L259" s="868"/>
    </row>
    <row r="260" spans="3:12" ht="12">
      <c r="C260" s="868"/>
      <c r="D260" s="868"/>
      <c r="E260" s="868"/>
      <c r="F260" s="868"/>
      <c r="G260" s="868"/>
      <c r="H260" s="868"/>
      <c r="I260" s="868"/>
      <c r="J260" s="868"/>
      <c r="K260" s="868"/>
      <c r="L260" s="868"/>
    </row>
    <row r="261" spans="3:12" ht="12">
      <c r="C261" s="868"/>
      <c r="D261" s="868"/>
      <c r="E261" s="868"/>
      <c r="F261" s="868"/>
      <c r="G261" s="868"/>
      <c r="H261" s="868"/>
      <c r="I261" s="868"/>
      <c r="J261" s="868"/>
      <c r="K261" s="868"/>
      <c r="L261" s="868"/>
    </row>
    <row r="262" spans="3:12" ht="12">
      <c r="C262" s="868"/>
      <c r="D262" s="868"/>
      <c r="E262" s="868"/>
      <c r="F262" s="868"/>
      <c r="G262" s="868"/>
      <c r="H262" s="868"/>
      <c r="I262" s="868"/>
      <c r="J262" s="868"/>
      <c r="K262" s="868"/>
      <c r="L262" s="868"/>
    </row>
    <row r="263" spans="3:12" ht="12">
      <c r="C263" s="868"/>
      <c r="D263" s="868"/>
      <c r="E263" s="868"/>
      <c r="F263" s="868"/>
      <c r="G263" s="868"/>
      <c r="H263" s="868"/>
      <c r="I263" s="868"/>
      <c r="J263" s="868"/>
      <c r="K263" s="868"/>
      <c r="L263" s="868"/>
    </row>
    <row r="264" spans="3:12" ht="12">
      <c r="C264" s="868"/>
      <c r="D264" s="868"/>
      <c r="E264" s="868"/>
      <c r="F264" s="868"/>
      <c r="G264" s="868"/>
      <c r="H264" s="868"/>
      <c r="I264" s="868"/>
      <c r="J264" s="868"/>
      <c r="K264" s="868"/>
      <c r="L264" s="868"/>
    </row>
    <row r="265" spans="3:12" ht="12">
      <c r="C265" s="868"/>
      <c r="D265" s="868"/>
      <c r="E265" s="868"/>
      <c r="F265" s="868"/>
      <c r="G265" s="868"/>
      <c r="H265" s="868"/>
      <c r="I265" s="868"/>
      <c r="J265" s="868"/>
      <c r="K265" s="868"/>
      <c r="L265" s="868"/>
    </row>
  </sheetData>
  <mergeCells count="6">
    <mergeCell ref="B3:B5"/>
    <mergeCell ref="C3:E4"/>
    <mergeCell ref="K2:L2"/>
    <mergeCell ref="G3:I4"/>
    <mergeCell ref="J3:L4"/>
    <mergeCell ref="F3:F5"/>
  </mergeCells>
  <printOptions/>
  <pageMargins left="0.75" right="0.75"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L34"/>
  <sheetViews>
    <sheetView workbookViewId="0" topLeftCell="A1">
      <selection activeCell="A1" sqref="A1"/>
    </sheetView>
  </sheetViews>
  <sheetFormatPr defaultColWidth="9.00390625" defaultRowHeight="13.5" customHeight="1"/>
  <cols>
    <col min="1" max="1" width="4.125" style="1151" customWidth="1"/>
    <col min="2" max="2" width="12.25390625" style="1151" customWidth="1"/>
    <col min="3" max="8" width="9.00390625" style="1151" customWidth="1"/>
    <col min="9" max="9" width="10.25390625" style="1151" customWidth="1"/>
    <col min="10" max="11" width="9.00390625" style="1151" customWidth="1"/>
    <col min="12" max="12" width="15.00390625" style="1151" customWidth="1"/>
    <col min="13" max="16384" width="9.00390625" style="1151" customWidth="1"/>
  </cols>
  <sheetData>
    <row r="2" ht="13.5" customHeight="1">
      <c r="B2" s="1152" t="s">
        <v>662</v>
      </c>
    </row>
    <row r="3" ht="13.5" customHeight="1" thickBot="1">
      <c r="I3" s="1153" t="s">
        <v>632</v>
      </c>
    </row>
    <row r="4" spans="2:12" ht="13.5" customHeight="1" thickTop="1">
      <c r="B4" s="1766" t="s">
        <v>633</v>
      </c>
      <c r="C4" s="1768" t="s">
        <v>634</v>
      </c>
      <c r="D4" s="1768" t="s">
        <v>635</v>
      </c>
      <c r="E4" s="1768" t="s">
        <v>636</v>
      </c>
      <c r="F4" s="1768" t="s">
        <v>637</v>
      </c>
      <c r="G4" s="1768" t="s">
        <v>638</v>
      </c>
      <c r="H4" s="1768" t="s">
        <v>639</v>
      </c>
      <c r="I4" s="1768" t="s">
        <v>640</v>
      </c>
      <c r="J4" s="1154"/>
      <c r="K4" s="1155"/>
      <c r="L4" s="1156"/>
    </row>
    <row r="5" spans="2:12" ht="13.5" customHeight="1">
      <c r="B5" s="1767"/>
      <c r="C5" s="1769"/>
      <c r="D5" s="1769"/>
      <c r="E5" s="1769"/>
      <c r="F5" s="1769"/>
      <c r="G5" s="1769"/>
      <c r="H5" s="1769"/>
      <c r="I5" s="1769"/>
      <c r="J5" s="1157"/>
      <c r="K5" s="1157"/>
      <c r="L5" s="1158"/>
    </row>
    <row r="6" spans="2:12" ht="13.5" customHeight="1">
      <c r="B6" s="1159"/>
      <c r="C6" s="1157"/>
      <c r="D6" s="1160"/>
      <c r="E6" s="1160"/>
      <c r="F6" s="1157"/>
      <c r="G6" s="1160"/>
      <c r="H6" s="1160"/>
      <c r="I6" s="1161"/>
      <c r="J6" s="1157"/>
      <c r="K6" s="1157"/>
      <c r="L6" s="1158"/>
    </row>
    <row r="7" spans="2:11" s="1162" customFormat="1" ht="13.5" customHeight="1">
      <c r="B7" s="1163" t="s">
        <v>402</v>
      </c>
      <c r="C7" s="1164">
        <f aca="true" t="shared" si="0" ref="C7:I7">SUM(C9:C32)</f>
        <v>7</v>
      </c>
      <c r="D7" s="1164">
        <f t="shared" si="0"/>
        <v>2</v>
      </c>
      <c r="E7" s="1164">
        <f t="shared" si="0"/>
        <v>4</v>
      </c>
      <c r="F7" s="1164">
        <f t="shared" si="0"/>
        <v>6</v>
      </c>
      <c r="G7" s="1164">
        <f t="shared" si="0"/>
        <v>12</v>
      </c>
      <c r="H7" s="1164">
        <f t="shared" si="0"/>
        <v>666</v>
      </c>
      <c r="I7" s="1165">
        <f t="shared" si="0"/>
        <v>1</v>
      </c>
      <c r="J7" s="1164"/>
      <c r="K7" s="1164"/>
    </row>
    <row r="8" spans="2:11" s="1162" customFormat="1" ht="13.5" customHeight="1">
      <c r="B8" s="1163"/>
      <c r="C8" s="1164"/>
      <c r="D8" s="1164"/>
      <c r="E8" s="1164"/>
      <c r="F8" s="1164"/>
      <c r="G8" s="1164"/>
      <c r="H8" s="1164"/>
      <c r="I8" s="1165"/>
      <c r="J8" s="1164"/>
      <c r="K8" s="1164"/>
    </row>
    <row r="9" spans="2:11" ht="13.5" customHeight="1">
      <c r="B9" s="1159" t="s">
        <v>641</v>
      </c>
      <c r="C9" s="1156">
        <v>1</v>
      </c>
      <c r="D9" s="1156">
        <v>0</v>
      </c>
      <c r="E9" s="1156">
        <v>1</v>
      </c>
      <c r="F9" s="1156">
        <v>1</v>
      </c>
      <c r="G9" s="1156">
        <v>0</v>
      </c>
      <c r="H9" s="1156">
        <v>296</v>
      </c>
      <c r="I9" s="1166">
        <v>1</v>
      </c>
      <c r="J9" s="1167"/>
      <c r="K9" s="1156"/>
    </row>
    <row r="10" spans="2:11" ht="13.5" customHeight="1">
      <c r="B10" s="1159" t="s">
        <v>642</v>
      </c>
      <c r="C10" s="1156">
        <v>1</v>
      </c>
      <c r="D10" s="1156">
        <v>0</v>
      </c>
      <c r="E10" s="1156">
        <v>1</v>
      </c>
      <c r="F10" s="1156">
        <v>1</v>
      </c>
      <c r="G10" s="1156">
        <v>1</v>
      </c>
      <c r="H10" s="1156">
        <v>52</v>
      </c>
      <c r="I10" s="1166">
        <v>0</v>
      </c>
      <c r="J10" s="1156"/>
      <c r="K10" s="1156"/>
    </row>
    <row r="11" spans="2:11" ht="13.5" customHeight="1">
      <c r="B11" s="1159" t="s">
        <v>643</v>
      </c>
      <c r="C11" s="1156">
        <v>1</v>
      </c>
      <c r="D11" s="1156">
        <v>0</v>
      </c>
      <c r="E11" s="1156">
        <v>0</v>
      </c>
      <c r="F11" s="1156">
        <v>0</v>
      </c>
      <c r="G11" s="1156">
        <v>0</v>
      </c>
      <c r="H11" s="1156">
        <v>9</v>
      </c>
      <c r="I11" s="1166">
        <v>0</v>
      </c>
      <c r="J11" s="1156"/>
      <c r="K11" s="1156"/>
    </row>
    <row r="12" spans="2:11" ht="13.5" customHeight="1">
      <c r="B12" s="1159" t="s">
        <v>644</v>
      </c>
      <c r="C12" s="1156">
        <v>1</v>
      </c>
      <c r="D12" s="1156">
        <v>0</v>
      </c>
      <c r="E12" s="1156">
        <v>0</v>
      </c>
      <c r="F12" s="1156">
        <v>1</v>
      </c>
      <c r="G12" s="1156">
        <v>3</v>
      </c>
      <c r="H12" s="1156">
        <v>64</v>
      </c>
      <c r="I12" s="1166">
        <v>0</v>
      </c>
      <c r="J12" s="1156"/>
      <c r="K12" s="1156"/>
    </row>
    <row r="13" spans="2:11" ht="13.5" customHeight="1">
      <c r="B13" s="1159" t="s">
        <v>602</v>
      </c>
      <c r="C13" s="1156">
        <v>1</v>
      </c>
      <c r="D13" s="1156">
        <v>0</v>
      </c>
      <c r="E13" s="1156">
        <v>0</v>
      </c>
      <c r="F13" s="1156">
        <v>0</v>
      </c>
      <c r="G13" s="1156">
        <v>0</v>
      </c>
      <c r="H13" s="1156">
        <v>14</v>
      </c>
      <c r="I13" s="1166">
        <v>0</v>
      </c>
      <c r="J13" s="1156"/>
      <c r="K13" s="1156"/>
    </row>
    <row r="14" spans="2:11" ht="13.5" customHeight="1">
      <c r="B14" s="1159"/>
      <c r="C14" s="1156"/>
      <c r="D14" s="1156"/>
      <c r="E14" s="1156"/>
      <c r="F14" s="1156"/>
      <c r="G14" s="1156"/>
      <c r="H14" s="1156"/>
      <c r="I14" s="1166"/>
      <c r="J14" s="1156"/>
      <c r="K14" s="1156"/>
    </row>
    <row r="15" spans="2:11" ht="13.5" customHeight="1">
      <c r="B15" s="1159" t="s">
        <v>645</v>
      </c>
      <c r="C15" s="1156">
        <v>0</v>
      </c>
      <c r="D15" s="1156">
        <v>0</v>
      </c>
      <c r="E15" s="1156">
        <v>0</v>
      </c>
      <c r="F15" s="1156">
        <v>0</v>
      </c>
      <c r="G15" s="1156">
        <v>3</v>
      </c>
      <c r="H15" s="1156">
        <v>0</v>
      </c>
      <c r="I15" s="1166">
        <v>0</v>
      </c>
      <c r="J15" s="1156"/>
      <c r="K15" s="1156"/>
    </row>
    <row r="16" spans="2:11" ht="13.5" customHeight="1">
      <c r="B16" s="1159" t="s">
        <v>646</v>
      </c>
      <c r="C16" s="1156">
        <v>0</v>
      </c>
      <c r="D16" s="1156">
        <v>0</v>
      </c>
      <c r="E16" s="1156">
        <v>0</v>
      </c>
      <c r="F16" s="1156">
        <v>1</v>
      </c>
      <c r="G16" s="1156">
        <v>1</v>
      </c>
      <c r="H16" s="1156">
        <v>6</v>
      </c>
      <c r="I16" s="1166">
        <v>0</v>
      </c>
      <c r="J16" s="1156"/>
      <c r="K16" s="1156"/>
    </row>
    <row r="17" spans="2:11" ht="13.5" customHeight="1">
      <c r="B17" s="1159" t="s">
        <v>647</v>
      </c>
      <c r="C17" s="1156">
        <v>1</v>
      </c>
      <c r="D17" s="1156">
        <v>0</v>
      </c>
      <c r="E17" s="1156">
        <v>1</v>
      </c>
      <c r="F17" s="1156">
        <v>0</v>
      </c>
      <c r="G17" s="1156">
        <v>0</v>
      </c>
      <c r="H17" s="1156">
        <v>13</v>
      </c>
      <c r="I17" s="1166">
        <v>0</v>
      </c>
      <c r="J17" s="1156"/>
      <c r="K17" s="1156"/>
    </row>
    <row r="18" spans="2:11" ht="13.5" customHeight="1">
      <c r="B18" s="1159" t="s">
        <v>648</v>
      </c>
      <c r="C18" s="1156">
        <v>0</v>
      </c>
      <c r="D18" s="1156">
        <v>1</v>
      </c>
      <c r="E18" s="1156">
        <v>0</v>
      </c>
      <c r="F18" s="1156">
        <v>0</v>
      </c>
      <c r="G18" s="1156">
        <v>0</v>
      </c>
      <c r="H18" s="1156">
        <v>19</v>
      </c>
      <c r="I18" s="1166">
        <v>0</v>
      </c>
      <c r="J18" s="1156"/>
      <c r="K18" s="1156"/>
    </row>
    <row r="19" spans="2:11" ht="13.5" customHeight="1">
      <c r="B19" s="1159" t="s">
        <v>649</v>
      </c>
      <c r="C19" s="1156">
        <v>0</v>
      </c>
      <c r="D19" s="1156">
        <v>1</v>
      </c>
      <c r="E19" s="1156">
        <v>0</v>
      </c>
      <c r="F19" s="1156">
        <v>0</v>
      </c>
      <c r="G19" s="1156">
        <v>0</v>
      </c>
      <c r="H19" s="1156">
        <v>0</v>
      </c>
      <c r="I19" s="1166">
        <v>0</v>
      </c>
      <c r="J19" s="1156"/>
      <c r="K19" s="1156"/>
    </row>
    <row r="20" spans="2:11" ht="13.5" customHeight="1">
      <c r="B20" s="1159"/>
      <c r="C20" s="1156"/>
      <c r="D20" s="1156"/>
      <c r="E20" s="1156"/>
      <c r="F20" s="1156"/>
      <c r="G20" s="1156"/>
      <c r="H20" s="1156"/>
      <c r="I20" s="1166"/>
      <c r="J20" s="1156"/>
      <c r="K20" s="1156"/>
    </row>
    <row r="21" spans="2:11" ht="13.5" customHeight="1">
      <c r="B21" s="1159" t="s">
        <v>650</v>
      </c>
      <c r="C21" s="1156">
        <v>0</v>
      </c>
      <c r="D21" s="1156">
        <v>0</v>
      </c>
      <c r="E21" s="1156">
        <v>0</v>
      </c>
      <c r="F21" s="1156">
        <v>0</v>
      </c>
      <c r="G21" s="1156">
        <v>1</v>
      </c>
      <c r="H21" s="1156">
        <v>11</v>
      </c>
      <c r="I21" s="1166">
        <v>0</v>
      </c>
      <c r="J21" s="1156"/>
      <c r="K21" s="1156"/>
    </row>
    <row r="22" spans="2:11" ht="13.5" customHeight="1">
      <c r="B22" s="1159" t="s">
        <v>651</v>
      </c>
      <c r="C22" s="1156">
        <v>0</v>
      </c>
      <c r="D22" s="1156">
        <v>0</v>
      </c>
      <c r="E22" s="1156">
        <v>1</v>
      </c>
      <c r="F22" s="1156">
        <v>1</v>
      </c>
      <c r="G22" s="1156">
        <v>0</v>
      </c>
      <c r="H22" s="1156">
        <v>7</v>
      </c>
      <c r="I22" s="1166">
        <v>0</v>
      </c>
      <c r="J22" s="1156"/>
      <c r="K22" s="1156"/>
    </row>
    <row r="23" spans="2:11" ht="13.5" customHeight="1">
      <c r="B23" s="1159" t="s">
        <v>652</v>
      </c>
      <c r="C23" s="1156">
        <v>0</v>
      </c>
      <c r="D23" s="1156">
        <v>0</v>
      </c>
      <c r="E23" s="1156">
        <v>0</v>
      </c>
      <c r="F23" s="1156">
        <v>0</v>
      </c>
      <c r="G23" s="1156">
        <v>1</v>
      </c>
      <c r="H23" s="1156">
        <v>13</v>
      </c>
      <c r="I23" s="1166">
        <v>0</v>
      </c>
      <c r="J23" s="1156"/>
      <c r="K23" s="1156"/>
    </row>
    <row r="24" spans="2:11" ht="13.5" customHeight="1">
      <c r="B24" s="1159" t="s">
        <v>653</v>
      </c>
      <c r="C24" s="1156">
        <v>0</v>
      </c>
      <c r="D24" s="1156">
        <v>0</v>
      </c>
      <c r="E24" s="1156">
        <v>0</v>
      </c>
      <c r="F24" s="1156">
        <v>1</v>
      </c>
      <c r="G24" s="1156">
        <v>1</v>
      </c>
      <c r="H24" s="1156">
        <v>15</v>
      </c>
      <c r="I24" s="1166">
        <v>0</v>
      </c>
      <c r="J24" s="1156"/>
      <c r="K24" s="1156"/>
    </row>
    <row r="25" spans="2:11" ht="13.5" customHeight="1">
      <c r="B25" s="1159" t="s">
        <v>654</v>
      </c>
      <c r="C25" s="1156">
        <v>0</v>
      </c>
      <c r="D25" s="1156">
        <v>0</v>
      </c>
      <c r="E25" s="1156">
        <v>0</v>
      </c>
      <c r="F25" s="1156">
        <v>0</v>
      </c>
      <c r="G25" s="1156">
        <v>0</v>
      </c>
      <c r="H25" s="1156">
        <v>24</v>
      </c>
      <c r="I25" s="1166">
        <v>0</v>
      </c>
      <c r="J25" s="1156"/>
      <c r="K25" s="1156"/>
    </row>
    <row r="26" spans="2:11" ht="13.5" customHeight="1">
      <c r="B26" s="1159"/>
      <c r="C26" s="1156"/>
      <c r="D26" s="1156"/>
      <c r="E26" s="1156"/>
      <c r="F26" s="1156"/>
      <c r="G26" s="1156"/>
      <c r="H26" s="1156"/>
      <c r="I26" s="1166"/>
      <c r="J26" s="1156"/>
      <c r="K26" s="1156"/>
    </row>
    <row r="27" spans="2:11" ht="13.5" customHeight="1">
      <c r="B27" s="1159" t="s">
        <v>655</v>
      </c>
      <c r="C27" s="1156">
        <v>0</v>
      </c>
      <c r="D27" s="1156">
        <v>0</v>
      </c>
      <c r="E27" s="1156">
        <v>0</v>
      </c>
      <c r="F27" s="1156">
        <v>0</v>
      </c>
      <c r="G27" s="1156">
        <v>0</v>
      </c>
      <c r="H27" s="1156">
        <v>0</v>
      </c>
      <c r="I27" s="1166">
        <v>0</v>
      </c>
      <c r="J27" s="1156"/>
      <c r="K27" s="1156"/>
    </row>
    <row r="28" spans="2:11" ht="13.5" customHeight="1">
      <c r="B28" s="1159" t="s">
        <v>656</v>
      </c>
      <c r="C28" s="1156">
        <v>0</v>
      </c>
      <c r="D28" s="1156">
        <v>0</v>
      </c>
      <c r="E28" s="1156">
        <v>0</v>
      </c>
      <c r="F28" s="1156">
        <v>0</v>
      </c>
      <c r="G28" s="1156">
        <v>0</v>
      </c>
      <c r="H28" s="1156">
        <v>56</v>
      </c>
      <c r="I28" s="1166">
        <v>0</v>
      </c>
      <c r="J28" s="1156"/>
      <c r="K28" s="1156"/>
    </row>
    <row r="29" spans="2:11" ht="13.5" customHeight="1">
      <c r="B29" s="1159" t="s">
        <v>657</v>
      </c>
      <c r="C29" s="1156">
        <v>0</v>
      </c>
      <c r="D29" s="1156">
        <v>0</v>
      </c>
      <c r="E29" s="1156">
        <v>0</v>
      </c>
      <c r="F29" s="1156">
        <v>0</v>
      </c>
      <c r="G29" s="1156">
        <v>0</v>
      </c>
      <c r="H29" s="1156">
        <v>0</v>
      </c>
      <c r="I29" s="1166">
        <v>0</v>
      </c>
      <c r="J29" s="1156"/>
      <c r="K29" s="1156"/>
    </row>
    <row r="30" spans="2:11" ht="13.5" customHeight="1">
      <c r="B30" s="1159" t="s">
        <v>658</v>
      </c>
      <c r="C30" s="1156">
        <v>0</v>
      </c>
      <c r="D30" s="1156">
        <v>0</v>
      </c>
      <c r="E30" s="1156">
        <v>0</v>
      </c>
      <c r="F30" s="1156">
        <v>0</v>
      </c>
      <c r="G30" s="1156">
        <v>0</v>
      </c>
      <c r="H30" s="1156">
        <v>41</v>
      </c>
      <c r="I30" s="1166">
        <v>0</v>
      </c>
      <c r="J30" s="1156"/>
      <c r="K30" s="1156"/>
    </row>
    <row r="31" spans="2:11" ht="13.5" customHeight="1">
      <c r="B31" s="1159" t="s">
        <v>659</v>
      </c>
      <c r="C31" s="1156">
        <v>1</v>
      </c>
      <c r="D31" s="1156">
        <v>0</v>
      </c>
      <c r="E31" s="1156">
        <v>0</v>
      </c>
      <c r="F31" s="1156">
        <v>0</v>
      </c>
      <c r="G31" s="1156">
        <v>1</v>
      </c>
      <c r="H31" s="1156">
        <v>16</v>
      </c>
      <c r="I31" s="1166">
        <v>0</v>
      </c>
      <c r="J31" s="1156"/>
      <c r="K31" s="1156"/>
    </row>
    <row r="32" spans="2:11" ht="13.5" customHeight="1">
      <c r="B32" s="1159" t="s">
        <v>660</v>
      </c>
      <c r="C32" s="1156">
        <v>0</v>
      </c>
      <c r="D32" s="1156">
        <v>0</v>
      </c>
      <c r="E32" s="1156">
        <v>0</v>
      </c>
      <c r="F32" s="1156">
        <v>0</v>
      </c>
      <c r="G32" s="1156">
        <v>0</v>
      </c>
      <c r="H32" s="1156">
        <v>10</v>
      </c>
      <c r="I32" s="1166">
        <v>0</v>
      </c>
      <c r="J32" s="1156"/>
      <c r="K32" s="1156"/>
    </row>
    <row r="33" spans="2:9" ht="13.5" customHeight="1">
      <c r="B33" s="1168"/>
      <c r="C33" s="1169"/>
      <c r="D33" s="1169"/>
      <c r="E33" s="1169"/>
      <c r="F33" s="1169"/>
      <c r="G33" s="1169"/>
      <c r="H33" s="1169"/>
      <c r="I33" s="1170"/>
    </row>
    <row r="34" ht="13.5" customHeight="1">
      <c r="B34" s="1151" t="s">
        <v>661</v>
      </c>
    </row>
  </sheetData>
  <mergeCells count="8">
    <mergeCell ref="F4:F5"/>
    <mergeCell ref="G4:G5"/>
    <mergeCell ref="H4:H5"/>
    <mergeCell ref="I4:I5"/>
    <mergeCell ref="B4:B5"/>
    <mergeCell ref="C4:C5"/>
    <mergeCell ref="D4:D5"/>
    <mergeCell ref="E4:E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L112"/>
  <sheetViews>
    <sheetView workbookViewId="0" topLeftCell="A1">
      <selection activeCell="A1" sqref="A1"/>
    </sheetView>
  </sheetViews>
  <sheetFormatPr defaultColWidth="9.00390625" defaultRowHeight="13.5"/>
  <cols>
    <col min="1" max="1" width="1.625" style="72" customWidth="1"/>
    <col min="2" max="2" width="2.625" style="72" customWidth="1"/>
    <col min="3" max="3" width="11.25390625" style="72" customWidth="1"/>
    <col min="4" max="5" width="10.625" style="72" customWidth="1"/>
    <col min="6" max="6" width="10.625" style="74" customWidth="1"/>
    <col min="7" max="12" width="10.625" style="72" customWidth="1"/>
    <col min="13" max="16384" width="9.00390625" style="72" customWidth="1"/>
  </cols>
  <sheetData>
    <row r="2" ht="16.5" customHeight="1">
      <c r="B2" s="73" t="s">
        <v>449</v>
      </c>
    </row>
    <row r="3" spans="3:11" ht="12.75" thickBot="1">
      <c r="C3" s="75"/>
      <c r="D3" s="75"/>
      <c r="E3" s="76"/>
      <c r="F3" s="77"/>
      <c r="G3" s="78"/>
      <c r="H3" s="78"/>
      <c r="I3" s="78"/>
      <c r="J3" s="78"/>
      <c r="K3" s="75"/>
    </row>
    <row r="4" spans="2:12" ht="15" customHeight="1" thickTop="1">
      <c r="B4" s="1344" t="s">
        <v>395</v>
      </c>
      <c r="C4" s="1345"/>
      <c r="D4" s="1339">
        <v>22190</v>
      </c>
      <c r="E4" s="1340"/>
      <c r="F4" s="1342"/>
      <c r="G4" s="1339">
        <v>23285</v>
      </c>
      <c r="H4" s="1340"/>
      <c r="I4" s="1342"/>
      <c r="J4" s="79" t="s">
        <v>400</v>
      </c>
      <c r="K4" s="1341" t="s">
        <v>444</v>
      </c>
      <c r="L4" s="1342"/>
    </row>
    <row r="5" spans="2:12" ht="27" customHeight="1">
      <c r="B5" s="1346"/>
      <c r="C5" s="1347"/>
      <c r="D5" s="80" t="s">
        <v>399</v>
      </c>
      <c r="E5" s="80" t="s">
        <v>445</v>
      </c>
      <c r="F5" s="81" t="s">
        <v>446</v>
      </c>
      <c r="G5" s="80" t="s">
        <v>399</v>
      </c>
      <c r="H5" s="80" t="s">
        <v>445</v>
      </c>
      <c r="I5" s="81" t="s">
        <v>447</v>
      </c>
      <c r="J5" s="80" t="s">
        <v>399</v>
      </c>
      <c r="K5" s="80" t="s">
        <v>445</v>
      </c>
      <c r="L5" s="81" t="s">
        <v>447</v>
      </c>
    </row>
    <row r="6" spans="2:12" s="82" customFormat="1" ht="12" customHeight="1">
      <c r="B6" s="83"/>
      <c r="C6" s="84"/>
      <c r="D6" s="85"/>
      <c r="E6" s="86"/>
      <c r="F6" s="87"/>
      <c r="G6" s="86"/>
      <c r="H6" s="86"/>
      <c r="I6" s="88"/>
      <c r="J6" s="88"/>
      <c r="K6" s="88"/>
      <c r="L6" s="89"/>
    </row>
    <row r="7" spans="2:12" s="90" customFormat="1" ht="12" customHeight="1">
      <c r="B7" s="1352" t="s">
        <v>402</v>
      </c>
      <c r="C7" s="1353"/>
      <c r="D7" s="40">
        <f>SUM(D9+D11)</f>
        <v>256411</v>
      </c>
      <c r="E7" s="40">
        <f>SUM(E9+E11)</f>
        <v>1320664</v>
      </c>
      <c r="F7" s="91">
        <v>5.15</v>
      </c>
      <c r="G7" s="40">
        <f>SUM(G9+G11)</f>
        <v>263373</v>
      </c>
      <c r="H7" s="40">
        <f>SUM(H9+H11)</f>
        <v>1276760</v>
      </c>
      <c r="I7" s="91">
        <v>4.85</v>
      </c>
      <c r="J7" s="64">
        <f>SUM(G7-D7)</f>
        <v>6962</v>
      </c>
      <c r="K7" s="41">
        <f>SUM(H7-E7)</f>
        <v>-43904</v>
      </c>
      <c r="L7" s="92">
        <v>-0.3</v>
      </c>
    </row>
    <row r="8" spans="2:12" ht="12" customHeight="1">
      <c r="B8" s="93"/>
      <c r="C8" s="52"/>
      <c r="D8" s="46"/>
      <c r="E8" s="47"/>
      <c r="F8" s="94"/>
      <c r="G8" s="47"/>
      <c r="H8" s="47"/>
      <c r="I8" s="47"/>
      <c r="J8" s="48"/>
      <c r="K8" s="48"/>
      <c r="L8" s="95"/>
    </row>
    <row r="9" spans="2:12" s="90" customFormat="1" ht="12" customHeight="1">
      <c r="B9" s="1352" t="s">
        <v>403</v>
      </c>
      <c r="C9" s="1353"/>
      <c r="D9" s="40">
        <f>SUM(D13:D24)</f>
        <v>160196</v>
      </c>
      <c r="E9" s="40">
        <v>795659</v>
      </c>
      <c r="F9" s="91">
        <v>4.97</v>
      </c>
      <c r="G9" s="40">
        <f>SUM(G13:G24)</f>
        <v>167116</v>
      </c>
      <c r="H9" s="40">
        <f>SUM(H13:H24)</f>
        <v>785093</v>
      </c>
      <c r="I9" s="91">
        <v>4.7</v>
      </c>
      <c r="J9" s="64">
        <f>SUM(G9-D9)</f>
        <v>6920</v>
      </c>
      <c r="K9" s="41">
        <f>SUM(H9-E9)</f>
        <v>-10566</v>
      </c>
      <c r="L9" s="92">
        <v>-0.27</v>
      </c>
    </row>
    <row r="10" spans="2:12" s="90" customFormat="1" ht="12" customHeight="1">
      <c r="B10" s="38"/>
      <c r="C10" s="39"/>
      <c r="D10" s="40"/>
      <c r="E10" s="40"/>
      <c r="F10" s="40"/>
      <c r="G10" s="40"/>
      <c r="H10" s="96"/>
      <c r="I10" s="40"/>
      <c r="J10" s="64"/>
      <c r="K10" s="41"/>
      <c r="L10" s="97"/>
    </row>
    <row r="11" spans="2:12" s="90" customFormat="1" ht="12" customHeight="1">
      <c r="B11" s="1352" t="s">
        <v>404</v>
      </c>
      <c r="C11" s="1348"/>
      <c r="D11" s="40">
        <f>SUM(D27:D76)</f>
        <v>96215</v>
      </c>
      <c r="E11" s="40">
        <f>SUM(E27:E76)</f>
        <v>525005</v>
      </c>
      <c r="F11" s="91">
        <v>5.46</v>
      </c>
      <c r="G11" s="40">
        <v>96257</v>
      </c>
      <c r="H11" s="40">
        <v>491667</v>
      </c>
      <c r="I11" s="91">
        <v>5.11</v>
      </c>
      <c r="J11" s="64">
        <f>SUM(J27:J76)</f>
        <v>42</v>
      </c>
      <c r="K11" s="41">
        <v>-33338</v>
      </c>
      <c r="L11" s="92">
        <v>-0.35</v>
      </c>
    </row>
    <row r="12" spans="2:12" ht="12" customHeight="1">
      <c r="B12" s="93"/>
      <c r="C12" s="52"/>
      <c r="D12" s="46"/>
      <c r="E12" s="47"/>
      <c r="F12" s="47"/>
      <c r="G12" s="47"/>
      <c r="H12" s="47"/>
      <c r="I12" s="47"/>
      <c r="J12" s="48"/>
      <c r="K12" s="48"/>
      <c r="L12" s="95"/>
    </row>
    <row r="13" spans="2:12" ht="12" customHeight="1">
      <c r="B13" s="93"/>
      <c r="C13" s="54" t="s">
        <v>377</v>
      </c>
      <c r="D13" s="55">
        <v>39411</v>
      </c>
      <c r="E13" s="98">
        <v>188597</v>
      </c>
      <c r="F13" s="99">
        <v>4.79</v>
      </c>
      <c r="G13" s="56">
        <v>41769</v>
      </c>
      <c r="H13" s="56">
        <v>189635</v>
      </c>
      <c r="I13" s="100">
        <v>4.54</v>
      </c>
      <c r="J13" s="66">
        <f aca="true" t="shared" si="0" ref="J13:J24">SUM(G13-D13)</f>
        <v>2358</v>
      </c>
      <c r="K13" s="57">
        <f aca="true" t="shared" si="1" ref="K13:K24">SUM(H13-E13)</f>
        <v>1038</v>
      </c>
      <c r="L13" s="101">
        <v>-0.25</v>
      </c>
    </row>
    <row r="14" spans="2:12" ht="12" customHeight="1">
      <c r="B14" s="93"/>
      <c r="C14" s="54" t="s">
        <v>378</v>
      </c>
      <c r="D14" s="55">
        <v>19856</v>
      </c>
      <c r="E14" s="98">
        <v>96991</v>
      </c>
      <c r="F14" s="99">
        <v>4.89</v>
      </c>
      <c r="G14" s="56">
        <v>19370</v>
      </c>
      <c r="H14" s="56">
        <v>95387</v>
      </c>
      <c r="I14" s="100">
        <v>4.92</v>
      </c>
      <c r="J14" s="66">
        <f t="shared" si="0"/>
        <v>-486</v>
      </c>
      <c r="K14" s="57">
        <f t="shared" si="1"/>
        <v>-1604</v>
      </c>
      <c r="L14" s="101">
        <v>0.03</v>
      </c>
    </row>
    <row r="15" spans="2:12" ht="12" customHeight="1">
      <c r="B15" s="93"/>
      <c r="C15" s="54" t="s">
        <v>379</v>
      </c>
      <c r="D15" s="55">
        <v>20427</v>
      </c>
      <c r="E15" s="98">
        <v>96312</v>
      </c>
      <c r="F15" s="99">
        <v>4.71</v>
      </c>
      <c r="G15" s="56">
        <v>21850</v>
      </c>
      <c r="H15" s="56">
        <v>94571</v>
      </c>
      <c r="I15" s="100">
        <v>4.33</v>
      </c>
      <c r="J15" s="66">
        <f t="shared" si="0"/>
        <v>1423</v>
      </c>
      <c r="K15" s="57">
        <f t="shared" si="1"/>
        <v>-1741</v>
      </c>
      <c r="L15" s="101">
        <v>-0.38</v>
      </c>
    </row>
    <row r="16" spans="2:12" ht="12" customHeight="1">
      <c r="B16" s="93"/>
      <c r="C16" s="54" t="s">
        <v>380</v>
      </c>
      <c r="D16" s="55">
        <v>20333</v>
      </c>
      <c r="E16" s="98">
        <v>97671</v>
      </c>
      <c r="F16" s="99">
        <v>4.8</v>
      </c>
      <c r="G16" s="56">
        <v>21635</v>
      </c>
      <c r="H16" s="56">
        <v>96971</v>
      </c>
      <c r="I16" s="100">
        <v>4.48</v>
      </c>
      <c r="J16" s="66">
        <f t="shared" si="0"/>
        <v>1302</v>
      </c>
      <c r="K16" s="57">
        <f t="shared" si="1"/>
        <v>-700</v>
      </c>
      <c r="L16" s="101">
        <v>-0.32</v>
      </c>
    </row>
    <row r="17" spans="2:12" ht="12" customHeight="1">
      <c r="B17" s="93"/>
      <c r="C17" s="54" t="s">
        <v>381</v>
      </c>
      <c r="D17" s="55">
        <v>8859</v>
      </c>
      <c r="E17" s="98">
        <v>43550</v>
      </c>
      <c r="F17" s="99">
        <v>4.92</v>
      </c>
      <c r="G17" s="56">
        <v>9463</v>
      </c>
      <c r="H17" s="56">
        <v>43380</v>
      </c>
      <c r="I17" s="100">
        <v>4.58</v>
      </c>
      <c r="J17" s="66">
        <f t="shared" si="0"/>
        <v>604</v>
      </c>
      <c r="K17" s="57">
        <f t="shared" si="1"/>
        <v>-170</v>
      </c>
      <c r="L17" s="101">
        <v>-0.34</v>
      </c>
    </row>
    <row r="18" spans="2:12" ht="12" customHeight="1">
      <c r="B18" s="93"/>
      <c r="C18" s="54" t="s">
        <v>382</v>
      </c>
      <c r="D18" s="55">
        <v>7411</v>
      </c>
      <c r="E18" s="98">
        <v>40015</v>
      </c>
      <c r="F18" s="99">
        <v>5.4</v>
      </c>
      <c r="G18" s="56">
        <v>7688</v>
      </c>
      <c r="H18" s="56">
        <v>39156</v>
      </c>
      <c r="I18" s="100">
        <v>5.09</v>
      </c>
      <c r="J18" s="66">
        <f t="shared" si="0"/>
        <v>277</v>
      </c>
      <c r="K18" s="57">
        <f t="shared" si="1"/>
        <v>-859</v>
      </c>
      <c r="L18" s="101">
        <v>-0.31</v>
      </c>
    </row>
    <row r="19" spans="2:12" ht="12" customHeight="1">
      <c r="B19" s="93"/>
      <c r="C19" s="54" t="s">
        <v>383</v>
      </c>
      <c r="D19" s="55">
        <v>7690</v>
      </c>
      <c r="E19" s="98">
        <v>40383</v>
      </c>
      <c r="F19" s="99">
        <v>5.25</v>
      </c>
      <c r="G19" s="56">
        <v>8206</v>
      </c>
      <c r="H19" s="56">
        <v>39140</v>
      </c>
      <c r="I19" s="100">
        <v>4.77</v>
      </c>
      <c r="J19" s="66">
        <f t="shared" si="0"/>
        <v>516</v>
      </c>
      <c r="K19" s="57">
        <f t="shared" si="1"/>
        <v>-1243</v>
      </c>
      <c r="L19" s="101">
        <v>-0.48</v>
      </c>
    </row>
    <row r="20" spans="2:12" ht="12" customHeight="1">
      <c r="B20" s="93"/>
      <c r="C20" s="54" t="s">
        <v>384</v>
      </c>
      <c r="D20" s="55">
        <v>7219</v>
      </c>
      <c r="E20" s="98">
        <v>38953</v>
      </c>
      <c r="F20" s="99">
        <v>5.4</v>
      </c>
      <c r="G20" s="56">
        <v>7233</v>
      </c>
      <c r="H20" s="56">
        <v>37394</v>
      </c>
      <c r="I20" s="100">
        <v>5.17</v>
      </c>
      <c r="J20" s="66">
        <f t="shared" si="0"/>
        <v>14</v>
      </c>
      <c r="K20" s="57">
        <f t="shared" si="1"/>
        <v>-1559</v>
      </c>
      <c r="L20" s="101">
        <v>-0.23</v>
      </c>
    </row>
    <row r="21" spans="2:12" ht="12" customHeight="1">
      <c r="B21" s="93"/>
      <c r="C21" s="54" t="s">
        <v>385</v>
      </c>
      <c r="D21" s="55">
        <v>7342</v>
      </c>
      <c r="E21" s="98">
        <v>36211</v>
      </c>
      <c r="F21" s="99">
        <v>4.93</v>
      </c>
      <c r="G21" s="56">
        <v>7314</v>
      </c>
      <c r="H21" s="56">
        <v>35284</v>
      </c>
      <c r="I21" s="100">
        <v>4.82</v>
      </c>
      <c r="J21" s="66">
        <f t="shared" si="0"/>
        <v>-28</v>
      </c>
      <c r="K21" s="57">
        <f t="shared" si="1"/>
        <v>-927</v>
      </c>
      <c r="L21" s="101">
        <v>-0.11</v>
      </c>
    </row>
    <row r="22" spans="2:12" ht="12" customHeight="1">
      <c r="B22" s="93"/>
      <c r="C22" s="54" t="s">
        <v>386</v>
      </c>
      <c r="D22" s="55">
        <v>8344</v>
      </c>
      <c r="E22" s="98">
        <v>44521</v>
      </c>
      <c r="F22" s="99">
        <v>5.34</v>
      </c>
      <c r="G22" s="56">
        <v>8638</v>
      </c>
      <c r="H22" s="56">
        <v>44442</v>
      </c>
      <c r="I22" s="100">
        <v>5.14</v>
      </c>
      <c r="J22" s="66">
        <f t="shared" si="0"/>
        <v>294</v>
      </c>
      <c r="K22" s="57">
        <f t="shared" si="1"/>
        <v>-79</v>
      </c>
      <c r="L22" s="101">
        <v>-0.2</v>
      </c>
    </row>
    <row r="23" spans="2:12" ht="12" customHeight="1">
      <c r="B23" s="93"/>
      <c r="C23" s="54" t="s">
        <v>387</v>
      </c>
      <c r="D23" s="55">
        <v>7708</v>
      </c>
      <c r="E23" s="98">
        <v>40917</v>
      </c>
      <c r="F23" s="99">
        <v>5.31</v>
      </c>
      <c r="G23" s="56">
        <v>8312</v>
      </c>
      <c r="H23" s="56">
        <v>40393</v>
      </c>
      <c r="I23" s="100">
        <v>4.86</v>
      </c>
      <c r="J23" s="66">
        <f t="shared" si="0"/>
        <v>604</v>
      </c>
      <c r="K23" s="57">
        <f t="shared" si="1"/>
        <v>-524</v>
      </c>
      <c r="L23" s="101">
        <v>-0.45</v>
      </c>
    </row>
    <row r="24" spans="2:12" ht="12" customHeight="1">
      <c r="B24" s="93"/>
      <c r="C24" s="54" t="s">
        <v>388</v>
      </c>
      <c r="D24" s="55">
        <v>5596</v>
      </c>
      <c r="E24" s="98">
        <v>31533</v>
      </c>
      <c r="F24" s="99">
        <v>5.64</v>
      </c>
      <c r="G24" s="56">
        <v>5638</v>
      </c>
      <c r="H24" s="56">
        <v>29340</v>
      </c>
      <c r="I24" s="100">
        <v>5.2</v>
      </c>
      <c r="J24" s="66">
        <f t="shared" si="0"/>
        <v>42</v>
      </c>
      <c r="K24" s="57">
        <f t="shared" si="1"/>
        <v>-2193</v>
      </c>
      <c r="L24" s="101">
        <v>-0.44</v>
      </c>
    </row>
    <row r="25" spans="2:12" ht="12" customHeight="1">
      <c r="B25" s="93"/>
      <c r="C25" s="54"/>
      <c r="D25" s="55"/>
      <c r="E25" s="98"/>
      <c r="F25" s="98"/>
      <c r="G25" s="56"/>
      <c r="H25" s="102"/>
      <c r="I25" s="56"/>
      <c r="J25" s="66"/>
      <c r="K25" s="66"/>
      <c r="L25" s="103"/>
    </row>
    <row r="26" spans="2:12" ht="12" customHeight="1">
      <c r="B26" s="1357" t="s">
        <v>405</v>
      </c>
      <c r="C26" s="1343"/>
      <c r="D26" s="55"/>
      <c r="E26" s="56"/>
      <c r="F26" s="100"/>
      <c r="G26" s="56"/>
      <c r="H26" s="56"/>
      <c r="I26" s="100"/>
      <c r="J26" s="66"/>
      <c r="K26" s="66"/>
      <c r="L26" s="101"/>
    </row>
    <row r="27" spans="2:12" ht="12" customHeight="1">
      <c r="B27" s="93"/>
      <c r="C27" s="54" t="s">
        <v>406</v>
      </c>
      <c r="D27" s="55">
        <v>1938</v>
      </c>
      <c r="E27" s="98">
        <v>11115</v>
      </c>
      <c r="F27" s="99">
        <v>5.73</v>
      </c>
      <c r="G27" s="56">
        <v>1933</v>
      </c>
      <c r="H27" s="56">
        <v>10164</v>
      </c>
      <c r="I27" s="100">
        <v>5.26</v>
      </c>
      <c r="J27" s="66">
        <f aca="true" t="shared" si="2" ref="J27:K29">SUM(G27-D27)</f>
        <v>-5</v>
      </c>
      <c r="K27" s="57">
        <f t="shared" si="2"/>
        <v>-951</v>
      </c>
      <c r="L27" s="101">
        <v>-0.47</v>
      </c>
    </row>
    <row r="28" spans="2:12" ht="12" customHeight="1">
      <c r="B28" s="93"/>
      <c r="C28" s="54" t="s">
        <v>407</v>
      </c>
      <c r="D28" s="55">
        <v>1743</v>
      </c>
      <c r="E28" s="98">
        <v>10505</v>
      </c>
      <c r="F28" s="99">
        <v>6.03</v>
      </c>
      <c r="G28" s="56">
        <v>1760</v>
      </c>
      <c r="H28" s="56">
        <v>9867</v>
      </c>
      <c r="I28" s="100">
        <v>5.61</v>
      </c>
      <c r="J28" s="66">
        <f t="shared" si="2"/>
        <v>17</v>
      </c>
      <c r="K28" s="57">
        <f t="shared" si="2"/>
        <v>-638</v>
      </c>
      <c r="L28" s="101">
        <v>-0.42</v>
      </c>
    </row>
    <row r="29" spans="2:12" ht="12" customHeight="1">
      <c r="B29" s="93"/>
      <c r="C29" s="54" t="s">
        <v>408</v>
      </c>
      <c r="D29" s="55">
        <v>2240</v>
      </c>
      <c r="E29" s="98">
        <v>13156</v>
      </c>
      <c r="F29" s="99">
        <v>5.87</v>
      </c>
      <c r="G29" s="56">
        <v>2271</v>
      </c>
      <c r="H29" s="56">
        <v>12393</v>
      </c>
      <c r="I29" s="100">
        <v>5.46</v>
      </c>
      <c r="J29" s="66">
        <f t="shared" si="2"/>
        <v>31</v>
      </c>
      <c r="K29" s="57">
        <f t="shared" si="2"/>
        <v>-763</v>
      </c>
      <c r="L29" s="101">
        <v>-0.41</v>
      </c>
    </row>
    <row r="30" spans="2:12" ht="12" customHeight="1">
      <c r="B30" s="93"/>
      <c r="C30" s="54" t="s">
        <v>409</v>
      </c>
      <c r="D30" s="55">
        <v>1711</v>
      </c>
      <c r="E30" s="98">
        <v>10323</v>
      </c>
      <c r="F30" s="99">
        <v>6.03</v>
      </c>
      <c r="G30" s="56">
        <v>1142</v>
      </c>
      <c r="H30" s="56">
        <v>9776</v>
      </c>
      <c r="I30" s="100">
        <v>5.61</v>
      </c>
      <c r="J30" s="66">
        <v>31</v>
      </c>
      <c r="K30" s="57">
        <f>SUM(H30-E30)</f>
        <v>-547</v>
      </c>
      <c r="L30" s="101">
        <v>-0.42</v>
      </c>
    </row>
    <row r="31" spans="2:12" ht="12" customHeight="1">
      <c r="B31" s="93"/>
      <c r="C31" s="54" t="s">
        <v>410</v>
      </c>
      <c r="D31" s="55">
        <v>2810</v>
      </c>
      <c r="E31" s="98">
        <v>16340</v>
      </c>
      <c r="F31" s="99">
        <v>5.81</v>
      </c>
      <c r="G31" s="56">
        <v>2813</v>
      </c>
      <c r="H31" s="56">
        <v>15369</v>
      </c>
      <c r="I31" s="100">
        <v>5.46</v>
      </c>
      <c r="J31" s="66">
        <f>SUM(G31-D31)</f>
        <v>3</v>
      </c>
      <c r="K31" s="57">
        <f>SUM(H31-E31)</f>
        <v>-971</v>
      </c>
      <c r="L31" s="101">
        <v>-0.35</v>
      </c>
    </row>
    <row r="32" spans="2:12" ht="12" customHeight="1">
      <c r="B32" s="93"/>
      <c r="C32" s="54" t="s">
        <v>411</v>
      </c>
      <c r="D32" s="55">
        <v>2035</v>
      </c>
      <c r="E32" s="98">
        <v>11260</v>
      </c>
      <c r="F32" s="99">
        <v>5.53</v>
      </c>
      <c r="G32" s="56">
        <v>2046</v>
      </c>
      <c r="H32" s="56">
        <v>10851</v>
      </c>
      <c r="I32" s="100">
        <v>5.3</v>
      </c>
      <c r="J32" s="66">
        <f>SUM(G32-D32)</f>
        <v>11</v>
      </c>
      <c r="K32" s="57">
        <f>SUM(H32-E32)</f>
        <v>-409</v>
      </c>
      <c r="L32" s="101">
        <v>-0.23</v>
      </c>
    </row>
    <row r="33" spans="2:12" ht="12" customHeight="1">
      <c r="B33" s="93"/>
      <c r="C33" s="54" t="s">
        <v>412</v>
      </c>
      <c r="D33" s="55">
        <v>3858</v>
      </c>
      <c r="E33" s="98">
        <v>21900</v>
      </c>
      <c r="F33" s="99">
        <v>5.68</v>
      </c>
      <c r="G33" s="56">
        <v>3948</v>
      </c>
      <c r="H33" s="56">
        <v>21065</v>
      </c>
      <c r="I33" s="100">
        <v>5.34</v>
      </c>
      <c r="J33" s="66">
        <f>SUM(G33-D33)</f>
        <v>90</v>
      </c>
      <c r="K33" s="57">
        <f>SUM(H33-E33)</f>
        <v>-835</v>
      </c>
      <c r="L33" s="101">
        <v>-0.34</v>
      </c>
    </row>
    <row r="34" spans="2:12" ht="12" customHeight="1">
      <c r="B34" s="93"/>
      <c r="C34" s="54"/>
      <c r="D34" s="55"/>
      <c r="E34" s="56"/>
      <c r="F34" s="56"/>
      <c r="G34" s="56"/>
      <c r="H34" s="56"/>
      <c r="I34" s="56"/>
      <c r="J34" s="66"/>
      <c r="K34" s="66"/>
      <c r="L34" s="103"/>
    </row>
    <row r="35" spans="2:12" ht="12" customHeight="1">
      <c r="B35" s="1357" t="s">
        <v>413</v>
      </c>
      <c r="C35" s="1343"/>
      <c r="D35" s="55"/>
      <c r="E35" s="56"/>
      <c r="F35" s="100"/>
      <c r="G35" s="56"/>
      <c r="H35" s="104"/>
      <c r="I35" s="100"/>
      <c r="J35" s="66"/>
      <c r="K35" s="66"/>
      <c r="L35" s="101"/>
    </row>
    <row r="36" spans="2:12" ht="12" customHeight="1">
      <c r="B36" s="93"/>
      <c r="C36" s="54" t="s">
        <v>389</v>
      </c>
      <c r="D36" s="55">
        <v>4218</v>
      </c>
      <c r="E36" s="98">
        <v>20382</v>
      </c>
      <c r="F36" s="99">
        <v>4.83</v>
      </c>
      <c r="G36" s="56">
        <v>3881</v>
      </c>
      <c r="H36" s="56">
        <v>18050</v>
      </c>
      <c r="I36" s="100">
        <v>4.65</v>
      </c>
      <c r="J36" s="66">
        <f>SUM(G36-D36)</f>
        <v>-337</v>
      </c>
      <c r="K36" s="57">
        <f>SUM(H36-E36)</f>
        <v>-2332</v>
      </c>
      <c r="L36" s="101">
        <v>-0.18</v>
      </c>
    </row>
    <row r="37" spans="2:12" ht="12" customHeight="1">
      <c r="B37" s="93"/>
      <c r="C37" s="54"/>
      <c r="D37" s="55"/>
      <c r="E37" s="56"/>
      <c r="F37" s="56"/>
      <c r="G37" s="56"/>
      <c r="H37" s="56"/>
      <c r="I37" s="56"/>
      <c r="J37" s="66"/>
      <c r="K37" s="66"/>
      <c r="L37" s="103"/>
    </row>
    <row r="38" spans="2:12" ht="12" customHeight="1">
      <c r="B38" s="1357" t="s">
        <v>414</v>
      </c>
      <c r="C38" s="1343"/>
      <c r="D38" s="55"/>
      <c r="E38" s="56"/>
      <c r="F38" s="100"/>
      <c r="G38" s="56"/>
      <c r="H38" s="56"/>
      <c r="I38" s="100"/>
      <c r="J38" s="66"/>
      <c r="K38" s="66"/>
      <c r="L38" s="101"/>
    </row>
    <row r="39" spans="2:12" ht="12" customHeight="1">
      <c r="B39" s="93"/>
      <c r="C39" s="54" t="s">
        <v>415</v>
      </c>
      <c r="D39" s="55">
        <v>1585</v>
      </c>
      <c r="E39" s="98">
        <v>8205</v>
      </c>
      <c r="F39" s="99">
        <v>5.18</v>
      </c>
      <c r="G39" s="56">
        <v>1587</v>
      </c>
      <c r="H39" s="56">
        <v>7872</v>
      </c>
      <c r="I39" s="100">
        <v>4.96</v>
      </c>
      <c r="J39" s="66">
        <f aca="true" t="shared" si="3" ref="J39:K42">SUM(G39-D39)</f>
        <v>2</v>
      </c>
      <c r="K39" s="57">
        <f t="shared" si="3"/>
        <v>-333</v>
      </c>
      <c r="L39" s="101">
        <v>-0.22</v>
      </c>
    </row>
    <row r="40" spans="2:12" ht="12" customHeight="1">
      <c r="B40" s="93"/>
      <c r="C40" s="54" t="s">
        <v>416</v>
      </c>
      <c r="D40" s="55">
        <v>1849</v>
      </c>
      <c r="E40" s="98">
        <v>10403</v>
      </c>
      <c r="F40" s="99">
        <v>5.63</v>
      </c>
      <c r="G40" s="56">
        <v>1858</v>
      </c>
      <c r="H40" s="56">
        <v>9568</v>
      </c>
      <c r="I40" s="100">
        <v>5.15</v>
      </c>
      <c r="J40" s="66">
        <f t="shared" si="3"/>
        <v>9</v>
      </c>
      <c r="K40" s="57">
        <f t="shared" si="3"/>
        <v>-835</v>
      </c>
      <c r="L40" s="101">
        <v>-0.48</v>
      </c>
    </row>
    <row r="41" spans="2:12" ht="12" customHeight="1">
      <c r="B41" s="93"/>
      <c r="C41" s="54" t="s">
        <v>417</v>
      </c>
      <c r="D41" s="55">
        <v>2013</v>
      </c>
      <c r="E41" s="98">
        <v>10950</v>
      </c>
      <c r="F41" s="99">
        <v>5.44</v>
      </c>
      <c r="G41" s="56">
        <v>2067</v>
      </c>
      <c r="H41" s="56">
        <v>10404</v>
      </c>
      <c r="I41" s="100">
        <v>5.03</v>
      </c>
      <c r="J41" s="66">
        <f t="shared" si="3"/>
        <v>54</v>
      </c>
      <c r="K41" s="57">
        <f t="shared" si="3"/>
        <v>-546</v>
      </c>
      <c r="L41" s="101">
        <v>-0.41</v>
      </c>
    </row>
    <row r="42" spans="2:12" ht="12" customHeight="1">
      <c r="B42" s="93"/>
      <c r="C42" s="54" t="s">
        <v>390</v>
      </c>
      <c r="D42" s="55">
        <v>4574</v>
      </c>
      <c r="E42" s="98">
        <v>23928</v>
      </c>
      <c r="F42" s="99">
        <v>5.23</v>
      </c>
      <c r="G42" s="56">
        <v>4643</v>
      </c>
      <c r="H42" s="56">
        <v>22873</v>
      </c>
      <c r="I42" s="100">
        <v>4.93</v>
      </c>
      <c r="J42" s="66">
        <f t="shared" si="3"/>
        <v>69</v>
      </c>
      <c r="K42" s="57">
        <f t="shared" si="3"/>
        <v>-1055</v>
      </c>
      <c r="L42" s="101">
        <v>-0.3</v>
      </c>
    </row>
    <row r="43" spans="2:12" ht="12" customHeight="1">
      <c r="B43" s="93"/>
      <c r="C43" s="54"/>
      <c r="D43" s="55"/>
      <c r="E43" s="98"/>
      <c r="F43" s="99"/>
      <c r="G43" s="56"/>
      <c r="H43" s="56"/>
      <c r="I43" s="100"/>
      <c r="J43" s="66"/>
      <c r="K43" s="57"/>
      <c r="L43" s="101"/>
    </row>
    <row r="44" spans="2:12" ht="12" customHeight="1">
      <c r="B44" s="1357" t="s">
        <v>418</v>
      </c>
      <c r="C44" s="1343"/>
      <c r="D44" s="55"/>
      <c r="E44" s="56"/>
      <c r="F44" s="100"/>
      <c r="G44" s="56"/>
      <c r="H44" s="104"/>
      <c r="I44" s="100"/>
      <c r="J44" s="66"/>
      <c r="K44" s="66"/>
      <c r="L44" s="101"/>
    </row>
    <row r="45" spans="2:12" ht="12" customHeight="1">
      <c r="B45" s="93"/>
      <c r="C45" s="54" t="s">
        <v>391</v>
      </c>
      <c r="D45" s="55">
        <v>2557</v>
      </c>
      <c r="E45" s="98">
        <v>14250</v>
      </c>
      <c r="F45" s="99">
        <v>5.57</v>
      </c>
      <c r="G45" s="56">
        <v>2613</v>
      </c>
      <c r="H45" s="56">
        <v>13467</v>
      </c>
      <c r="I45" s="100">
        <v>5.15</v>
      </c>
      <c r="J45" s="66">
        <f>SUM(G45-D45)</f>
        <v>56</v>
      </c>
      <c r="K45" s="57">
        <f>SUM(H45-E45)</f>
        <v>-783</v>
      </c>
      <c r="L45" s="101">
        <v>-0.42</v>
      </c>
    </row>
    <row r="46" spans="2:12" ht="12" customHeight="1">
      <c r="B46" s="93"/>
      <c r="C46" s="54"/>
      <c r="D46" s="55"/>
      <c r="E46" s="56"/>
      <c r="F46" s="56"/>
      <c r="G46" s="56"/>
      <c r="H46" s="56"/>
      <c r="I46" s="56"/>
      <c r="J46" s="66"/>
      <c r="K46" s="66"/>
      <c r="L46" s="103"/>
    </row>
    <row r="47" spans="2:12" s="75" customFormat="1" ht="12" customHeight="1">
      <c r="B47" s="1357" t="s">
        <v>419</v>
      </c>
      <c r="C47" s="1343"/>
      <c r="D47" s="55"/>
      <c r="E47" s="56"/>
      <c r="F47" s="100"/>
      <c r="G47" s="56"/>
      <c r="H47" s="56"/>
      <c r="I47" s="100"/>
      <c r="J47" s="66"/>
      <c r="K47" s="66"/>
      <c r="L47" s="101"/>
    </row>
    <row r="48" spans="2:12" ht="12" customHeight="1">
      <c r="B48" s="93"/>
      <c r="C48" s="54" t="s">
        <v>420</v>
      </c>
      <c r="D48" s="55">
        <v>1997</v>
      </c>
      <c r="E48" s="98">
        <v>10957</v>
      </c>
      <c r="F48" s="99">
        <v>5.49</v>
      </c>
      <c r="G48" s="56">
        <v>1958</v>
      </c>
      <c r="H48" s="56">
        <v>9691</v>
      </c>
      <c r="I48" s="100">
        <v>4.95</v>
      </c>
      <c r="J48" s="66">
        <f aca="true" t="shared" si="4" ref="J48:J54">SUM(G48-D48)</f>
        <v>-39</v>
      </c>
      <c r="K48" s="57">
        <v>-1265</v>
      </c>
      <c r="L48" s="101">
        <v>-0.54</v>
      </c>
    </row>
    <row r="49" spans="2:12" ht="12" customHeight="1">
      <c r="B49" s="93"/>
      <c r="C49" s="54" t="s">
        <v>421</v>
      </c>
      <c r="D49" s="55">
        <v>1494</v>
      </c>
      <c r="E49" s="98">
        <v>8434</v>
      </c>
      <c r="F49" s="99">
        <v>5.65</v>
      </c>
      <c r="G49" s="56">
        <v>1256</v>
      </c>
      <c r="H49" s="56">
        <v>7165</v>
      </c>
      <c r="I49" s="100">
        <v>5.7</v>
      </c>
      <c r="J49" s="66">
        <f t="shared" si="4"/>
        <v>-238</v>
      </c>
      <c r="K49" s="57">
        <f>SUM(H49-E49)</f>
        <v>-1269</v>
      </c>
      <c r="L49" s="101">
        <v>0.1</v>
      </c>
    </row>
    <row r="50" spans="2:12" ht="12" customHeight="1">
      <c r="B50" s="93"/>
      <c r="C50" s="54" t="s">
        <v>392</v>
      </c>
      <c r="D50" s="55">
        <v>1804</v>
      </c>
      <c r="E50" s="98">
        <v>10479</v>
      </c>
      <c r="F50" s="99">
        <v>5.81</v>
      </c>
      <c r="G50" s="56">
        <v>1818</v>
      </c>
      <c r="H50" s="56">
        <v>9951</v>
      </c>
      <c r="I50" s="100">
        <v>5.47</v>
      </c>
      <c r="J50" s="66">
        <f t="shared" si="4"/>
        <v>14</v>
      </c>
      <c r="K50" s="57">
        <f>SUM(H50-E50)</f>
        <v>-528</v>
      </c>
      <c r="L50" s="101">
        <v>-0.34</v>
      </c>
    </row>
    <row r="51" spans="2:12" ht="12" customHeight="1">
      <c r="B51" s="93"/>
      <c r="C51" s="54" t="s">
        <v>393</v>
      </c>
      <c r="D51" s="55">
        <v>1394</v>
      </c>
      <c r="E51" s="98">
        <v>8374</v>
      </c>
      <c r="F51" s="99">
        <v>6.01</v>
      </c>
      <c r="G51" s="56">
        <v>1383</v>
      </c>
      <c r="H51" s="56">
        <v>7838</v>
      </c>
      <c r="I51" s="100">
        <v>5.67</v>
      </c>
      <c r="J51" s="66">
        <f t="shared" si="4"/>
        <v>-11</v>
      </c>
      <c r="K51" s="57">
        <v>-537</v>
      </c>
      <c r="L51" s="101">
        <v>-0.34</v>
      </c>
    </row>
    <row r="52" spans="2:12" ht="12" customHeight="1">
      <c r="B52" s="93"/>
      <c r="C52" s="54" t="s">
        <v>422</v>
      </c>
      <c r="D52" s="55">
        <v>3080</v>
      </c>
      <c r="E52" s="98">
        <v>16856</v>
      </c>
      <c r="F52" s="99">
        <v>5.47</v>
      </c>
      <c r="G52" s="56">
        <v>3057</v>
      </c>
      <c r="H52" s="56">
        <v>16190</v>
      </c>
      <c r="I52" s="100">
        <v>5.3</v>
      </c>
      <c r="J52" s="66">
        <f t="shared" si="4"/>
        <v>-23</v>
      </c>
      <c r="K52" s="57">
        <f>SUM(H52-E52)</f>
        <v>-666</v>
      </c>
      <c r="L52" s="101">
        <v>-0.17</v>
      </c>
    </row>
    <row r="53" spans="2:12" ht="12" customHeight="1">
      <c r="B53" s="93"/>
      <c r="C53" s="54" t="s">
        <v>423</v>
      </c>
      <c r="D53" s="55">
        <v>1747</v>
      </c>
      <c r="E53" s="98">
        <v>10012</v>
      </c>
      <c r="F53" s="99">
        <v>5.73</v>
      </c>
      <c r="G53" s="56">
        <v>1746</v>
      </c>
      <c r="H53" s="56">
        <v>9604</v>
      </c>
      <c r="I53" s="100">
        <v>5.5</v>
      </c>
      <c r="J53" s="66">
        <f t="shared" si="4"/>
        <v>-1</v>
      </c>
      <c r="K53" s="57">
        <f>SUM(H53-E53)</f>
        <v>-408</v>
      </c>
      <c r="L53" s="101">
        <v>-0.23</v>
      </c>
    </row>
    <row r="54" spans="2:12" ht="12" customHeight="1">
      <c r="B54" s="93"/>
      <c r="C54" s="54" t="s">
        <v>424</v>
      </c>
      <c r="D54" s="55">
        <v>3055</v>
      </c>
      <c r="E54" s="98">
        <v>16833</v>
      </c>
      <c r="F54" s="99">
        <v>5.51</v>
      </c>
      <c r="G54" s="56">
        <v>2942</v>
      </c>
      <c r="H54" s="56">
        <v>15890</v>
      </c>
      <c r="I54" s="100">
        <v>5.4</v>
      </c>
      <c r="J54" s="66">
        <f t="shared" si="4"/>
        <v>-113</v>
      </c>
      <c r="K54" s="57">
        <f>SUM(H54-E54)</f>
        <v>-943</v>
      </c>
      <c r="L54" s="101">
        <v>-0.11</v>
      </c>
    </row>
    <row r="55" spans="2:12" ht="12" customHeight="1">
      <c r="B55" s="93"/>
      <c r="C55" s="54"/>
      <c r="D55" s="55"/>
      <c r="E55" s="56"/>
      <c r="F55" s="56"/>
      <c r="G55" s="56"/>
      <c r="H55" s="56"/>
      <c r="I55" s="56"/>
      <c r="J55" s="66"/>
      <c r="K55" s="66"/>
      <c r="L55" s="103"/>
    </row>
    <row r="56" spans="2:12" ht="12" customHeight="1">
      <c r="B56" s="1357" t="s">
        <v>425</v>
      </c>
      <c r="C56" s="1343"/>
      <c r="D56" s="55"/>
      <c r="E56" s="56"/>
      <c r="F56" s="100"/>
      <c r="G56" s="56"/>
      <c r="H56" s="56"/>
      <c r="I56" s="100"/>
      <c r="J56" s="66"/>
      <c r="K56" s="66"/>
      <c r="L56" s="101"/>
    </row>
    <row r="57" spans="2:12" ht="12" customHeight="1">
      <c r="B57" s="93"/>
      <c r="C57" s="54" t="s">
        <v>426</v>
      </c>
      <c r="D57" s="55">
        <v>2324</v>
      </c>
      <c r="E57" s="98">
        <v>12815</v>
      </c>
      <c r="F57" s="99">
        <v>5.51</v>
      </c>
      <c r="G57" s="56">
        <v>2355</v>
      </c>
      <c r="H57" s="56">
        <v>12328</v>
      </c>
      <c r="I57" s="100">
        <v>5.23</v>
      </c>
      <c r="J57" s="66">
        <f>SUM(G57-D57)</f>
        <v>31</v>
      </c>
      <c r="K57" s="57">
        <f>SUM(H57-E57)</f>
        <v>-487</v>
      </c>
      <c r="L57" s="101">
        <v>-0.28</v>
      </c>
    </row>
    <row r="58" spans="2:12" ht="12" customHeight="1">
      <c r="B58" s="93"/>
      <c r="C58" s="54" t="s">
        <v>427</v>
      </c>
      <c r="D58" s="55">
        <v>2946</v>
      </c>
      <c r="E58" s="98">
        <v>15844</v>
      </c>
      <c r="F58" s="99">
        <v>5.38</v>
      </c>
      <c r="G58" s="56">
        <v>2947</v>
      </c>
      <c r="H58" s="56">
        <v>15414</v>
      </c>
      <c r="I58" s="100">
        <v>5.23</v>
      </c>
      <c r="J58" s="66">
        <f>SUM(G58-D58)</f>
        <v>1</v>
      </c>
      <c r="K58" s="57">
        <f>SUM(H58-E58)</f>
        <v>-430</v>
      </c>
      <c r="L58" s="101">
        <v>-0.15</v>
      </c>
    </row>
    <row r="59" spans="2:12" ht="12" customHeight="1">
      <c r="B59" s="93"/>
      <c r="C59" s="54"/>
      <c r="D59" s="55"/>
      <c r="E59" s="56"/>
      <c r="F59" s="56"/>
      <c r="G59" s="56"/>
      <c r="H59" s="105"/>
      <c r="I59" s="56"/>
      <c r="J59" s="66"/>
      <c r="K59" s="66"/>
      <c r="L59" s="103"/>
    </row>
    <row r="60" spans="2:12" ht="12" customHeight="1">
      <c r="B60" s="1357" t="s">
        <v>428</v>
      </c>
      <c r="C60" s="1343"/>
      <c r="D60" s="55"/>
      <c r="E60" s="56"/>
      <c r="F60" s="100"/>
      <c r="G60" s="56"/>
      <c r="H60" s="56"/>
      <c r="I60" s="100"/>
      <c r="J60" s="66"/>
      <c r="K60" s="66"/>
      <c r="L60" s="101"/>
    </row>
    <row r="61" spans="2:12" ht="12" customHeight="1">
      <c r="B61" s="93"/>
      <c r="C61" s="54" t="s">
        <v>429</v>
      </c>
      <c r="D61" s="55">
        <v>2898</v>
      </c>
      <c r="E61" s="98">
        <v>15819</v>
      </c>
      <c r="F61" s="99">
        <v>5.46</v>
      </c>
      <c r="G61" s="56">
        <v>2872</v>
      </c>
      <c r="H61" s="56">
        <v>15001</v>
      </c>
      <c r="I61" s="100">
        <v>5.22</v>
      </c>
      <c r="J61" s="66">
        <f>SUM(G61-D61)</f>
        <v>-26</v>
      </c>
      <c r="K61" s="57">
        <f>SUM(H61-E61)</f>
        <v>-818</v>
      </c>
      <c r="L61" s="101">
        <v>-0.24</v>
      </c>
    </row>
    <row r="62" spans="2:12" ht="12" customHeight="1">
      <c r="B62" s="93"/>
      <c r="C62" s="54" t="s">
        <v>430</v>
      </c>
      <c r="D62" s="55">
        <v>2836</v>
      </c>
      <c r="E62" s="98">
        <v>15594</v>
      </c>
      <c r="F62" s="99">
        <v>5.5</v>
      </c>
      <c r="G62" s="56">
        <v>2854</v>
      </c>
      <c r="H62" s="56">
        <v>14475</v>
      </c>
      <c r="I62" s="100">
        <v>5.17</v>
      </c>
      <c r="J62" s="66">
        <f>SUM(G62-D62)</f>
        <v>18</v>
      </c>
      <c r="K62" s="57">
        <v>-849</v>
      </c>
      <c r="L62" s="101">
        <v>-0.33</v>
      </c>
    </row>
    <row r="63" spans="2:12" ht="12" customHeight="1">
      <c r="B63" s="93"/>
      <c r="C63" s="54" t="s">
        <v>431</v>
      </c>
      <c r="D63" s="55">
        <v>2676</v>
      </c>
      <c r="E63" s="98">
        <v>14389</v>
      </c>
      <c r="F63" s="99">
        <v>5.38</v>
      </c>
      <c r="G63" s="56">
        <v>2609</v>
      </c>
      <c r="H63" s="56">
        <v>13124</v>
      </c>
      <c r="I63" s="100">
        <v>5.03</v>
      </c>
      <c r="J63" s="66">
        <f>SUM(G63-D63)</f>
        <v>-67</v>
      </c>
      <c r="K63" s="57">
        <f>SUM(H63-E63)</f>
        <v>-1265</v>
      </c>
      <c r="L63" s="101">
        <v>-0.35</v>
      </c>
    </row>
    <row r="64" spans="2:12" ht="12" customHeight="1">
      <c r="B64" s="93"/>
      <c r="C64" s="54" t="s">
        <v>432</v>
      </c>
      <c r="D64" s="55">
        <v>4785</v>
      </c>
      <c r="E64" s="98">
        <v>25879</v>
      </c>
      <c r="F64" s="99">
        <v>5.41</v>
      </c>
      <c r="G64" s="56">
        <v>4814</v>
      </c>
      <c r="H64" s="56">
        <v>24403</v>
      </c>
      <c r="I64" s="100">
        <v>5.07</v>
      </c>
      <c r="J64" s="66">
        <f>SUM(G64-D64)</f>
        <v>29</v>
      </c>
      <c r="K64" s="57">
        <f>SUM(H64-E64)</f>
        <v>-1476</v>
      </c>
      <c r="L64" s="101">
        <v>-0.34</v>
      </c>
    </row>
    <row r="65" spans="2:12" ht="12" customHeight="1">
      <c r="B65" s="93"/>
      <c r="C65" s="54"/>
      <c r="D65" s="55"/>
      <c r="E65" s="56"/>
      <c r="F65" s="56"/>
      <c r="G65" s="56"/>
      <c r="H65" s="56"/>
      <c r="I65" s="56"/>
      <c r="J65" s="66"/>
      <c r="K65" s="66"/>
      <c r="L65" s="103"/>
    </row>
    <row r="66" spans="2:12" ht="12" customHeight="1">
      <c r="B66" s="1357" t="s">
        <v>433</v>
      </c>
      <c r="C66" s="1343"/>
      <c r="D66" s="55"/>
      <c r="E66" s="56"/>
      <c r="F66" s="100"/>
      <c r="G66" s="56"/>
      <c r="H66" s="56"/>
      <c r="I66" s="100"/>
      <c r="J66" s="66"/>
      <c r="K66" s="66"/>
      <c r="L66" s="101"/>
    </row>
    <row r="67" spans="2:12" ht="12" customHeight="1">
      <c r="B67" s="93"/>
      <c r="C67" s="54" t="s">
        <v>394</v>
      </c>
      <c r="D67" s="55">
        <v>5863</v>
      </c>
      <c r="E67" s="98">
        <v>32136</v>
      </c>
      <c r="F67" s="99">
        <v>5.48</v>
      </c>
      <c r="G67" s="56">
        <v>5930</v>
      </c>
      <c r="H67" s="56">
        <v>29450</v>
      </c>
      <c r="I67" s="100">
        <v>4.97</v>
      </c>
      <c r="J67" s="66">
        <f>SUM(G67-D67)</f>
        <v>67</v>
      </c>
      <c r="K67" s="57">
        <f>SUM(H67-E67)</f>
        <v>-2686</v>
      </c>
      <c r="L67" s="101">
        <v>-0.51</v>
      </c>
    </row>
    <row r="68" spans="2:12" ht="12" customHeight="1">
      <c r="B68" s="93"/>
      <c r="C68" s="54" t="s">
        <v>434</v>
      </c>
      <c r="D68" s="55">
        <v>2591</v>
      </c>
      <c r="E68" s="98">
        <v>12792</v>
      </c>
      <c r="F68" s="99">
        <v>4.94</v>
      </c>
      <c r="G68" s="56">
        <v>2833</v>
      </c>
      <c r="H68" s="56">
        <v>12657</v>
      </c>
      <c r="I68" s="100">
        <v>4.46</v>
      </c>
      <c r="J68" s="66">
        <v>247</v>
      </c>
      <c r="K68" s="57">
        <f>SUM(H68-E68)</f>
        <v>-135</v>
      </c>
      <c r="L68" s="101">
        <v>-0.48</v>
      </c>
    </row>
    <row r="69" spans="2:12" ht="12" customHeight="1">
      <c r="B69" s="93"/>
      <c r="C69" s="54" t="s">
        <v>435</v>
      </c>
      <c r="D69" s="55">
        <v>3953</v>
      </c>
      <c r="E69" s="98">
        <v>19528</v>
      </c>
      <c r="F69" s="99">
        <v>4.94</v>
      </c>
      <c r="G69" s="56">
        <v>4060</v>
      </c>
      <c r="H69" s="56">
        <v>18378</v>
      </c>
      <c r="I69" s="100">
        <v>4.53</v>
      </c>
      <c r="J69" s="66">
        <f>SUM(G69-D69)</f>
        <v>107</v>
      </c>
      <c r="K69" s="57">
        <f>SUM(H69-E69)</f>
        <v>-1150</v>
      </c>
      <c r="L69" s="101">
        <v>-0.41</v>
      </c>
    </row>
    <row r="70" spans="2:12" ht="12" customHeight="1">
      <c r="B70" s="93"/>
      <c r="C70" s="54" t="s">
        <v>436</v>
      </c>
      <c r="D70" s="55">
        <v>1610</v>
      </c>
      <c r="E70" s="98">
        <v>9004</v>
      </c>
      <c r="F70" s="99">
        <v>5.59</v>
      </c>
      <c r="G70" s="56">
        <v>1617</v>
      </c>
      <c r="H70" s="56">
        <v>8495</v>
      </c>
      <c r="I70" s="100">
        <v>5.25</v>
      </c>
      <c r="J70" s="66">
        <f>SUM(G70-D70)</f>
        <v>7</v>
      </c>
      <c r="K70" s="57">
        <f>SUM(H70-E70)</f>
        <v>-509</v>
      </c>
      <c r="L70" s="101">
        <v>-0.34</v>
      </c>
    </row>
    <row r="71" spans="2:12" ht="12" customHeight="1">
      <c r="B71" s="93"/>
      <c r="C71" s="54" t="s">
        <v>437</v>
      </c>
      <c r="D71" s="55">
        <v>5050</v>
      </c>
      <c r="E71" s="98">
        <v>28506</v>
      </c>
      <c r="F71" s="99">
        <v>5.64</v>
      </c>
      <c r="G71" s="56">
        <v>5062</v>
      </c>
      <c r="H71" s="56">
        <v>26624</v>
      </c>
      <c r="I71" s="100">
        <v>5.26</v>
      </c>
      <c r="J71" s="66">
        <f>SUM(G71-D71)</f>
        <v>12</v>
      </c>
      <c r="K71" s="57">
        <f>SUM(H71-E71)</f>
        <v>-1882</v>
      </c>
      <c r="L71" s="101">
        <v>-0.38</v>
      </c>
    </row>
    <row r="72" spans="2:12" ht="12" customHeight="1">
      <c r="B72" s="93"/>
      <c r="C72" s="54"/>
      <c r="D72" s="55"/>
      <c r="E72" s="56"/>
      <c r="F72" s="56"/>
      <c r="G72" s="56"/>
      <c r="H72" s="56"/>
      <c r="I72" s="56"/>
      <c r="J72" s="66"/>
      <c r="K72" s="106"/>
      <c r="L72" s="103"/>
    </row>
    <row r="73" spans="2:12" ht="12" customHeight="1">
      <c r="B73" s="1357" t="s">
        <v>438</v>
      </c>
      <c r="C73" s="1343"/>
      <c r="D73" s="55"/>
      <c r="E73" s="56"/>
      <c r="F73" s="100"/>
      <c r="G73" s="56"/>
      <c r="H73" s="56"/>
      <c r="I73" s="100"/>
      <c r="J73" s="66"/>
      <c r="K73" s="66"/>
      <c r="L73" s="101"/>
    </row>
    <row r="74" spans="2:12" ht="12" customHeight="1">
      <c r="B74" s="93"/>
      <c r="C74" s="54" t="s">
        <v>439</v>
      </c>
      <c r="D74" s="55">
        <v>4662</v>
      </c>
      <c r="E74" s="98">
        <v>24772</v>
      </c>
      <c r="F74" s="99">
        <v>5.31</v>
      </c>
      <c r="G74" s="56">
        <v>4616</v>
      </c>
      <c r="H74" s="56">
        <v>22689</v>
      </c>
      <c r="I74" s="100">
        <v>4.92</v>
      </c>
      <c r="J74" s="66">
        <f aca="true" t="shared" si="5" ref="J74:K76">SUM(G74-D74)</f>
        <v>-46</v>
      </c>
      <c r="K74" s="57">
        <f t="shared" si="5"/>
        <v>-2083</v>
      </c>
      <c r="L74" s="101">
        <v>-0.38</v>
      </c>
    </row>
    <row r="75" spans="2:12" ht="12" customHeight="1">
      <c r="B75" s="93"/>
      <c r="C75" s="54" t="s">
        <v>440</v>
      </c>
      <c r="D75" s="55">
        <v>2799</v>
      </c>
      <c r="E75" s="98">
        <v>15478</v>
      </c>
      <c r="F75" s="99">
        <v>5.53</v>
      </c>
      <c r="G75" s="56">
        <v>2754</v>
      </c>
      <c r="H75" s="56">
        <v>14309</v>
      </c>
      <c r="I75" s="100">
        <v>5.2</v>
      </c>
      <c r="J75" s="66">
        <f t="shared" si="5"/>
        <v>-45</v>
      </c>
      <c r="K75" s="57">
        <f t="shared" si="5"/>
        <v>-1169</v>
      </c>
      <c r="L75" s="101">
        <v>-0.33</v>
      </c>
    </row>
    <row r="76" spans="2:12" ht="12" customHeight="1">
      <c r="B76" s="93"/>
      <c r="C76" s="54" t="s">
        <v>441</v>
      </c>
      <c r="D76" s="55">
        <v>3520</v>
      </c>
      <c r="E76" s="98">
        <v>17787</v>
      </c>
      <c r="F76" s="99">
        <v>5.05</v>
      </c>
      <c r="G76" s="56">
        <v>3607</v>
      </c>
      <c r="H76" s="56">
        <v>16002</v>
      </c>
      <c r="I76" s="100">
        <v>4.44</v>
      </c>
      <c r="J76" s="66">
        <f t="shared" si="5"/>
        <v>87</v>
      </c>
      <c r="K76" s="57">
        <f t="shared" si="5"/>
        <v>-1785</v>
      </c>
      <c r="L76" s="101">
        <v>-0.61</v>
      </c>
    </row>
    <row r="77" spans="2:12" ht="12" customHeight="1">
      <c r="B77" s="93"/>
      <c r="C77" s="54"/>
      <c r="D77" s="55"/>
      <c r="E77" s="56"/>
      <c r="F77" s="56"/>
      <c r="G77" s="56"/>
      <c r="H77" s="56"/>
      <c r="I77" s="56"/>
      <c r="J77" s="56"/>
      <c r="K77" s="56"/>
      <c r="L77" s="68"/>
    </row>
    <row r="78" spans="2:12" ht="15" customHeight="1">
      <c r="B78" s="107"/>
      <c r="C78" s="107" t="s">
        <v>448</v>
      </c>
      <c r="D78" s="70"/>
      <c r="E78" s="70"/>
      <c r="F78" s="70"/>
      <c r="G78" s="70"/>
      <c r="H78" s="70"/>
      <c r="I78" s="70"/>
      <c r="J78" s="70"/>
      <c r="K78" s="70"/>
      <c r="L78" s="70"/>
    </row>
    <row r="79" spans="2:12" ht="9" customHeight="1">
      <c r="B79" s="75"/>
      <c r="C79" s="71"/>
      <c r="D79" s="56"/>
      <c r="E79" s="56"/>
      <c r="F79" s="56"/>
      <c r="G79" s="56"/>
      <c r="H79" s="56"/>
      <c r="I79" s="56"/>
      <c r="J79" s="56"/>
      <c r="K79" s="56"/>
      <c r="L79" s="56"/>
    </row>
    <row r="80" spans="2:12" ht="12">
      <c r="B80" s="75"/>
      <c r="D80" s="75"/>
      <c r="E80" s="75"/>
      <c r="F80" s="75"/>
      <c r="G80" s="75"/>
      <c r="H80" s="75"/>
      <c r="I80" s="75"/>
      <c r="J80" s="75"/>
      <c r="K80" s="75"/>
      <c r="L80" s="75"/>
    </row>
    <row r="81" spans="6:12" ht="12">
      <c r="F81" s="75"/>
      <c r="G81" s="75"/>
      <c r="H81" s="75"/>
      <c r="I81" s="75"/>
      <c r="J81" s="75"/>
      <c r="K81" s="75"/>
      <c r="L81" s="75"/>
    </row>
    <row r="82" spans="6:12" ht="12">
      <c r="F82" s="75"/>
      <c r="G82" s="75"/>
      <c r="H82" s="75"/>
      <c r="I82" s="75"/>
      <c r="J82" s="75"/>
      <c r="K82" s="75"/>
      <c r="L82" s="75"/>
    </row>
    <row r="83" spans="6:12" ht="12">
      <c r="F83" s="75"/>
      <c r="G83" s="75"/>
      <c r="H83" s="75"/>
      <c r="I83" s="75"/>
      <c r="J83" s="75"/>
      <c r="K83" s="75"/>
      <c r="L83" s="75"/>
    </row>
    <row r="84" spans="6:12" ht="12">
      <c r="F84" s="75"/>
      <c r="G84" s="75"/>
      <c r="H84" s="75"/>
      <c r="I84" s="75"/>
      <c r="J84" s="75"/>
      <c r="K84" s="75"/>
      <c r="L84" s="75"/>
    </row>
    <row r="85" spans="6:12" ht="12">
      <c r="F85" s="75"/>
      <c r="G85" s="75"/>
      <c r="H85" s="75"/>
      <c r="I85" s="75"/>
      <c r="J85" s="75"/>
      <c r="K85" s="75"/>
      <c r="L85" s="75"/>
    </row>
    <row r="86" spans="6:12" ht="12">
      <c r="F86" s="75"/>
      <c r="G86" s="75"/>
      <c r="H86" s="75"/>
      <c r="I86" s="75"/>
      <c r="J86" s="75"/>
      <c r="K86" s="75"/>
      <c r="L86" s="75"/>
    </row>
    <row r="87" ht="12">
      <c r="F87" s="72"/>
    </row>
    <row r="88" ht="12">
      <c r="F88" s="72"/>
    </row>
    <row r="89" ht="12">
      <c r="F89" s="72"/>
    </row>
    <row r="90" ht="12">
      <c r="F90" s="72"/>
    </row>
    <row r="91" ht="12">
      <c r="F91" s="72"/>
    </row>
    <row r="92" ht="12">
      <c r="F92" s="72"/>
    </row>
    <row r="93" ht="12">
      <c r="F93" s="72"/>
    </row>
    <row r="94" ht="12">
      <c r="F94" s="72"/>
    </row>
    <row r="95" ht="12">
      <c r="F95" s="72"/>
    </row>
    <row r="96" ht="12">
      <c r="F96" s="72"/>
    </row>
    <row r="97" ht="12">
      <c r="F97" s="72"/>
    </row>
    <row r="98" ht="12">
      <c r="F98" s="72"/>
    </row>
    <row r="99" ht="12">
      <c r="F99" s="72"/>
    </row>
    <row r="100" ht="12">
      <c r="F100" s="72"/>
    </row>
    <row r="101" ht="12">
      <c r="F101" s="72"/>
    </row>
    <row r="102" ht="12">
      <c r="F102" s="72"/>
    </row>
    <row r="103" ht="12">
      <c r="F103" s="72"/>
    </row>
    <row r="104" ht="12">
      <c r="F104" s="72"/>
    </row>
    <row r="105" ht="12">
      <c r="F105" s="72"/>
    </row>
    <row r="106" ht="12">
      <c r="F106" s="72"/>
    </row>
    <row r="107" ht="12">
      <c r="F107" s="72"/>
    </row>
    <row r="108" ht="12">
      <c r="F108" s="72"/>
    </row>
    <row r="109" ht="12">
      <c r="F109" s="72"/>
    </row>
    <row r="110" ht="12">
      <c r="F110" s="72"/>
    </row>
    <row r="111" ht="12">
      <c r="F111" s="72"/>
    </row>
    <row r="112" ht="12">
      <c r="F112" s="72"/>
    </row>
  </sheetData>
  <mergeCells count="16">
    <mergeCell ref="B35:C35"/>
    <mergeCell ref="B66:C66"/>
    <mergeCell ref="B73:C73"/>
    <mergeCell ref="B38:C38"/>
    <mergeCell ref="B47:C47"/>
    <mergeCell ref="B56:C56"/>
    <mergeCell ref="B60:C60"/>
    <mergeCell ref="B44:C44"/>
    <mergeCell ref="K4:L4"/>
    <mergeCell ref="B7:C7"/>
    <mergeCell ref="B9:C9"/>
    <mergeCell ref="B26:C26"/>
    <mergeCell ref="B4:C5"/>
    <mergeCell ref="B11:C11"/>
    <mergeCell ref="D4:F4"/>
    <mergeCell ref="G4:I4"/>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9.00390625" defaultRowHeight="16.5" customHeight="1"/>
  <cols>
    <col min="1" max="1" width="2.625" style="151" customWidth="1"/>
    <col min="2" max="2" width="12.25390625" style="151" customWidth="1"/>
    <col min="3" max="3" width="7.00390625" style="151" customWidth="1"/>
    <col min="4" max="5" width="5.625" style="151" customWidth="1"/>
    <col min="6" max="6" width="8.25390625" style="151" customWidth="1"/>
    <col min="7" max="7" width="6.00390625" style="151" customWidth="1"/>
    <col min="8" max="9" width="6.125" style="151" customWidth="1"/>
    <col min="10" max="10" width="5.875" style="151" customWidth="1"/>
    <col min="11" max="12" width="6.125" style="151" customWidth="1"/>
    <col min="13" max="13" width="9.50390625" style="151" customWidth="1"/>
    <col min="14" max="14" width="8.375" style="151" customWidth="1"/>
    <col min="15" max="15" width="6.375" style="151" bestFit="1" customWidth="1"/>
    <col min="16" max="16384" width="9.00390625" style="151" customWidth="1"/>
  </cols>
  <sheetData>
    <row r="1" ht="12"/>
    <row r="2" ht="14.25">
      <c r="B2" s="152" t="s">
        <v>677</v>
      </c>
    </row>
    <row r="3" ht="12"/>
    <row r="4" spans="2:14" ht="12.75" thickBot="1">
      <c r="B4" s="137" t="s">
        <v>666</v>
      </c>
      <c r="C4" s="137"/>
      <c r="D4" s="137"/>
      <c r="E4" s="137"/>
      <c r="F4" s="137"/>
      <c r="G4" s="137"/>
      <c r="H4" s="137"/>
      <c r="I4" s="137"/>
      <c r="J4" s="137"/>
      <c r="K4" s="137"/>
      <c r="M4" s="137"/>
      <c r="N4" s="137"/>
    </row>
    <row r="5" spans="1:15" ht="14.25" customHeight="1" thickTop="1">
      <c r="A5" s="52"/>
      <c r="B5" s="1529" t="s">
        <v>667</v>
      </c>
      <c r="C5" s="1534" t="s">
        <v>663</v>
      </c>
      <c r="D5" s="1778"/>
      <c r="E5" s="1778"/>
      <c r="F5" s="1779"/>
      <c r="G5" s="1323" t="s">
        <v>668</v>
      </c>
      <c r="H5" s="1324"/>
      <c r="I5" s="1325"/>
      <c r="J5" s="1324" t="s">
        <v>669</v>
      </c>
      <c r="K5" s="1324"/>
      <c r="L5" s="1325"/>
      <c r="M5" s="1771" t="s">
        <v>670</v>
      </c>
      <c r="N5" s="1772"/>
      <c r="O5" s="1740" t="s">
        <v>1570</v>
      </c>
    </row>
    <row r="6" spans="1:15" ht="12" customHeight="1">
      <c r="A6" s="52"/>
      <c r="B6" s="1770"/>
      <c r="C6" s="1773"/>
      <c r="D6" s="1780"/>
      <c r="E6" s="1780"/>
      <c r="F6" s="1774"/>
      <c r="G6" s="1316"/>
      <c r="H6" s="1317"/>
      <c r="I6" s="1318"/>
      <c r="J6" s="1317"/>
      <c r="K6" s="1317"/>
      <c r="L6" s="1318"/>
      <c r="M6" s="1773"/>
      <c r="N6" s="1774"/>
      <c r="O6" s="1775"/>
    </row>
    <row r="7" spans="1:15" ht="18" customHeight="1">
      <c r="A7" s="52"/>
      <c r="B7" s="1770"/>
      <c r="C7" s="1783" t="s">
        <v>664</v>
      </c>
      <c r="D7" s="1741" t="s">
        <v>665</v>
      </c>
      <c r="E7" s="1741" t="s">
        <v>671</v>
      </c>
      <c r="F7" s="1781" t="s">
        <v>672</v>
      </c>
      <c r="G7" s="1741" t="s">
        <v>1535</v>
      </c>
      <c r="H7" s="1741" t="s">
        <v>665</v>
      </c>
      <c r="I7" s="1741" t="s">
        <v>671</v>
      </c>
      <c r="J7" s="1741" t="s">
        <v>1535</v>
      </c>
      <c r="K7" s="1741" t="s">
        <v>665</v>
      </c>
      <c r="L7" s="1741" t="s">
        <v>671</v>
      </c>
      <c r="M7" s="1781" t="s">
        <v>673</v>
      </c>
      <c r="N7" s="1777" t="s">
        <v>674</v>
      </c>
      <c r="O7" s="1775"/>
    </row>
    <row r="8" spans="1:15" ht="18" customHeight="1">
      <c r="A8" s="52"/>
      <c r="B8" s="1530"/>
      <c r="C8" s="1784"/>
      <c r="D8" s="1776"/>
      <c r="E8" s="1776"/>
      <c r="F8" s="1785"/>
      <c r="G8" s="1776"/>
      <c r="H8" s="1776"/>
      <c r="I8" s="1776"/>
      <c r="J8" s="1776"/>
      <c r="K8" s="1776"/>
      <c r="L8" s="1776"/>
      <c r="M8" s="1782"/>
      <c r="N8" s="1747"/>
      <c r="O8" s="1776"/>
    </row>
    <row r="9" spans="1:15" ht="16.5" customHeight="1">
      <c r="A9" s="52"/>
      <c r="B9" s="136"/>
      <c r="C9" s="1172"/>
      <c r="D9" s="70"/>
      <c r="E9" s="70"/>
      <c r="F9" s="70"/>
      <c r="G9" s="70"/>
      <c r="H9" s="70"/>
      <c r="I9" s="70"/>
      <c r="J9" s="70"/>
      <c r="K9" s="70"/>
      <c r="L9" s="70"/>
      <c r="M9" s="70"/>
      <c r="N9" s="70"/>
      <c r="O9" s="869"/>
    </row>
    <row r="10" spans="1:15" ht="16.5" customHeight="1">
      <c r="A10" s="52"/>
      <c r="B10" s="197" t="s">
        <v>675</v>
      </c>
      <c r="C10" s="62">
        <f>SUM(D10:F10)</f>
        <v>1065</v>
      </c>
      <c r="D10" s="56">
        <v>331</v>
      </c>
      <c r="E10" s="56">
        <v>687</v>
      </c>
      <c r="F10" s="56">
        <v>47</v>
      </c>
      <c r="G10" s="56">
        <f>SUM(H10:I10)</f>
        <v>559</v>
      </c>
      <c r="H10" s="56">
        <v>10</v>
      </c>
      <c r="I10" s="56">
        <v>549</v>
      </c>
      <c r="J10" s="56">
        <f>SUM(K10:L10)</f>
        <v>459</v>
      </c>
      <c r="K10" s="56">
        <v>321</v>
      </c>
      <c r="L10" s="56">
        <v>138</v>
      </c>
      <c r="M10" s="56">
        <v>1</v>
      </c>
      <c r="N10" s="56">
        <v>20</v>
      </c>
      <c r="O10" s="520">
        <v>26</v>
      </c>
    </row>
    <row r="11" spans="1:15" ht="16.5" customHeight="1">
      <c r="A11" s="52"/>
      <c r="B11" s="207" t="s">
        <v>676</v>
      </c>
      <c r="C11" s="1173">
        <f>SUM(D11:F11)</f>
        <v>338</v>
      </c>
      <c r="D11" s="886">
        <v>8</v>
      </c>
      <c r="E11" s="886">
        <v>315</v>
      </c>
      <c r="F11" s="886">
        <v>15</v>
      </c>
      <c r="G11" s="886">
        <f>SUM(H11:I11)</f>
        <v>261</v>
      </c>
      <c r="H11" s="886">
        <v>0</v>
      </c>
      <c r="I11" s="886">
        <v>261</v>
      </c>
      <c r="J11" s="886">
        <f>SUM(K11:L11)</f>
        <v>62</v>
      </c>
      <c r="K11" s="886">
        <v>8</v>
      </c>
      <c r="L11" s="886">
        <v>54</v>
      </c>
      <c r="M11" s="886">
        <v>0</v>
      </c>
      <c r="N11" s="886">
        <v>2</v>
      </c>
      <c r="O11" s="68">
        <v>13</v>
      </c>
    </row>
    <row r="12" spans="1:15" ht="16.5" customHeight="1">
      <c r="A12" s="137"/>
      <c r="B12" s="137"/>
      <c r="C12" s="178"/>
      <c r="D12" s="178"/>
      <c r="E12" s="178"/>
      <c r="F12" s="178"/>
      <c r="G12" s="178"/>
      <c r="H12" s="178"/>
      <c r="I12" s="178"/>
      <c r="J12" s="178"/>
      <c r="K12" s="178"/>
      <c r="L12" s="178"/>
      <c r="M12" s="178"/>
      <c r="N12" s="178"/>
      <c r="O12" s="178"/>
    </row>
  </sheetData>
  <mergeCells count="18">
    <mergeCell ref="G5:I6"/>
    <mergeCell ref="J5:L6"/>
    <mergeCell ref="M7:M8"/>
    <mergeCell ref="C7:C8"/>
    <mergeCell ref="D7:D8"/>
    <mergeCell ref="E7:E8"/>
    <mergeCell ref="F7:F8"/>
    <mergeCell ref="G7:G8"/>
    <mergeCell ref="B5:B8"/>
    <mergeCell ref="M5:N6"/>
    <mergeCell ref="O5:O8"/>
    <mergeCell ref="H7:H8"/>
    <mergeCell ref="I7:I8"/>
    <mergeCell ref="K7:K8"/>
    <mergeCell ref="N7:N8"/>
    <mergeCell ref="J7:J8"/>
    <mergeCell ref="C5:F6"/>
    <mergeCell ref="L7:L8"/>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00390625" defaultRowHeight="13.5"/>
  <cols>
    <col min="1" max="1" width="2.625" style="151" customWidth="1"/>
    <col min="2" max="2" width="7.75390625" style="151" customWidth="1"/>
    <col min="3" max="3" width="8.00390625" style="151" bestFit="1" customWidth="1"/>
    <col min="4" max="5" width="6.00390625" style="151" bestFit="1" customWidth="1"/>
    <col min="6" max="6" width="11.875" style="151" customWidth="1"/>
    <col min="7" max="7" width="13.25390625" style="151" customWidth="1"/>
    <col min="8" max="8" width="11.25390625" style="151" customWidth="1"/>
    <col min="9" max="9" width="12.00390625" style="151" customWidth="1"/>
    <col min="10" max="10" width="12.375" style="151" customWidth="1"/>
    <col min="11" max="11" width="6.00390625" style="151" customWidth="1"/>
    <col min="12" max="12" width="7.625" style="151" bestFit="1" customWidth="1"/>
    <col min="13" max="16384" width="9.00390625" style="151" customWidth="1"/>
  </cols>
  <sheetData>
    <row r="2" ht="14.25">
      <c r="B2" s="152" t="s">
        <v>692</v>
      </c>
    </row>
    <row r="4" spans="2:12" ht="12.75" thickBot="1">
      <c r="B4" s="137" t="s">
        <v>678</v>
      </c>
      <c r="C4" s="137"/>
      <c r="D4" s="137"/>
      <c r="E4" s="137"/>
      <c r="F4" s="137"/>
      <c r="G4" s="137"/>
      <c r="L4" s="210"/>
    </row>
    <row r="5" spans="1:12" ht="20.25" customHeight="1" thickTop="1">
      <c r="A5" s="52"/>
      <c r="B5" s="1740" t="s">
        <v>679</v>
      </c>
      <c r="C5" s="1740" t="s">
        <v>680</v>
      </c>
      <c r="D5" s="1174" t="s">
        <v>681</v>
      </c>
      <c r="E5" s="1174" t="s">
        <v>681</v>
      </c>
      <c r="F5" s="1788" t="s">
        <v>682</v>
      </c>
      <c r="G5" s="1790" t="s">
        <v>683</v>
      </c>
      <c r="H5" s="1790" t="s">
        <v>684</v>
      </c>
      <c r="I5" s="1790" t="s">
        <v>685</v>
      </c>
      <c r="J5" s="1790" t="s">
        <v>686</v>
      </c>
      <c r="K5" s="1790" t="s">
        <v>687</v>
      </c>
      <c r="L5" s="1786" t="s">
        <v>1570</v>
      </c>
    </row>
    <row r="6" spans="1:12" ht="20.25" customHeight="1">
      <c r="A6" s="52"/>
      <c r="B6" s="1742"/>
      <c r="C6" s="1742"/>
      <c r="D6" s="1175" t="s">
        <v>688</v>
      </c>
      <c r="E6" s="1175" t="s">
        <v>689</v>
      </c>
      <c r="F6" s="1789"/>
      <c r="G6" s="1791" t="s">
        <v>690</v>
      </c>
      <c r="H6" s="1791" t="s">
        <v>691</v>
      </c>
      <c r="I6" s="1791" t="s">
        <v>691</v>
      </c>
      <c r="J6" s="1791" t="s">
        <v>691</v>
      </c>
      <c r="K6" s="1791" t="s">
        <v>691</v>
      </c>
      <c r="L6" s="1787" t="s">
        <v>691</v>
      </c>
    </row>
    <row r="7" spans="1:12" ht="18" customHeight="1">
      <c r="A7" s="52"/>
      <c r="B7" s="1176" t="s">
        <v>1691</v>
      </c>
      <c r="C7" s="1177">
        <f>SUM(D7:L7)</f>
        <v>425</v>
      </c>
      <c r="D7" s="1178">
        <v>89</v>
      </c>
      <c r="E7" s="1178">
        <v>74</v>
      </c>
      <c r="F7" s="1178">
        <v>111</v>
      </c>
      <c r="G7" s="1178">
        <v>2</v>
      </c>
      <c r="H7" s="1178">
        <v>21</v>
      </c>
      <c r="I7" s="1179">
        <v>63</v>
      </c>
      <c r="J7" s="1179">
        <v>3</v>
      </c>
      <c r="K7" s="1179">
        <v>4</v>
      </c>
      <c r="L7" s="1180">
        <v>58</v>
      </c>
    </row>
    <row r="8" spans="1:8" ht="12">
      <c r="A8" s="137"/>
      <c r="B8" s="137"/>
      <c r="C8" s="178"/>
      <c r="D8" s="178"/>
      <c r="E8" s="178"/>
      <c r="F8" s="178"/>
      <c r="G8" s="178"/>
      <c r="H8" s="178"/>
    </row>
  </sheetData>
  <mergeCells count="9">
    <mergeCell ref="B5:B6"/>
    <mergeCell ref="L5:L6"/>
    <mergeCell ref="C5:C6"/>
    <mergeCell ref="F5:F6"/>
    <mergeCell ref="G5:G6"/>
    <mergeCell ref="H5:H6"/>
    <mergeCell ref="I5:I6"/>
    <mergeCell ref="J5:J6"/>
    <mergeCell ref="K5:K6"/>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2:Q80"/>
  <sheetViews>
    <sheetView workbookViewId="0" topLeftCell="A1">
      <selection activeCell="A1" sqref="A1"/>
    </sheetView>
  </sheetViews>
  <sheetFormatPr defaultColWidth="9.00390625" defaultRowHeight="19.5" customHeight="1"/>
  <cols>
    <col min="1" max="1" width="2.625" style="151" customWidth="1"/>
    <col min="2" max="2" width="6.50390625" style="151" customWidth="1"/>
    <col min="3" max="3" width="2.625" style="151" customWidth="1"/>
    <col min="4" max="4" width="8.625" style="151" customWidth="1"/>
    <col min="5" max="5" width="8.00390625" style="151" bestFit="1" customWidth="1"/>
    <col min="6" max="10" width="8.375" style="151" customWidth="1"/>
    <col min="11" max="11" width="7.50390625" style="151" customWidth="1"/>
    <col min="12" max="16" width="7.625" style="151" customWidth="1"/>
    <col min="17" max="16384" width="9.00390625" style="151" customWidth="1"/>
  </cols>
  <sheetData>
    <row r="1" ht="12"/>
    <row r="2" spans="2:16" ht="14.25">
      <c r="B2" s="152" t="s">
        <v>731</v>
      </c>
      <c r="O2" s="137"/>
      <c r="P2" s="137"/>
    </row>
    <row r="3" spans="5:16" ht="12.75" thickBot="1">
      <c r="E3" s="137"/>
      <c r="F3" s="137"/>
      <c r="G3" s="137"/>
      <c r="H3" s="137"/>
      <c r="I3" s="137"/>
      <c r="J3" s="137"/>
      <c r="K3" s="137"/>
      <c r="L3" s="137"/>
      <c r="M3" s="137"/>
      <c r="N3" s="137"/>
      <c r="O3" s="137"/>
      <c r="P3" s="1181" t="s">
        <v>693</v>
      </c>
    </row>
    <row r="4" spans="1:16" ht="18.75" customHeight="1" thickTop="1">
      <c r="A4" s="1182"/>
      <c r="B4" s="1743" t="s">
        <v>694</v>
      </c>
      <c r="C4" s="1744"/>
      <c r="D4" s="1745"/>
      <c r="E4" s="1419" t="s">
        <v>402</v>
      </c>
      <c r="F4" s="1804"/>
      <c r="G4" s="1419" t="s">
        <v>695</v>
      </c>
      <c r="H4" s="1804"/>
      <c r="I4" s="1419" t="s">
        <v>696</v>
      </c>
      <c r="J4" s="1804"/>
      <c r="K4" s="1419" t="s">
        <v>697</v>
      </c>
      <c r="L4" s="1803"/>
      <c r="M4" s="1419" t="s">
        <v>698</v>
      </c>
      <c r="N4" s="1803"/>
      <c r="O4" s="1419" t="s">
        <v>699</v>
      </c>
      <c r="P4" s="1803"/>
    </row>
    <row r="5" spans="2:17" ht="18.75" customHeight="1">
      <c r="B5" s="1746"/>
      <c r="C5" s="1747"/>
      <c r="D5" s="1748"/>
      <c r="E5" s="1183" t="s">
        <v>700</v>
      </c>
      <c r="F5" s="1184" t="s">
        <v>701</v>
      </c>
      <c r="G5" s="1183" t="s">
        <v>700</v>
      </c>
      <c r="H5" s="1184" t="s">
        <v>701</v>
      </c>
      <c r="I5" s="1183" t="s">
        <v>700</v>
      </c>
      <c r="J5" s="1184" t="s">
        <v>701</v>
      </c>
      <c r="K5" s="1183" t="s">
        <v>700</v>
      </c>
      <c r="L5" s="1184" t="s">
        <v>701</v>
      </c>
      <c r="M5" s="1183" t="s">
        <v>700</v>
      </c>
      <c r="N5" s="1184" t="s">
        <v>701</v>
      </c>
      <c r="O5" s="1183" t="s">
        <v>700</v>
      </c>
      <c r="P5" s="1138" t="s">
        <v>701</v>
      </c>
      <c r="Q5" s="137"/>
    </row>
    <row r="6" spans="2:16" ht="18.75" customHeight="1">
      <c r="B6" s="197"/>
      <c r="C6" s="157"/>
      <c r="D6" s="203"/>
      <c r="E6" s="1185"/>
      <c r="F6" s="1186"/>
      <c r="G6" s="1171"/>
      <c r="H6" s="1187" t="s">
        <v>702</v>
      </c>
      <c r="I6" s="1171"/>
      <c r="J6" s="1186"/>
      <c r="K6" s="1171"/>
      <c r="L6" s="1187" t="s">
        <v>703</v>
      </c>
      <c r="M6" s="1171"/>
      <c r="N6" s="1186"/>
      <c r="O6" s="1171"/>
      <c r="P6" s="1188"/>
    </row>
    <row r="7" spans="2:16" s="165" customFormat="1" ht="15" customHeight="1">
      <c r="B7" s="1338" t="s">
        <v>402</v>
      </c>
      <c r="C7" s="1301"/>
      <c r="D7" s="1327"/>
      <c r="E7" s="62">
        <f aca="true" t="shared" si="0" ref="E7:P7">SUM(E8:E32)</f>
        <v>60</v>
      </c>
      <c r="F7" s="63">
        <f t="shared" si="0"/>
        <v>8913</v>
      </c>
      <c r="G7" s="63">
        <f t="shared" si="0"/>
        <v>5</v>
      </c>
      <c r="H7" s="63">
        <f t="shared" si="0"/>
        <v>916</v>
      </c>
      <c r="I7" s="63">
        <f t="shared" si="0"/>
        <v>5</v>
      </c>
      <c r="J7" s="63">
        <f t="shared" si="0"/>
        <v>1068</v>
      </c>
      <c r="K7" s="63">
        <f t="shared" si="0"/>
        <v>20</v>
      </c>
      <c r="L7" s="63">
        <f t="shared" si="0"/>
        <v>3257</v>
      </c>
      <c r="M7" s="63">
        <f t="shared" si="0"/>
        <v>17</v>
      </c>
      <c r="N7" s="63">
        <f t="shared" si="0"/>
        <v>2453</v>
      </c>
      <c r="O7" s="63">
        <f t="shared" si="0"/>
        <v>13</v>
      </c>
      <c r="P7" s="516">
        <f t="shared" si="0"/>
        <v>1219</v>
      </c>
    </row>
    <row r="8" spans="2:16" ht="15" customHeight="1">
      <c r="B8" s="136"/>
      <c r="C8" s="137"/>
      <c r="D8" s="54" t="s">
        <v>519</v>
      </c>
      <c r="E8" s="55">
        <f aca="true" t="shared" si="1" ref="E8:E22">SUM(G8,I8,K8,M8,O8)</f>
        <v>16</v>
      </c>
      <c r="F8" s="56">
        <f aca="true" t="shared" si="2" ref="F8:F22">SUM(H8,J8,L8,N8,P8)</f>
        <v>3025</v>
      </c>
      <c r="G8" s="56">
        <v>2</v>
      </c>
      <c r="H8" s="56">
        <v>176</v>
      </c>
      <c r="I8" s="56">
        <v>2</v>
      </c>
      <c r="J8" s="56">
        <v>450</v>
      </c>
      <c r="K8" s="56">
        <v>1</v>
      </c>
      <c r="L8" s="56">
        <v>438</v>
      </c>
      <c r="M8" s="56">
        <v>8</v>
      </c>
      <c r="N8" s="56">
        <v>1429</v>
      </c>
      <c r="O8" s="56">
        <v>3</v>
      </c>
      <c r="P8" s="520">
        <v>532</v>
      </c>
    </row>
    <row r="9" spans="2:16" ht="15" customHeight="1">
      <c r="B9" s="1331" t="s">
        <v>598</v>
      </c>
      <c r="C9" s="137"/>
      <c r="D9" s="54" t="s">
        <v>548</v>
      </c>
      <c r="E9" s="55">
        <f t="shared" si="1"/>
        <v>4</v>
      </c>
      <c r="F9" s="56">
        <f t="shared" si="2"/>
        <v>481</v>
      </c>
      <c r="G9" s="56">
        <v>0</v>
      </c>
      <c r="H9" s="56">
        <v>0</v>
      </c>
      <c r="I9" s="56">
        <v>0</v>
      </c>
      <c r="J9" s="56">
        <v>0</v>
      </c>
      <c r="K9" s="56">
        <v>0</v>
      </c>
      <c r="L9" s="56">
        <v>0</v>
      </c>
      <c r="M9" s="56">
        <v>2</v>
      </c>
      <c r="N9" s="56">
        <v>376</v>
      </c>
      <c r="O9" s="56">
        <v>2</v>
      </c>
      <c r="P9" s="520">
        <v>105</v>
      </c>
    </row>
    <row r="10" spans="2:16" ht="15" customHeight="1">
      <c r="B10" s="1331"/>
      <c r="C10" s="137"/>
      <c r="D10" s="54" t="s">
        <v>523</v>
      </c>
      <c r="E10" s="55">
        <f t="shared" si="1"/>
        <v>2</v>
      </c>
      <c r="F10" s="56">
        <f t="shared" si="2"/>
        <v>216</v>
      </c>
      <c r="G10" s="56">
        <v>0</v>
      </c>
      <c r="H10" s="56">
        <v>0</v>
      </c>
      <c r="I10" s="56">
        <v>0</v>
      </c>
      <c r="J10" s="56">
        <v>0</v>
      </c>
      <c r="K10" s="56">
        <v>1</v>
      </c>
      <c r="L10" s="56">
        <v>85</v>
      </c>
      <c r="M10" s="56">
        <v>1</v>
      </c>
      <c r="N10" s="56">
        <v>131</v>
      </c>
      <c r="O10" s="56">
        <v>0</v>
      </c>
      <c r="P10" s="520">
        <v>0</v>
      </c>
    </row>
    <row r="11" spans="2:16" ht="15" customHeight="1">
      <c r="B11" s="159"/>
      <c r="C11" s="137"/>
      <c r="D11" s="54" t="s">
        <v>704</v>
      </c>
      <c r="E11" s="55">
        <f t="shared" si="1"/>
        <v>0</v>
      </c>
      <c r="F11" s="56">
        <f t="shared" si="2"/>
        <v>0</v>
      </c>
      <c r="G11" s="56">
        <v>0</v>
      </c>
      <c r="H11" s="56">
        <v>0</v>
      </c>
      <c r="I11" s="56">
        <v>0</v>
      </c>
      <c r="J11" s="56">
        <v>0</v>
      </c>
      <c r="K11" s="56">
        <v>0</v>
      </c>
      <c r="L11" s="56">
        <v>0</v>
      </c>
      <c r="M11" s="56">
        <v>0</v>
      </c>
      <c r="N11" s="56">
        <v>0</v>
      </c>
      <c r="O11" s="56">
        <v>0</v>
      </c>
      <c r="P11" s="520">
        <v>0</v>
      </c>
    </row>
    <row r="12" spans="2:16" ht="15" customHeight="1">
      <c r="B12" s="1331" t="s">
        <v>1737</v>
      </c>
      <c r="C12" s="137"/>
      <c r="D12" s="54" t="s">
        <v>520</v>
      </c>
      <c r="E12" s="55">
        <f t="shared" si="1"/>
        <v>1</v>
      </c>
      <c r="F12" s="56">
        <f t="shared" si="2"/>
        <v>59</v>
      </c>
      <c r="G12" s="56">
        <v>0</v>
      </c>
      <c r="H12" s="56">
        <v>0</v>
      </c>
      <c r="I12" s="56">
        <v>0</v>
      </c>
      <c r="J12" s="56">
        <v>0</v>
      </c>
      <c r="K12" s="56">
        <v>1</v>
      </c>
      <c r="L12" s="56">
        <v>59</v>
      </c>
      <c r="M12" s="56">
        <v>0</v>
      </c>
      <c r="N12" s="56">
        <v>0</v>
      </c>
      <c r="O12" s="56">
        <v>0</v>
      </c>
      <c r="P12" s="520">
        <v>0</v>
      </c>
    </row>
    <row r="13" spans="2:16" ht="15" customHeight="1">
      <c r="B13" s="1331"/>
      <c r="C13" s="137"/>
      <c r="D13" s="54" t="s">
        <v>1738</v>
      </c>
      <c r="E13" s="55">
        <f t="shared" si="1"/>
        <v>5</v>
      </c>
      <c r="F13" s="56">
        <f t="shared" si="2"/>
        <v>619</v>
      </c>
      <c r="G13" s="56">
        <v>1</v>
      </c>
      <c r="H13" s="56">
        <v>290</v>
      </c>
      <c r="I13" s="56">
        <v>1</v>
      </c>
      <c r="J13" s="56">
        <v>152</v>
      </c>
      <c r="K13" s="56">
        <v>2</v>
      </c>
      <c r="L13" s="56">
        <v>136</v>
      </c>
      <c r="M13" s="56">
        <v>1</v>
      </c>
      <c r="N13" s="56">
        <v>41</v>
      </c>
      <c r="O13" s="56">
        <v>0</v>
      </c>
      <c r="P13" s="520">
        <v>0</v>
      </c>
    </row>
    <row r="14" spans="2:16" ht="15" customHeight="1">
      <c r="B14" s="159"/>
      <c r="C14" s="137"/>
      <c r="D14" s="54" t="s">
        <v>1658</v>
      </c>
      <c r="E14" s="55">
        <f t="shared" si="1"/>
        <v>0</v>
      </c>
      <c r="F14" s="56">
        <f t="shared" si="2"/>
        <v>0</v>
      </c>
      <c r="G14" s="56">
        <v>0</v>
      </c>
      <c r="H14" s="56">
        <v>0</v>
      </c>
      <c r="I14" s="56">
        <v>0</v>
      </c>
      <c r="J14" s="56">
        <v>0</v>
      </c>
      <c r="K14" s="56">
        <v>0</v>
      </c>
      <c r="L14" s="56">
        <v>0</v>
      </c>
      <c r="M14" s="56">
        <v>0</v>
      </c>
      <c r="N14" s="56">
        <v>0</v>
      </c>
      <c r="O14" s="56">
        <v>0</v>
      </c>
      <c r="P14" s="520">
        <v>0</v>
      </c>
    </row>
    <row r="15" spans="2:16" ht="15" customHeight="1">
      <c r="B15" s="1331" t="s">
        <v>705</v>
      </c>
      <c r="C15" s="137"/>
      <c r="D15" s="54" t="s">
        <v>1066</v>
      </c>
      <c r="E15" s="55">
        <f t="shared" si="1"/>
        <v>1</v>
      </c>
      <c r="F15" s="56">
        <f t="shared" si="2"/>
        <v>98</v>
      </c>
      <c r="G15" s="56">
        <v>0</v>
      </c>
      <c r="H15" s="56">
        <v>0</v>
      </c>
      <c r="I15" s="56">
        <v>0</v>
      </c>
      <c r="J15" s="56">
        <v>0</v>
      </c>
      <c r="K15" s="56">
        <v>1</v>
      </c>
      <c r="L15" s="56">
        <v>98</v>
      </c>
      <c r="M15" s="56">
        <v>0</v>
      </c>
      <c r="N15" s="56">
        <v>0</v>
      </c>
      <c r="O15" s="56">
        <v>0</v>
      </c>
      <c r="P15" s="520">
        <v>0</v>
      </c>
    </row>
    <row r="16" spans="2:16" ht="15" customHeight="1">
      <c r="B16" s="1331"/>
      <c r="C16" s="137"/>
      <c r="D16" s="54" t="s">
        <v>506</v>
      </c>
      <c r="E16" s="55">
        <f t="shared" si="1"/>
        <v>1</v>
      </c>
      <c r="F16" s="56">
        <f t="shared" si="2"/>
        <v>71</v>
      </c>
      <c r="G16" s="56">
        <v>0</v>
      </c>
      <c r="H16" s="56">
        <v>0</v>
      </c>
      <c r="I16" s="56">
        <v>0</v>
      </c>
      <c r="J16" s="56">
        <v>0</v>
      </c>
      <c r="K16" s="56">
        <v>0</v>
      </c>
      <c r="L16" s="56">
        <v>0</v>
      </c>
      <c r="M16" s="56">
        <v>0</v>
      </c>
      <c r="N16" s="56">
        <v>0</v>
      </c>
      <c r="O16" s="56">
        <v>1</v>
      </c>
      <c r="P16" s="520">
        <v>71</v>
      </c>
    </row>
    <row r="17" spans="2:16" ht="15" customHeight="1">
      <c r="B17" s="159"/>
      <c r="C17" s="137"/>
      <c r="D17" s="54" t="s">
        <v>706</v>
      </c>
      <c r="E17" s="55">
        <f t="shared" si="1"/>
        <v>1</v>
      </c>
      <c r="F17" s="56">
        <f t="shared" si="2"/>
        <v>68</v>
      </c>
      <c r="G17" s="56">
        <v>0</v>
      </c>
      <c r="H17" s="56">
        <v>0</v>
      </c>
      <c r="I17" s="56">
        <v>0</v>
      </c>
      <c r="J17" s="56">
        <v>0</v>
      </c>
      <c r="K17" s="56">
        <v>0</v>
      </c>
      <c r="L17" s="56">
        <v>0</v>
      </c>
      <c r="M17" s="56">
        <v>0</v>
      </c>
      <c r="N17" s="56">
        <v>0</v>
      </c>
      <c r="O17" s="56">
        <v>1</v>
      </c>
      <c r="P17" s="520">
        <v>68</v>
      </c>
    </row>
    <row r="18" spans="2:16" ht="15" customHeight="1">
      <c r="B18" s="1331" t="s">
        <v>602</v>
      </c>
      <c r="C18" s="137"/>
      <c r="D18" s="54" t="s">
        <v>505</v>
      </c>
      <c r="E18" s="55">
        <f t="shared" si="1"/>
        <v>2</v>
      </c>
      <c r="F18" s="56">
        <f t="shared" si="2"/>
        <v>361</v>
      </c>
      <c r="G18" s="56">
        <v>0</v>
      </c>
      <c r="H18" s="56">
        <v>0</v>
      </c>
      <c r="I18" s="56">
        <v>1</v>
      </c>
      <c r="J18" s="56">
        <v>255</v>
      </c>
      <c r="K18" s="56">
        <v>0</v>
      </c>
      <c r="L18" s="56">
        <v>0</v>
      </c>
      <c r="M18" s="56">
        <v>0</v>
      </c>
      <c r="N18" s="56">
        <v>0</v>
      </c>
      <c r="O18" s="56">
        <v>1</v>
      </c>
      <c r="P18" s="520">
        <v>106</v>
      </c>
    </row>
    <row r="19" spans="2:16" ht="15" customHeight="1">
      <c r="B19" s="1331"/>
      <c r="C19" s="137"/>
      <c r="D19" s="54" t="s">
        <v>419</v>
      </c>
      <c r="E19" s="55">
        <f t="shared" si="1"/>
        <v>3</v>
      </c>
      <c r="F19" s="56">
        <f t="shared" si="2"/>
        <v>195</v>
      </c>
      <c r="G19" s="56">
        <v>0</v>
      </c>
      <c r="H19" s="56">
        <v>0</v>
      </c>
      <c r="I19" s="56">
        <v>0</v>
      </c>
      <c r="J19" s="56">
        <v>0</v>
      </c>
      <c r="K19" s="56">
        <v>3</v>
      </c>
      <c r="L19" s="56">
        <v>195</v>
      </c>
      <c r="M19" s="56">
        <v>0</v>
      </c>
      <c r="N19" s="56">
        <v>0</v>
      </c>
      <c r="O19" s="56">
        <v>0</v>
      </c>
      <c r="P19" s="520">
        <v>0</v>
      </c>
    </row>
    <row r="20" spans="2:16" ht="15" customHeight="1">
      <c r="B20" s="1331" t="s">
        <v>600</v>
      </c>
      <c r="C20" s="137"/>
      <c r="D20" s="54" t="s">
        <v>1477</v>
      </c>
      <c r="E20" s="55">
        <f t="shared" si="1"/>
        <v>5</v>
      </c>
      <c r="F20" s="56">
        <f t="shared" si="2"/>
        <v>843</v>
      </c>
      <c r="G20" s="56">
        <v>0</v>
      </c>
      <c r="H20" s="56">
        <v>0</v>
      </c>
      <c r="I20" s="56">
        <v>0</v>
      </c>
      <c r="J20" s="56">
        <v>0</v>
      </c>
      <c r="K20" s="56">
        <v>2</v>
      </c>
      <c r="L20" s="56">
        <v>575</v>
      </c>
      <c r="M20" s="56">
        <v>2</v>
      </c>
      <c r="N20" s="56">
        <v>134</v>
      </c>
      <c r="O20" s="56">
        <v>1</v>
      </c>
      <c r="P20" s="520">
        <v>134</v>
      </c>
    </row>
    <row r="21" spans="2:16" ht="15" customHeight="1">
      <c r="B21" s="1331"/>
      <c r="C21" s="137"/>
      <c r="D21" s="54" t="s">
        <v>1732</v>
      </c>
      <c r="E21" s="55">
        <f t="shared" si="1"/>
        <v>2</v>
      </c>
      <c r="F21" s="56">
        <f t="shared" si="2"/>
        <v>158</v>
      </c>
      <c r="G21" s="56">
        <v>0</v>
      </c>
      <c r="H21" s="56">
        <v>0</v>
      </c>
      <c r="I21" s="56">
        <v>0</v>
      </c>
      <c r="J21" s="56">
        <v>0</v>
      </c>
      <c r="K21" s="56">
        <v>1</v>
      </c>
      <c r="L21" s="56">
        <v>94</v>
      </c>
      <c r="M21" s="56">
        <v>0</v>
      </c>
      <c r="N21" s="56">
        <v>0</v>
      </c>
      <c r="O21" s="56">
        <v>1</v>
      </c>
      <c r="P21" s="520">
        <v>64</v>
      </c>
    </row>
    <row r="22" spans="2:16" ht="15" customHeight="1">
      <c r="B22" s="1331" t="s">
        <v>707</v>
      </c>
      <c r="C22" s="137"/>
      <c r="D22" s="1307" t="s">
        <v>708</v>
      </c>
      <c r="E22" s="1793">
        <f t="shared" si="1"/>
        <v>1</v>
      </c>
      <c r="F22" s="1794">
        <f t="shared" si="2"/>
        <v>26</v>
      </c>
      <c r="G22" s="1794">
        <v>0</v>
      </c>
      <c r="H22" s="1794">
        <v>0</v>
      </c>
      <c r="I22" s="1794">
        <v>0</v>
      </c>
      <c r="J22" s="1794">
        <v>0</v>
      </c>
      <c r="K22" s="1794">
        <v>0</v>
      </c>
      <c r="L22" s="1794">
        <v>0</v>
      </c>
      <c r="M22" s="1794">
        <v>0</v>
      </c>
      <c r="N22" s="1794">
        <v>0</v>
      </c>
      <c r="O22" s="1794">
        <v>1</v>
      </c>
      <c r="P22" s="1792">
        <v>26</v>
      </c>
    </row>
    <row r="23" spans="2:16" ht="15" customHeight="1">
      <c r="B23" s="1331"/>
      <c r="C23" s="137"/>
      <c r="D23" s="1307"/>
      <c r="E23" s="1793"/>
      <c r="F23" s="1794"/>
      <c r="G23" s="1794"/>
      <c r="H23" s="1794"/>
      <c r="I23" s="1794"/>
      <c r="J23" s="1794"/>
      <c r="K23" s="1794"/>
      <c r="L23" s="1794"/>
      <c r="M23" s="1794"/>
      <c r="N23" s="1794"/>
      <c r="O23" s="1794"/>
      <c r="P23" s="1792"/>
    </row>
    <row r="24" spans="2:16" ht="15" customHeight="1">
      <c r="B24" s="159"/>
      <c r="C24" s="137"/>
      <c r="D24" s="54" t="s">
        <v>709</v>
      </c>
      <c r="E24" s="55">
        <f aca="true" t="shared" si="3" ref="E24:F27">SUM(G24,I24,K24,M24,O24)</f>
        <v>3</v>
      </c>
      <c r="F24" s="56">
        <f t="shared" si="3"/>
        <v>931</v>
      </c>
      <c r="G24" s="56">
        <v>1</v>
      </c>
      <c r="H24" s="56">
        <v>210</v>
      </c>
      <c r="I24" s="56">
        <v>1</v>
      </c>
      <c r="J24" s="56">
        <v>211</v>
      </c>
      <c r="K24" s="56">
        <v>1</v>
      </c>
      <c r="L24" s="56">
        <v>510</v>
      </c>
      <c r="M24" s="56">
        <v>0</v>
      </c>
      <c r="N24" s="56">
        <v>0</v>
      </c>
      <c r="O24" s="56">
        <v>0</v>
      </c>
      <c r="P24" s="520">
        <v>0</v>
      </c>
    </row>
    <row r="25" spans="2:16" s="137" customFormat="1" ht="15" customHeight="1">
      <c r="B25" s="159" t="s">
        <v>599</v>
      </c>
      <c r="D25" s="54" t="s">
        <v>708</v>
      </c>
      <c r="E25" s="55">
        <f t="shared" si="3"/>
        <v>0</v>
      </c>
      <c r="F25" s="56">
        <f t="shared" si="3"/>
        <v>0</v>
      </c>
      <c r="G25" s="56">
        <v>0</v>
      </c>
      <c r="H25" s="56">
        <v>0</v>
      </c>
      <c r="I25" s="56">
        <v>0</v>
      </c>
      <c r="J25" s="56">
        <v>0</v>
      </c>
      <c r="K25" s="56">
        <v>0</v>
      </c>
      <c r="L25" s="56">
        <v>0</v>
      </c>
      <c r="M25" s="56">
        <v>0</v>
      </c>
      <c r="N25" s="56">
        <v>0</v>
      </c>
      <c r="O25" s="56">
        <v>0</v>
      </c>
      <c r="P25" s="520">
        <v>0</v>
      </c>
    </row>
    <row r="26" spans="2:16" s="137" customFormat="1" ht="15" customHeight="1">
      <c r="B26" s="159"/>
      <c r="D26" s="54" t="s">
        <v>710</v>
      </c>
      <c r="E26" s="55">
        <f t="shared" si="3"/>
        <v>0</v>
      </c>
      <c r="F26" s="56">
        <f t="shared" si="3"/>
        <v>0</v>
      </c>
      <c r="G26" s="56">
        <v>0</v>
      </c>
      <c r="H26" s="56">
        <v>0</v>
      </c>
      <c r="I26" s="56">
        <v>0</v>
      </c>
      <c r="J26" s="56">
        <v>0</v>
      </c>
      <c r="K26" s="56">
        <v>0</v>
      </c>
      <c r="L26" s="56">
        <v>0</v>
      </c>
      <c r="M26" s="56">
        <v>0</v>
      </c>
      <c r="N26" s="56">
        <v>0</v>
      </c>
      <c r="O26" s="56">
        <v>0</v>
      </c>
      <c r="P26" s="520">
        <v>0</v>
      </c>
    </row>
    <row r="27" spans="2:16" s="137" customFormat="1" ht="15" customHeight="1">
      <c r="B27" s="1331" t="s">
        <v>604</v>
      </c>
      <c r="D27" s="1307" t="s">
        <v>433</v>
      </c>
      <c r="E27" s="1793">
        <f t="shared" si="3"/>
        <v>3</v>
      </c>
      <c r="F27" s="1794">
        <f t="shared" si="3"/>
        <v>380</v>
      </c>
      <c r="G27" s="1794">
        <v>0</v>
      </c>
      <c r="H27" s="1794">
        <v>0</v>
      </c>
      <c r="I27" s="1794">
        <v>0</v>
      </c>
      <c r="J27" s="1794">
        <v>0</v>
      </c>
      <c r="K27" s="1794">
        <v>2</v>
      </c>
      <c r="L27" s="1794">
        <v>337</v>
      </c>
      <c r="M27" s="1794">
        <v>0</v>
      </c>
      <c r="N27" s="1794">
        <v>0</v>
      </c>
      <c r="O27" s="1794">
        <v>1</v>
      </c>
      <c r="P27" s="1792">
        <v>43</v>
      </c>
    </row>
    <row r="28" spans="2:16" s="137" customFormat="1" ht="15" customHeight="1">
      <c r="B28" s="1331"/>
      <c r="D28" s="1307"/>
      <c r="E28" s="1793"/>
      <c r="F28" s="1794"/>
      <c r="G28" s="1794"/>
      <c r="H28" s="1794"/>
      <c r="I28" s="1794"/>
      <c r="J28" s="1794"/>
      <c r="K28" s="1794"/>
      <c r="L28" s="1794"/>
      <c r="M28" s="1794"/>
      <c r="N28" s="1794"/>
      <c r="O28" s="1794"/>
      <c r="P28" s="1792"/>
    </row>
    <row r="29" spans="2:16" s="137" customFormat="1" ht="15" customHeight="1">
      <c r="B29" s="1331" t="s">
        <v>605</v>
      </c>
      <c r="D29" s="54" t="s">
        <v>529</v>
      </c>
      <c r="E29" s="55">
        <f aca="true" t="shared" si="4" ref="E29:F32">SUM(G29,I29,K29,M29,O29)</f>
        <v>1</v>
      </c>
      <c r="F29" s="56">
        <f t="shared" si="4"/>
        <v>241</v>
      </c>
      <c r="G29" s="56">
        <v>0</v>
      </c>
      <c r="H29" s="56">
        <v>0</v>
      </c>
      <c r="I29" s="56">
        <v>0</v>
      </c>
      <c r="J29" s="56">
        <v>0</v>
      </c>
      <c r="K29" s="56">
        <v>1</v>
      </c>
      <c r="L29" s="56">
        <v>241</v>
      </c>
      <c r="M29" s="56">
        <v>0</v>
      </c>
      <c r="N29" s="56">
        <v>0</v>
      </c>
      <c r="O29" s="56">
        <v>0</v>
      </c>
      <c r="P29" s="520">
        <v>0</v>
      </c>
    </row>
    <row r="30" spans="2:16" s="137" customFormat="1" ht="15" customHeight="1">
      <c r="B30" s="1331"/>
      <c r="D30" s="54" t="s">
        <v>711</v>
      </c>
      <c r="E30" s="55">
        <f t="shared" si="4"/>
        <v>2</v>
      </c>
      <c r="F30" s="56">
        <f t="shared" si="4"/>
        <v>154</v>
      </c>
      <c r="G30" s="56">
        <v>0</v>
      </c>
      <c r="H30" s="56">
        <v>0</v>
      </c>
      <c r="I30" s="56">
        <v>0</v>
      </c>
      <c r="J30" s="56">
        <v>0</v>
      </c>
      <c r="K30" s="56">
        <v>2</v>
      </c>
      <c r="L30" s="56">
        <v>154</v>
      </c>
      <c r="M30" s="56">
        <v>0</v>
      </c>
      <c r="N30" s="56">
        <v>0</v>
      </c>
      <c r="O30" s="56">
        <v>0</v>
      </c>
      <c r="P30" s="520">
        <v>0</v>
      </c>
    </row>
    <row r="31" spans="2:16" ht="15" customHeight="1">
      <c r="B31" s="1331" t="s">
        <v>601</v>
      </c>
      <c r="C31" s="137"/>
      <c r="D31" s="54" t="s">
        <v>528</v>
      </c>
      <c r="E31" s="55">
        <f t="shared" si="4"/>
        <v>6</v>
      </c>
      <c r="F31" s="56">
        <f t="shared" si="4"/>
        <v>889</v>
      </c>
      <c r="G31" s="56">
        <v>1</v>
      </c>
      <c r="H31" s="56">
        <v>240</v>
      </c>
      <c r="I31" s="56">
        <v>0</v>
      </c>
      <c r="J31" s="56">
        <v>0</v>
      </c>
      <c r="K31" s="56">
        <v>1</v>
      </c>
      <c r="L31" s="56">
        <v>237</v>
      </c>
      <c r="M31" s="56">
        <v>3</v>
      </c>
      <c r="N31" s="56">
        <v>342</v>
      </c>
      <c r="O31" s="56">
        <v>1</v>
      </c>
      <c r="P31" s="520">
        <v>70</v>
      </c>
    </row>
    <row r="32" spans="2:16" ht="15" customHeight="1">
      <c r="B32" s="1331"/>
      <c r="C32" s="137"/>
      <c r="D32" s="54" t="s">
        <v>433</v>
      </c>
      <c r="E32" s="55">
        <f t="shared" si="4"/>
        <v>1</v>
      </c>
      <c r="F32" s="56">
        <f t="shared" si="4"/>
        <v>98</v>
      </c>
      <c r="G32" s="56">
        <v>0</v>
      </c>
      <c r="H32" s="56">
        <v>0</v>
      </c>
      <c r="I32" s="56">
        <v>0</v>
      </c>
      <c r="J32" s="56">
        <v>0</v>
      </c>
      <c r="K32" s="56">
        <v>1</v>
      </c>
      <c r="L32" s="56">
        <v>98</v>
      </c>
      <c r="M32" s="56">
        <v>0</v>
      </c>
      <c r="N32" s="56">
        <v>0</v>
      </c>
      <c r="O32" s="56">
        <v>0</v>
      </c>
      <c r="P32" s="520">
        <v>0</v>
      </c>
    </row>
    <row r="33" spans="2:16" ht="21.75" customHeight="1">
      <c r="B33" s="159"/>
      <c r="C33" s="137"/>
      <c r="D33" s="54"/>
      <c r="E33" s="55"/>
      <c r="F33" s="56"/>
      <c r="G33" s="56"/>
      <c r="H33" s="56" t="s">
        <v>712</v>
      </c>
      <c r="J33" s="56" t="s">
        <v>713</v>
      </c>
      <c r="L33" s="56"/>
      <c r="M33" s="56" t="s">
        <v>714</v>
      </c>
      <c r="N33" s="56"/>
      <c r="O33" s="56"/>
      <c r="P33" s="520"/>
    </row>
    <row r="34" spans="2:16" s="165" customFormat="1" ht="15" customHeight="1">
      <c r="B34" s="1338" t="s">
        <v>402</v>
      </c>
      <c r="C34" s="1301"/>
      <c r="D34" s="1327"/>
      <c r="E34" s="62">
        <f aca="true" t="shared" si="5" ref="E34:P34">SUM(E35:E59)</f>
        <v>703</v>
      </c>
      <c r="F34" s="63">
        <f t="shared" si="5"/>
        <v>3386</v>
      </c>
      <c r="G34" s="63">
        <f t="shared" si="5"/>
        <v>15</v>
      </c>
      <c r="H34" s="63">
        <f t="shared" si="5"/>
        <v>58</v>
      </c>
      <c r="I34" s="63">
        <f t="shared" si="5"/>
        <v>1</v>
      </c>
      <c r="J34" s="63">
        <f t="shared" si="5"/>
        <v>0</v>
      </c>
      <c r="K34" s="63">
        <f t="shared" si="5"/>
        <v>82</v>
      </c>
      <c r="L34" s="63">
        <f t="shared" si="5"/>
        <v>131</v>
      </c>
      <c r="M34" s="63">
        <f t="shared" si="5"/>
        <v>33</v>
      </c>
      <c r="N34" s="63">
        <f t="shared" si="5"/>
        <v>103</v>
      </c>
      <c r="O34" s="63">
        <f t="shared" si="5"/>
        <v>572</v>
      </c>
      <c r="P34" s="516">
        <f t="shared" si="5"/>
        <v>3094</v>
      </c>
    </row>
    <row r="35" spans="2:16" ht="15" customHeight="1">
      <c r="B35" s="136"/>
      <c r="C35" s="137"/>
      <c r="D35" s="54" t="s">
        <v>519</v>
      </c>
      <c r="E35" s="55">
        <f aca="true" t="shared" si="6" ref="E35:E49">SUM(G35,I35,K35,M35,O35)</f>
        <v>112</v>
      </c>
      <c r="F35" s="56">
        <f aca="true" t="shared" si="7" ref="F35:F49">SUM(H35,J35,L35,N35,P35)</f>
        <v>566</v>
      </c>
      <c r="G35" s="56">
        <v>6</v>
      </c>
      <c r="H35" s="56">
        <v>40</v>
      </c>
      <c r="I35" s="56">
        <v>0</v>
      </c>
      <c r="J35" s="56">
        <v>0</v>
      </c>
      <c r="K35" s="56">
        <v>4</v>
      </c>
      <c r="L35" s="56">
        <v>8</v>
      </c>
      <c r="M35" s="56">
        <v>5</v>
      </c>
      <c r="N35" s="56">
        <v>0</v>
      </c>
      <c r="O35" s="56">
        <v>97</v>
      </c>
      <c r="P35" s="520">
        <v>518</v>
      </c>
    </row>
    <row r="36" spans="2:16" ht="15" customHeight="1">
      <c r="B36" s="1331" t="s">
        <v>598</v>
      </c>
      <c r="C36" s="137"/>
      <c r="D36" s="54" t="s">
        <v>548</v>
      </c>
      <c r="E36" s="55">
        <f t="shared" si="6"/>
        <v>20</v>
      </c>
      <c r="F36" s="56">
        <f t="shared" si="7"/>
        <v>118</v>
      </c>
      <c r="G36" s="56">
        <v>0</v>
      </c>
      <c r="H36" s="56">
        <v>0</v>
      </c>
      <c r="I36" s="56">
        <v>0</v>
      </c>
      <c r="J36" s="56">
        <v>0</v>
      </c>
      <c r="K36" s="56">
        <v>3</v>
      </c>
      <c r="L36" s="56">
        <v>3</v>
      </c>
      <c r="M36" s="56">
        <v>1</v>
      </c>
      <c r="N36" s="56">
        <v>2</v>
      </c>
      <c r="O36" s="56">
        <v>16</v>
      </c>
      <c r="P36" s="520">
        <v>113</v>
      </c>
    </row>
    <row r="37" spans="2:16" ht="15" customHeight="1">
      <c r="B37" s="1331"/>
      <c r="C37" s="137"/>
      <c r="D37" s="54" t="s">
        <v>523</v>
      </c>
      <c r="E37" s="55">
        <f t="shared" si="6"/>
        <v>17</v>
      </c>
      <c r="F37" s="56">
        <f t="shared" si="7"/>
        <v>47</v>
      </c>
      <c r="G37" s="56">
        <v>0</v>
      </c>
      <c r="H37" s="56">
        <v>0</v>
      </c>
      <c r="I37" s="56">
        <v>0</v>
      </c>
      <c r="J37" s="56">
        <v>0</v>
      </c>
      <c r="K37" s="56">
        <v>0</v>
      </c>
      <c r="L37" s="56">
        <v>0</v>
      </c>
      <c r="M37" s="56">
        <v>1</v>
      </c>
      <c r="N37" s="56">
        <v>0</v>
      </c>
      <c r="O37" s="56">
        <v>16</v>
      </c>
      <c r="P37" s="520">
        <v>47</v>
      </c>
    </row>
    <row r="38" spans="2:16" ht="15" customHeight="1">
      <c r="B38" s="159"/>
      <c r="C38" s="137"/>
      <c r="D38" s="54" t="s">
        <v>704</v>
      </c>
      <c r="E38" s="55">
        <f t="shared" si="6"/>
        <v>12</v>
      </c>
      <c r="F38" s="56">
        <f t="shared" si="7"/>
        <v>49</v>
      </c>
      <c r="G38" s="56">
        <v>0</v>
      </c>
      <c r="H38" s="56">
        <v>0</v>
      </c>
      <c r="I38" s="56">
        <v>0</v>
      </c>
      <c r="J38" s="56">
        <v>0</v>
      </c>
      <c r="K38" s="56">
        <v>2</v>
      </c>
      <c r="L38" s="56">
        <v>0</v>
      </c>
      <c r="M38" s="56">
        <v>0</v>
      </c>
      <c r="N38" s="56">
        <v>0</v>
      </c>
      <c r="O38" s="56">
        <v>10</v>
      </c>
      <c r="P38" s="520">
        <v>49</v>
      </c>
    </row>
    <row r="39" spans="2:16" ht="15" customHeight="1">
      <c r="B39" s="1331" t="s">
        <v>1737</v>
      </c>
      <c r="C39" s="137"/>
      <c r="D39" s="54" t="s">
        <v>520</v>
      </c>
      <c r="E39" s="55">
        <f t="shared" si="6"/>
        <v>19</v>
      </c>
      <c r="F39" s="56">
        <f t="shared" si="7"/>
        <v>178</v>
      </c>
      <c r="G39" s="56">
        <v>0</v>
      </c>
      <c r="H39" s="56">
        <v>0</v>
      </c>
      <c r="I39" s="56">
        <v>0</v>
      </c>
      <c r="J39" s="56">
        <v>0</v>
      </c>
      <c r="K39" s="56">
        <v>1</v>
      </c>
      <c r="L39" s="56">
        <v>0</v>
      </c>
      <c r="M39" s="56">
        <v>1</v>
      </c>
      <c r="N39" s="56">
        <v>3</v>
      </c>
      <c r="O39" s="56">
        <v>17</v>
      </c>
      <c r="P39" s="520">
        <v>175</v>
      </c>
    </row>
    <row r="40" spans="2:16" ht="15" customHeight="1">
      <c r="B40" s="1331"/>
      <c r="C40" s="137"/>
      <c r="D40" s="54" t="s">
        <v>1738</v>
      </c>
      <c r="E40" s="55">
        <f t="shared" si="6"/>
        <v>38</v>
      </c>
      <c r="F40" s="56">
        <f t="shared" si="7"/>
        <v>161</v>
      </c>
      <c r="G40" s="56">
        <v>0</v>
      </c>
      <c r="H40" s="56">
        <v>0</v>
      </c>
      <c r="I40" s="56">
        <v>0</v>
      </c>
      <c r="J40" s="56">
        <v>0</v>
      </c>
      <c r="K40" s="56">
        <v>9</v>
      </c>
      <c r="L40" s="56">
        <v>21</v>
      </c>
      <c r="M40" s="56">
        <v>2</v>
      </c>
      <c r="N40" s="56">
        <v>0</v>
      </c>
      <c r="O40" s="56">
        <v>27</v>
      </c>
      <c r="P40" s="520">
        <v>140</v>
      </c>
    </row>
    <row r="41" spans="2:16" ht="15" customHeight="1">
      <c r="B41" s="159"/>
      <c r="C41" s="137"/>
      <c r="D41" s="54" t="s">
        <v>1658</v>
      </c>
      <c r="E41" s="55">
        <f t="shared" si="6"/>
        <v>17</v>
      </c>
      <c r="F41" s="56">
        <f t="shared" si="7"/>
        <v>72</v>
      </c>
      <c r="G41" s="56">
        <v>0</v>
      </c>
      <c r="H41" s="56">
        <v>0</v>
      </c>
      <c r="I41" s="56">
        <v>0</v>
      </c>
      <c r="J41" s="56">
        <v>0</v>
      </c>
      <c r="K41" s="56">
        <v>0</v>
      </c>
      <c r="L41" s="56">
        <v>0</v>
      </c>
      <c r="M41" s="56">
        <v>1</v>
      </c>
      <c r="N41" s="56">
        <v>0</v>
      </c>
      <c r="O41" s="56">
        <v>16</v>
      </c>
      <c r="P41" s="520">
        <v>72</v>
      </c>
    </row>
    <row r="42" spans="2:16" ht="15" customHeight="1">
      <c r="B42" s="1331" t="s">
        <v>705</v>
      </c>
      <c r="C42" s="137"/>
      <c r="D42" s="54" t="s">
        <v>1066</v>
      </c>
      <c r="E42" s="55">
        <f t="shared" si="6"/>
        <v>15</v>
      </c>
      <c r="F42" s="56">
        <f t="shared" si="7"/>
        <v>79</v>
      </c>
      <c r="G42" s="56">
        <v>1</v>
      </c>
      <c r="H42" s="56">
        <v>18</v>
      </c>
      <c r="I42" s="56">
        <v>0</v>
      </c>
      <c r="J42" s="56">
        <v>0</v>
      </c>
      <c r="K42" s="56">
        <v>0</v>
      </c>
      <c r="L42" s="56">
        <v>0</v>
      </c>
      <c r="M42" s="56">
        <v>0</v>
      </c>
      <c r="N42" s="56">
        <v>0</v>
      </c>
      <c r="O42" s="56">
        <v>14</v>
      </c>
      <c r="P42" s="520">
        <v>61</v>
      </c>
    </row>
    <row r="43" spans="2:16" ht="15" customHeight="1">
      <c r="B43" s="1331"/>
      <c r="C43" s="137"/>
      <c r="D43" s="54" t="s">
        <v>506</v>
      </c>
      <c r="E43" s="55">
        <f t="shared" si="6"/>
        <v>12</v>
      </c>
      <c r="F43" s="56">
        <f t="shared" si="7"/>
        <v>79</v>
      </c>
      <c r="G43" s="56">
        <v>0</v>
      </c>
      <c r="H43" s="56">
        <v>0</v>
      </c>
      <c r="I43" s="56">
        <v>0</v>
      </c>
      <c r="J43" s="56">
        <v>0</v>
      </c>
      <c r="K43" s="56">
        <v>1</v>
      </c>
      <c r="L43" s="56">
        <v>8</v>
      </c>
      <c r="M43" s="56">
        <v>0</v>
      </c>
      <c r="N43" s="56">
        <v>0</v>
      </c>
      <c r="O43" s="56">
        <v>11</v>
      </c>
      <c r="P43" s="520">
        <v>71</v>
      </c>
    </row>
    <row r="44" spans="2:16" ht="15" customHeight="1">
      <c r="B44" s="159"/>
      <c r="C44" s="137"/>
      <c r="D44" s="54" t="s">
        <v>706</v>
      </c>
      <c r="E44" s="55">
        <f t="shared" si="6"/>
        <v>5</v>
      </c>
      <c r="F44" s="56">
        <f t="shared" si="7"/>
        <v>17</v>
      </c>
      <c r="G44" s="56">
        <v>0</v>
      </c>
      <c r="H44" s="56">
        <v>0</v>
      </c>
      <c r="I44" s="56">
        <v>0</v>
      </c>
      <c r="J44" s="56">
        <v>0</v>
      </c>
      <c r="K44" s="56">
        <v>1</v>
      </c>
      <c r="L44" s="56">
        <v>0</v>
      </c>
      <c r="M44" s="56">
        <v>0</v>
      </c>
      <c r="N44" s="56">
        <v>0</v>
      </c>
      <c r="O44" s="56">
        <v>4</v>
      </c>
      <c r="P44" s="520">
        <v>17</v>
      </c>
    </row>
    <row r="45" spans="2:16" ht="15" customHeight="1">
      <c r="B45" s="1331" t="s">
        <v>602</v>
      </c>
      <c r="C45" s="137"/>
      <c r="D45" s="54" t="s">
        <v>505</v>
      </c>
      <c r="E45" s="55">
        <f t="shared" si="6"/>
        <v>26</v>
      </c>
      <c r="F45" s="56">
        <f t="shared" si="7"/>
        <v>259</v>
      </c>
      <c r="G45" s="56">
        <v>1</v>
      </c>
      <c r="H45" s="56">
        <v>0</v>
      </c>
      <c r="I45" s="56">
        <v>0</v>
      </c>
      <c r="J45" s="56">
        <v>0</v>
      </c>
      <c r="K45" s="56">
        <v>5</v>
      </c>
      <c r="L45" s="56">
        <v>14</v>
      </c>
      <c r="M45" s="56">
        <v>0</v>
      </c>
      <c r="N45" s="56">
        <v>0</v>
      </c>
      <c r="O45" s="56">
        <v>20</v>
      </c>
      <c r="P45" s="520">
        <v>245</v>
      </c>
    </row>
    <row r="46" spans="2:16" ht="15" customHeight="1">
      <c r="B46" s="1331"/>
      <c r="C46" s="137"/>
      <c r="D46" s="54" t="s">
        <v>419</v>
      </c>
      <c r="E46" s="55">
        <f t="shared" si="6"/>
        <v>32</v>
      </c>
      <c r="F46" s="56">
        <f t="shared" si="7"/>
        <v>69</v>
      </c>
      <c r="G46" s="56">
        <v>1</v>
      </c>
      <c r="H46" s="56">
        <v>0</v>
      </c>
      <c r="I46" s="56">
        <v>0</v>
      </c>
      <c r="J46" s="56">
        <v>0</v>
      </c>
      <c r="K46" s="56">
        <v>8</v>
      </c>
      <c r="L46" s="56">
        <v>14</v>
      </c>
      <c r="M46" s="56">
        <v>1</v>
      </c>
      <c r="N46" s="56">
        <v>0</v>
      </c>
      <c r="O46" s="56">
        <v>22</v>
      </c>
      <c r="P46" s="520">
        <v>55</v>
      </c>
    </row>
    <row r="47" spans="2:16" ht="15" customHeight="1">
      <c r="B47" s="1331" t="s">
        <v>600</v>
      </c>
      <c r="C47" s="137"/>
      <c r="D47" s="54" t="s">
        <v>1477</v>
      </c>
      <c r="E47" s="55">
        <f t="shared" si="6"/>
        <v>69</v>
      </c>
      <c r="F47" s="56">
        <f t="shared" si="7"/>
        <v>331</v>
      </c>
      <c r="G47" s="56">
        <v>2</v>
      </c>
      <c r="H47" s="56">
        <v>0</v>
      </c>
      <c r="I47" s="56">
        <v>0</v>
      </c>
      <c r="J47" s="56">
        <v>0</v>
      </c>
      <c r="K47" s="56">
        <v>6</v>
      </c>
      <c r="L47" s="56">
        <v>1</v>
      </c>
      <c r="M47" s="56">
        <v>2</v>
      </c>
      <c r="N47" s="56">
        <v>0</v>
      </c>
      <c r="O47" s="56">
        <v>59</v>
      </c>
      <c r="P47" s="520">
        <v>330</v>
      </c>
    </row>
    <row r="48" spans="2:16" ht="15" customHeight="1">
      <c r="B48" s="1331"/>
      <c r="C48" s="137"/>
      <c r="D48" s="54" t="s">
        <v>1732</v>
      </c>
      <c r="E48" s="55">
        <f t="shared" si="6"/>
        <v>27</v>
      </c>
      <c r="F48" s="56">
        <f t="shared" si="7"/>
        <v>69</v>
      </c>
      <c r="G48" s="56">
        <v>0</v>
      </c>
      <c r="H48" s="56">
        <v>0</v>
      </c>
      <c r="I48" s="56">
        <v>0</v>
      </c>
      <c r="J48" s="56">
        <v>0</v>
      </c>
      <c r="K48" s="56">
        <v>12</v>
      </c>
      <c r="L48" s="56">
        <v>2</v>
      </c>
      <c r="M48" s="56">
        <v>0</v>
      </c>
      <c r="N48" s="56">
        <v>0</v>
      </c>
      <c r="O48" s="56">
        <v>15</v>
      </c>
      <c r="P48" s="520">
        <v>67</v>
      </c>
    </row>
    <row r="49" spans="2:16" ht="15" customHeight="1">
      <c r="B49" s="1331" t="s">
        <v>707</v>
      </c>
      <c r="C49" s="137"/>
      <c r="D49" s="1307" t="s">
        <v>708</v>
      </c>
      <c r="E49" s="1793">
        <f t="shared" si="6"/>
        <v>26</v>
      </c>
      <c r="F49" s="1794">
        <f t="shared" si="7"/>
        <v>90</v>
      </c>
      <c r="G49" s="1794">
        <v>0</v>
      </c>
      <c r="H49" s="1794">
        <v>0</v>
      </c>
      <c r="I49" s="1794">
        <v>0</v>
      </c>
      <c r="J49" s="1794">
        <v>0</v>
      </c>
      <c r="K49" s="1794">
        <v>2</v>
      </c>
      <c r="L49" s="1794">
        <v>8</v>
      </c>
      <c r="M49" s="1794">
        <v>0</v>
      </c>
      <c r="N49" s="1794">
        <v>0</v>
      </c>
      <c r="O49" s="1794">
        <v>24</v>
      </c>
      <c r="P49" s="1792">
        <v>82</v>
      </c>
    </row>
    <row r="50" spans="2:16" ht="15" customHeight="1">
      <c r="B50" s="1331"/>
      <c r="C50" s="137"/>
      <c r="D50" s="1307"/>
      <c r="E50" s="1793"/>
      <c r="F50" s="1794"/>
      <c r="G50" s="1794"/>
      <c r="H50" s="1794"/>
      <c r="I50" s="1794"/>
      <c r="J50" s="1794"/>
      <c r="K50" s="1794"/>
      <c r="L50" s="1794"/>
      <c r="M50" s="1794"/>
      <c r="N50" s="1794"/>
      <c r="O50" s="1794"/>
      <c r="P50" s="1792"/>
    </row>
    <row r="51" spans="2:16" ht="15" customHeight="1">
      <c r="B51" s="159"/>
      <c r="C51" s="137"/>
      <c r="D51" s="54" t="s">
        <v>709</v>
      </c>
      <c r="E51" s="55">
        <f aca="true" t="shared" si="8" ref="E51:F54">SUM(G51,I51,K51,M51,O51)</f>
        <v>66</v>
      </c>
      <c r="F51" s="56">
        <f t="shared" si="8"/>
        <v>370</v>
      </c>
      <c r="G51" s="56">
        <v>1</v>
      </c>
      <c r="H51" s="56">
        <v>0</v>
      </c>
      <c r="I51" s="56">
        <v>0</v>
      </c>
      <c r="J51" s="56">
        <v>0</v>
      </c>
      <c r="K51" s="56">
        <v>0</v>
      </c>
      <c r="L51" s="56">
        <v>0</v>
      </c>
      <c r="M51" s="56">
        <v>3</v>
      </c>
      <c r="N51" s="56">
        <v>0</v>
      </c>
      <c r="O51" s="56">
        <v>62</v>
      </c>
      <c r="P51" s="520">
        <v>370</v>
      </c>
    </row>
    <row r="52" spans="2:16" ht="15" customHeight="1">
      <c r="B52" s="159" t="s">
        <v>599</v>
      </c>
      <c r="C52" s="137"/>
      <c r="D52" s="54" t="s">
        <v>708</v>
      </c>
      <c r="E52" s="55">
        <f t="shared" si="8"/>
        <v>10</v>
      </c>
      <c r="F52" s="56">
        <f t="shared" si="8"/>
        <v>32</v>
      </c>
      <c r="G52" s="56">
        <v>0</v>
      </c>
      <c r="H52" s="56">
        <v>0</v>
      </c>
      <c r="I52" s="56">
        <v>0</v>
      </c>
      <c r="J52" s="56">
        <v>0</v>
      </c>
      <c r="K52" s="56">
        <v>1</v>
      </c>
      <c r="L52" s="56">
        <v>0</v>
      </c>
      <c r="M52" s="56">
        <v>1</v>
      </c>
      <c r="N52" s="56">
        <v>3</v>
      </c>
      <c r="O52" s="56">
        <v>8</v>
      </c>
      <c r="P52" s="520">
        <v>29</v>
      </c>
    </row>
    <row r="53" spans="2:16" ht="15" customHeight="1">
      <c r="B53" s="159"/>
      <c r="C53" s="137"/>
      <c r="D53" s="54" t="s">
        <v>710</v>
      </c>
      <c r="E53" s="55">
        <f t="shared" si="8"/>
        <v>21</v>
      </c>
      <c r="F53" s="56">
        <f t="shared" si="8"/>
        <v>114</v>
      </c>
      <c r="G53" s="56">
        <v>0</v>
      </c>
      <c r="H53" s="56">
        <v>0</v>
      </c>
      <c r="I53" s="56">
        <v>0</v>
      </c>
      <c r="J53" s="56">
        <v>0</v>
      </c>
      <c r="K53" s="56">
        <v>3</v>
      </c>
      <c r="L53" s="56">
        <v>4</v>
      </c>
      <c r="M53" s="56">
        <v>0</v>
      </c>
      <c r="N53" s="56">
        <v>0</v>
      </c>
      <c r="O53" s="56">
        <v>18</v>
      </c>
      <c r="P53" s="520">
        <v>110</v>
      </c>
    </row>
    <row r="54" spans="2:16" ht="15" customHeight="1">
      <c r="B54" s="1331" t="s">
        <v>604</v>
      </c>
      <c r="C54" s="137"/>
      <c r="D54" s="1307" t="s">
        <v>433</v>
      </c>
      <c r="E54" s="1793">
        <f t="shared" si="8"/>
        <v>44</v>
      </c>
      <c r="F54" s="1794">
        <f t="shared" si="8"/>
        <v>172</v>
      </c>
      <c r="G54" s="1794">
        <v>0</v>
      </c>
      <c r="H54" s="1794">
        <v>0</v>
      </c>
      <c r="I54" s="1794">
        <v>0</v>
      </c>
      <c r="J54" s="1794">
        <v>0</v>
      </c>
      <c r="K54" s="1794">
        <v>7</v>
      </c>
      <c r="L54" s="1794">
        <v>6</v>
      </c>
      <c r="M54" s="1794">
        <v>1</v>
      </c>
      <c r="N54" s="1794">
        <v>0</v>
      </c>
      <c r="O54" s="1794">
        <v>36</v>
      </c>
      <c r="P54" s="1792">
        <v>166</v>
      </c>
    </row>
    <row r="55" spans="2:16" ht="15" customHeight="1">
      <c r="B55" s="1331"/>
      <c r="C55" s="137"/>
      <c r="D55" s="1307"/>
      <c r="E55" s="1793"/>
      <c r="F55" s="1794"/>
      <c r="G55" s="1794"/>
      <c r="H55" s="1794"/>
      <c r="I55" s="1794"/>
      <c r="J55" s="1794"/>
      <c r="K55" s="1794"/>
      <c r="L55" s="1794"/>
      <c r="M55" s="1794"/>
      <c r="N55" s="1794"/>
      <c r="O55" s="1794"/>
      <c r="P55" s="1792"/>
    </row>
    <row r="56" spans="2:16" ht="15" customHeight="1">
      <c r="B56" s="1331" t="s">
        <v>605</v>
      </c>
      <c r="C56" s="137"/>
      <c r="D56" s="54" t="s">
        <v>529</v>
      </c>
      <c r="E56" s="55">
        <f aca="true" t="shared" si="9" ref="E56:F59">SUM(G56,I56,K56,M56,O56)</f>
        <v>24</v>
      </c>
      <c r="F56" s="56">
        <f t="shared" si="9"/>
        <v>160</v>
      </c>
      <c r="G56" s="56">
        <v>0</v>
      </c>
      <c r="H56" s="56">
        <v>0</v>
      </c>
      <c r="I56" s="56">
        <v>1</v>
      </c>
      <c r="J56" s="56">
        <v>0</v>
      </c>
      <c r="K56" s="56">
        <v>1</v>
      </c>
      <c r="L56" s="56">
        <v>6</v>
      </c>
      <c r="M56" s="56">
        <v>1</v>
      </c>
      <c r="N56" s="56">
        <v>5</v>
      </c>
      <c r="O56" s="56">
        <v>21</v>
      </c>
      <c r="P56" s="520">
        <v>149</v>
      </c>
    </row>
    <row r="57" spans="2:16" ht="15" customHeight="1">
      <c r="B57" s="1331"/>
      <c r="C57" s="137"/>
      <c r="D57" s="54" t="s">
        <v>711</v>
      </c>
      <c r="E57" s="55">
        <f t="shared" si="9"/>
        <v>28</v>
      </c>
      <c r="F57" s="56">
        <f t="shared" si="9"/>
        <v>72</v>
      </c>
      <c r="G57" s="56">
        <v>0</v>
      </c>
      <c r="H57" s="56">
        <v>0</v>
      </c>
      <c r="I57" s="56">
        <v>0</v>
      </c>
      <c r="J57" s="56">
        <v>0</v>
      </c>
      <c r="K57" s="56">
        <v>9</v>
      </c>
      <c r="L57" s="56">
        <v>22</v>
      </c>
      <c r="M57" s="56">
        <v>1</v>
      </c>
      <c r="N57" s="56">
        <v>0</v>
      </c>
      <c r="O57" s="56">
        <v>18</v>
      </c>
      <c r="P57" s="520">
        <v>50</v>
      </c>
    </row>
    <row r="58" spans="2:16" ht="15" customHeight="1">
      <c r="B58" s="1331" t="s">
        <v>601</v>
      </c>
      <c r="C58" s="137"/>
      <c r="D58" s="54" t="s">
        <v>528</v>
      </c>
      <c r="E58" s="55">
        <f t="shared" si="9"/>
        <v>51</v>
      </c>
      <c r="F58" s="56">
        <f t="shared" si="9"/>
        <v>240</v>
      </c>
      <c r="G58" s="56">
        <v>3</v>
      </c>
      <c r="H58" s="56">
        <v>0</v>
      </c>
      <c r="I58" s="56">
        <v>0</v>
      </c>
      <c r="J58" s="56">
        <v>0</v>
      </c>
      <c r="K58" s="56">
        <v>3</v>
      </c>
      <c r="L58" s="56">
        <v>0</v>
      </c>
      <c r="M58" s="56">
        <v>12</v>
      </c>
      <c r="N58" s="56">
        <v>90</v>
      </c>
      <c r="O58" s="56">
        <v>33</v>
      </c>
      <c r="P58" s="520">
        <v>150</v>
      </c>
    </row>
    <row r="59" spans="2:16" ht="15" customHeight="1">
      <c r="B59" s="1628"/>
      <c r="C59" s="145"/>
      <c r="D59" s="185" t="s">
        <v>433</v>
      </c>
      <c r="E59" s="885">
        <f t="shared" si="9"/>
        <v>12</v>
      </c>
      <c r="F59" s="886">
        <f t="shared" si="9"/>
        <v>42</v>
      </c>
      <c r="G59" s="886">
        <v>0</v>
      </c>
      <c r="H59" s="886">
        <v>0</v>
      </c>
      <c r="I59" s="886">
        <v>0</v>
      </c>
      <c r="J59" s="886">
        <v>0</v>
      </c>
      <c r="K59" s="886">
        <v>4</v>
      </c>
      <c r="L59" s="886">
        <v>14</v>
      </c>
      <c r="M59" s="886">
        <v>0</v>
      </c>
      <c r="N59" s="886">
        <v>0</v>
      </c>
      <c r="O59" s="886">
        <v>8</v>
      </c>
      <c r="P59" s="68">
        <v>28</v>
      </c>
    </row>
    <row r="60" spans="3:16" ht="15" customHeight="1" thickBot="1">
      <c r="C60" s="137"/>
      <c r="D60" s="71"/>
      <c r="E60" s="56"/>
      <c r="F60" s="56"/>
      <c r="G60" s="56"/>
      <c r="H60" s="56"/>
      <c r="I60" s="56"/>
      <c r="J60" s="56"/>
      <c r="K60" s="56"/>
      <c r="L60" s="56"/>
      <c r="M60" s="56"/>
      <c r="N60" s="56"/>
      <c r="O60" s="67" t="s">
        <v>715</v>
      </c>
      <c r="P60" s="56"/>
    </row>
    <row r="61" spans="2:16" ht="15" customHeight="1" thickTop="1">
      <c r="B61" s="1805" t="s">
        <v>716</v>
      </c>
      <c r="C61" s="1806"/>
      <c r="D61" s="1807"/>
      <c r="E61" s="1809" t="s">
        <v>694</v>
      </c>
      <c r="F61" s="1810"/>
      <c r="G61" s="1810"/>
      <c r="H61" s="1810"/>
      <c r="I61" s="1810"/>
      <c r="J61" s="1810"/>
      <c r="K61" s="1810"/>
      <c r="L61" s="1810"/>
      <c r="M61" s="1810"/>
      <c r="N61" s="1810"/>
      <c r="O61" s="1811"/>
      <c r="P61" s="1189"/>
    </row>
    <row r="62" spans="2:16" ht="18" customHeight="1">
      <c r="B62" s="1628"/>
      <c r="C62" s="1808"/>
      <c r="D62" s="1629"/>
      <c r="E62" s="1190" t="s">
        <v>402</v>
      </c>
      <c r="F62" s="649" t="s">
        <v>598</v>
      </c>
      <c r="G62" s="207" t="s">
        <v>1737</v>
      </c>
      <c r="H62" s="206" t="s">
        <v>603</v>
      </c>
      <c r="I62" s="1191" t="s">
        <v>602</v>
      </c>
      <c r="J62" s="1192" t="s">
        <v>600</v>
      </c>
      <c r="K62" s="207" t="s">
        <v>717</v>
      </c>
      <c r="L62" s="207" t="s">
        <v>599</v>
      </c>
      <c r="M62" s="207" t="s">
        <v>604</v>
      </c>
      <c r="N62" s="207" t="s">
        <v>605</v>
      </c>
      <c r="O62" s="207" t="s">
        <v>601</v>
      </c>
      <c r="P62" s="197"/>
    </row>
    <row r="63" spans="2:16" s="165" customFormat="1" ht="15" customHeight="1">
      <c r="B63" s="1798" t="s">
        <v>718</v>
      </c>
      <c r="C63" s="1799"/>
      <c r="D63" s="1800"/>
      <c r="E63" s="1193">
        <f>SUM(F63:O63)</f>
        <v>60</v>
      </c>
      <c r="F63" s="70">
        <v>22</v>
      </c>
      <c r="G63" s="70">
        <v>6</v>
      </c>
      <c r="H63" s="70">
        <v>3</v>
      </c>
      <c r="I63" s="70">
        <v>5</v>
      </c>
      <c r="J63" s="70">
        <v>7</v>
      </c>
      <c r="K63" s="70">
        <v>1</v>
      </c>
      <c r="L63" s="70">
        <v>3</v>
      </c>
      <c r="M63" s="70">
        <v>3</v>
      </c>
      <c r="N63" s="70">
        <v>3</v>
      </c>
      <c r="O63" s="70">
        <v>7</v>
      </c>
      <c r="P63" s="62"/>
    </row>
    <row r="64" spans="2:16" ht="15" customHeight="1">
      <c r="B64" s="1331" t="s">
        <v>719</v>
      </c>
      <c r="C64" s="1801"/>
      <c r="D64" s="1802"/>
      <c r="E64" s="63">
        <f>SUM(F64:O64)</f>
        <v>703</v>
      </c>
      <c r="F64" s="56">
        <v>161</v>
      </c>
      <c r="G64" s="56">
        <v>57</v>
      </c>
      <c r="H64" s="56">
        <v>49</v>
      </c>
      <c r="I64" s="56">
        <v>58</v>
      </c>
      <c r="J64" s="56">
        <v>96</v>
      </c>
      <c r="K64" s="56">
        <v>26</v>
      </c>
      <c r="L64" s="56">
        <v>97</v>
      </c>
      <c r="M64" s="56">
        <v>44</v>
      </c>
      <c r="N64" s="56">
        <v>52</v>
      </c>
      <c r="O64" s="56">
        <v>63</v>
      </c>
      <c r="P64" s="55"/>
    </row>
    <row r="65" spans="2:16" ht="15" customHeight="1">
      <c r="B65" s="1331" t="s">
        <v>720</v>
      </c>
      <c r="C65" s="1801"/>
      <c r="D65" s="1802"/>
      <c r="E65" s="63">
        <f>SUM(F65:O65)</f>
        <v>280</v>
      </c>
      <c r="F65" s="67">
        <v>77</v>
      </c>
      <c r="G65" s="67">
        <v>25</v>
      </c>
      <c r="H65" s="67">
        <v>21</v>
      </c>
      <c r="I65" s="67">
        <v>18</v>
      </c>
      <c r="J65" s="67">
        <v>34</v>
      </c>
      <c r="K65" s="67">
        <v>9</v>
      </c>
      <c r="L65" s="67">
        <v>32</v>
      </c>
      <c r="M65" s="67">
        <v>17</v>
      </c>
      <c r="N65" s="67">
        <v>21</v>
      </c>
      <c r="O65" s="67">
        <v>26</v>
      </c>
      <c r="P65" s="1145"/>
    </row>
    <row r="66" spans="2:16" ht="15" customHeight="1">
      <c r="B66" s="159"/>
      <c r="C66" s="137"/>
      <c r="D66" s="520"/>
      <c r="E66" s="63"/>
      <c r="F66" s="67"/>
      <c r="G66" s="67"/>
      <c r="H66" s="67"/>
      <c r="I66" s="67"/>
      <c r="J66" s="67"/>
      <c r="K66" s="67"/>
      <c r="L66" s="67"/>
      <c r="M66" s="67"/>
      <c r="N66" s="67"/>
      <c r="O66" s="67"/>
      <c r="P66" s="1145"/>
    </row>
    <row r="67" spans="2:16" ht="15" customHeight="1">
      <c r="B67" s="1796" t="s">
        <v>721</v>
      </c>
      <c r="C67" s="1308" t="s">
        <v>718</v>
      </c>
      <c r="D67" s="1332"/>
      <c r="E67" s="63">
        <f>SUM(F67:O67)</f>
        <v>5</v>
      </c>
      <c r="F67" s="67">
        <v>3</v>
      </c>
      <c r="G67" s="67">
        <v>0</v>
      </c>
      <c r="H67" s="67">
        <v>0</v>
      </c>
      <c r="I67" s="67">
        <v>0</v>
      </c>
      <c r="J67" s="67">
        <v>1</v>
      </c>
      <c r="K67" s="67">
        <v>0</v>
      </c>
      <c r="L67" s="67">
        <v>1</v>
      </c>
      <c r="M67" s="67">
        <v>0</v>
      </c>
      <c r="N67" s="67">
        <v>0</v>
      </c>
      <c r="O67" s="67">
        <v>0</v>
      </c>
      <c r="P67" s="1145"/>
    </row>
    <row r="68" spans="2:16" ht="15" customHeight="1">
      <c r="B68" s="1797"/>
      <c r="C68" s="1308" t="s">
        <v>722</v>
      </c>
      <c r="D68" s="1332"/>
      <c r="E68" s="63">
        <f>SUM(F68:O68)</f>
        <v>1097</v>
      </c>
      <c r="F68" s="67">
        <v>752</v>
      </c>
      <c r="G68" s="67">
        <v>0</v>
      </c>
      <c r="H68" s="67">
        <v>0</v>
      </c>
      <c r="I68" s="67">
        <v>0</v>
      </c>
      <c r="J68" s="67">
        <v>134</v>
      </c>
      <c r="K68" s="67">
        <v>0</v>
      </c>
      <c r="L68" s="67">
        <v>211</v>
      </c>
      <c r="M68" s="67">
        <v>0</v>
      </c>
      <c r="N68" s="67">
        <v>0</v>
      </c>
      <c r="O68" s="67">
        <v>0</v>
      </c>
      <c r="P68" s="1145"/>
    </row>
    <row r="69" spans="2:16" ht="15" customHeight="1">
      <c r="B69" s="159"/>
      <c r="C69" s="137"/>
      <c r="D69" s="520"/>
      <c r="E69" s="63"/>
      <c r="F69" s="67"/>
      <c r="G69" s="67"/>
      <c r="H69" s="67"/>
      <c r="I69" s="67"/>
      <c r="J69" s="67"/>
      <c r="K69" s="67"/>
      <c r="L69" s="67"/>
      <c r="M69" s="67"/>
      <c r="N69" s="67"/>
      <c r="O69" s="67"/>
      <c r="P69" s="1145"/>
    </row>
    <row r="70" spans="2:16" ht="15" customHeight="1">
      <c r="B70" s="1796" t="s">
        <v>723</v>
      </c>
      <c r="C70" s="1308" t="s">
        <v>718</v>
      </c>
      <c r="D70" s="1332"/>
      <c r="E70" s="63">
        <f>SUM(F70:O70)</f>
        <v>4</v>
      </c>
      <c r="F70" s="67">
        <v>1</v>
      </c>
      <c r="G70" s="67">
        <v>1</v>
      </c>
      <c r="H70" s="67">
        <v>0</v>
      </c>
      <c r="I70" s="67">
        <v>0</v>
      </c>
      <c r="J70" s="67">
        <v>0</v>
      </c>
      <c r="K70" s="67">
        <v>0</v>
      </c>
      <c r="L70" s="67">
        <v>1</v>
      </c>
      <c r="M70" s="67">
        <v>0</v>
      </c>
      <c r="N70" s="67">
        <v>0</v>
      </c>
      <c r="O70" s="67">
        <v>1</v>
      </c>
      <c r="P70" s="1145"/>
    </row>
    <row r="71" spans="2:16" ht="15" customHeight="1">
      <c r="B71" s="1797"/>
      <c r="C71" s="1308" t="s">
        <v>722</v>
      </c>
      <c r="D71" s="1332"/>
      <c r="E71" s="63">
        <f>SUM(F71:O71)</f>
        <v>880</v>
      </c>
      <c r="F71" s="67">
        <v>140</v>
      </c>
      <c r="G71" s="67">
        <v>290</v>
      </c>
      <c r="H71" s="67">
        <v>0</v>
      </c>
      <c r="I71" s="67">
        <v>0</v>
      </c>
      <c r="J71" s="67">
        <v>0</v>
      </c>
      <c r="K71" s="67">
        <v>0</v>
      </c>
      <c r="L71" s="67">
        <v>210</v>
      </c>
      <c r="M71" s="67">
        <v>0</v>
      </c>
      <c r="N71" s="67">
        <v>0</v>
      </c>
      <c r="O71" s="67">
        <v>240</v>
      </c>
      <c r="P71" s="1145"/>
    </row>
    <row r="72" spans="2:16" ht="15" customHeight="1">
      <c r="B72" s="159"/>
      <c r="C72" s="137"/>
      <c r="D72" s="520"/>
      <c r="E72" s="63"/>
      <c r="F72" s="67"/>
      <c r="G72" s="67"/>
      <c r="H72" s="67"/>
      <c r="I72" s="67"/>
      <c r="J72" s="67"/>
      <c r="K72" s="67"/>
      <c r="L72" s="67"/>
      <c r="M72" s="67"/>
      <c r="N72" s="67"/>
      <c r="O72" s="67"/>
      <c r="P72" s="1145"/>
    </row>
    <row r="73" spans="2:16" ht="15" customHeight="1">
      <c r="B73" s="159"/>
      <c r="C73" s="1308" t="s">
        <v>718</v>
      </c>
      <c r="D73" s="1332"/>
      <c r="E73" s="63">
        <f aca="true" t="shared" si="10" ref="E73:E78">SUM(F73:O73)</f>
        <v>51</v>
      </c>
      <c r="F73" s="67">
        <v>18</v>
      </c>
      <c r="G73" s="67">
        <v>5</v>
      </c>
      <c r="H73" s="67">
        <v>3</v>
      </c>
      <c r="I73" s="67">
        <v>5</v>
      </c>
      <c r="J73" s="67">
        <v>6</v>
      </c>
      <c r="K73" s="67">
        <v>1</v>
      </c>
      <c r="L73" s="67">
        <v>1</v>
      </c>
      <c r="M73" s="67">
        <v>3</v>
      </c>
      <c r="N73" s="67">
        <v>3</v>
      </c>
      <c r="O73" s="67">
        <v>6</v>
      </c>
      <c r="P73" s="1145"/>
    </row>
    <row r="74" spans="2:16" ht="15" customHeight="1">
      <c r="B74" s="159"/>
      <c r="C74" s="1795" t="s">
        <v>724</v>
      </c>
      <c r="D74" s="575" t="s">
        <v>725</v>
      </c>
      <c r="E74" s="63">
        <f t="shared" si="10"/>
        <v>1966</v>
      </c>
      <c r="F74" s="67">
        <v>778</v>
      </c>
      <c r="G74" s="67">
        <v>50</v>
      </c>
      <c r="H74" s="67">
        <v>52</v>
      </c>
      <c r="I74" s="67">
        <v>73</v>
      </c>
      <c r="J74" s="67">
        <v>300</v>
      </c>
      <c r="K74" s="67">
        <v>0</v>
      </c>
      <c r="L74" s="67">
        <v>175</v>
      </c>
      <c r="M74" s="67">
        <v>126</v>
      </c>
      <c r="N74" s="67">
        <v>113</v>
      </c>
      <c r="O74" s="67">
        <v>299</v>
      </c>
      <c r="P74" s="1145"/>
    </row>
    <row r="75" spans="2:16" ht="15" customHeight="1">
      <c r="B75" s="1796" t="s">
        <v>726</v>
      </c>
      <c r="C75" s="1795"/>
      <c r="D75" s="575" t="s">
        <v>727</v>
      </c>
      <c r="E75" s="63">
        <f t="shared" si="10"/>
        <v>545</v>
      </c>
      <c r="F75" s="67">
        <v>113</v>
      </c>
      <c r="G75" s="67">
        <v>59</v>
      </c>
      <c r="H75" s="67">
        <v>36</v>
      </c>
      <c r="I75" s="67">
        <v>63</v>
      </c>
      <c r="J75" s="67">
        <v>66</v>
      </c>
      <c r="K75" s="67">
        <v>0</v>
      </c>
      <c r="L75" s="67">
        <v>36</v>
      </c>
      <c r="M75" s="67">
        <v>49</v>
      </c>
      <c r="N75" s="67">
        <v>50</v>
      </c>
      <c r="O75" s="67">
        <v>73</v>
      </c>
      <c r="P75" s="1145"/>
    </row>
    <row r="76" spans="2:16" ht="15" customHeight="1">
      <c r="B76" s="1797"/>
      <c r="C76" s="1795"/>
      <c r="D76" s="575" t="s">
        <v>728</v>
      </c>
      <c r="E76" s="63">
        <f t="shared" si="10"/>
        <v>4370</v>
      </c>
      <c r="F76" s="67">
        <v>1939</v>
      </c>
      <c r="G76" s="67">
        <v>279</v>
      </c>
      <c r="H76" s="67">
        <v>149</v>
      </c>
      <c r="I76" s="67">
        <v>420</v>
      </c>
      <c r="J76" s="67">
        <v>446</v>
      </c>
      <c r="K76" s="67">
        <v>26</v>
      </c>
      <c r="L76" s="67">
        <v>299</v>
      </c>
      <c r="M76" s="67">
        <v>205</v>
      </c>
      <c r="N76" s="67">
        <v>232</v>
      </c>
      <c r="O76" s="67">
        <v>375</v>
      </c>
      <c r="P76" s="1145"/>
    </row>
    <row r="77" spans="2:16" ht="15" customHeight="1">
      <c r="B77" s="159"/>
      <c r="C77" s="1795"/>
      <c r="D77" s="575" t="s">
        <v>729</v>
      </c>
      <c r="E77" s="63">
        <f t="shared" si="10"/>
        <v>55</v>
      </c>
      <c r="F77" s="67">
        <v>0</v>
      </c>
      <c r="G77" s="67">
        <v>0</v>
      </c>
      <c r="H77" s="67">
        <v>0</v>
      </c>
      <c r="I77" s="67">
        <v>0</v>
      </c>
      <c r="J77" s="67">
        <v>55</v>
      </c>
      <c r="K77" s="67">
        <v>0</v>
      </c>
      <c r="L77" s="67">
        <v>0</v>
      </c>
      <c r="M77" s="67">
        <v>0</v>
      </c>
      <c r="N77" s="67">
        <v>0</v>
      </c>
      <c r="O77" s="67">
        <v>0</v>
      </c>
      <c r="P77" s="1145"/>
    </row>
    <row r="78" spans="2:16" ht="15" customHeight="1">
      <c r="B78" s="159"/>
      <c r="C78" s="137"/>
      <c r="D78" s="520" t="s">
        <v>1535</v>
      </c>
      <c r="E78" s="63">
        <f t="shared" si="10"/>
        <v>6936</v>
      </c>
      <c r="F78" s="67">
        <v>2830</v>
      </c>
      <c r="G78" s="67">
        <v>388</v>
      </c>
      <c r="H78" s="67">
        <v>237</v>
      </c>
      <c r="I78" s="67">
        <v>556</v>
      </c>
      <c r="J78" s="67">
        <v>867</v>
      </c>
      <c r="K78" s="67">
        <v>26</v>
      </c>
      <c r="L78" s="67">
        <v>510</v>
      </c>
      <c r="M78" s="67">
        <v>380</v>
      </c>
      <c r="N78" s="67">
        <v>395</v>
      </c>
      <c r="O78" s="67">
        <v>747</v>
      </c>
      <c r="P78" s="1145"/>
    </row>
    <row r="79" spans="2:16" ht="15" customHeight="1">
      <c r="B79" s="884"/>
      <c r="C79" s="145"/>
      <c r="D79" s="68"/>
      <c r="E79" s="189"/>
      <c r="F79" s="189"/>
      <c r="G79" s="189"/>
      <c r="H79" s="189"/>
      <c r="I79" s="189"/>
      <c r="J79" s="189"/>
      <c r="K79" s="189"/>
      <c r="L79" s="189"/>
      <c r="M79" s="189"/>
      <c r="N79" s="189"/>
      <c r="O79" s="189"/>
      <c r="P79" s="1145"/>
    </row>
    <row r="80" spans="2:16" ht="19.5" customHeight="1">
      <c r="B80" s="151" t="s">
        <v>730</v>
      </c>
      <c r="D80" s="137"/>
      <c r="L80" s="1194"/>
      <c r="M80" s="1194"/>
      <c r="N80" s="1194"/>
      <c r="O80" s="1194"/>
      <c r="P80" s="1194"/>
    </row>
  </sheetData>
  <mergeCells count="93">
    <mergeCell ref="O4:P4"/>
    <mergeCell ref="B61:D62"/>
    <mergeCell ref="E61:O61"/>
    <mergeCell ref="B31:B32"/>
    <mergeCell ref="B36:B37"/>
    <mergeCell ref="N54:N55"/>
    <mergeCell ref="O54:O55"/>
    <mergeCell ref="B20:B21"/>
    <mergeCell ref="B9:B10"/>
    <mergeCell ref="B12:B13"/>
    <mergeCell ref="B15:B16"/>
    <mergeCell ref="B18:B19"/>
    <mergeCell ref="M4:N4"/>
    <mergeCell ref="B7:D7"/>
    <mergeCell ref="B4:D5"/>
    <mergeCell ref="E4:F4"/>
    <mergeCell ref="K4:L4"/>
    <mergeCell ref="G4:H4"/>
    <mergeCell ref="I4:J4"/>
    <mergeCell ref="D27:D28"/>
    <mergeCell ref="B54:B55"/>
    <mergeCell ref="B56:B57"/>
    <mergeCell ref="B39:B40"/>
    <mergeCell ref="B42:B43"/>
    <mergeCell ref="B45:B46"/>
    <mergeCell ref="B47:B48"/>
    <mergeCell ref="B27:B28"/>
    <mergeCell ref="B29:B30"/>
    <mergeCell ref="D49:D50"/>
    <mergeCell ref="G27:G28"/>
    <mergeCell ref="H27:H28"/>
    <mergeCell ref="C68:D68"/>
    <mergeCell ref="B67:B68"/>
    <mergeCell ref="B63:D63"/>
    <mergeCell ref="B64:D64"/>
    <mergeCell ref="B65:D65"/>
    <mergeCell ref="B34:D34"/>
    <mergeCell ref="B58:B59"/>
    <mergeCell ref="B49:B50"/>
    <mergeCell ref="I27:I28"/>
    <mergeCell ref="J27:J28"/>
    <mergeCell ref="K27:K28"/>
    <mergeCell ref="L27:L28"/>
    <mergeCell ref="M27:M28"/>
    <mergeCell ref="N27:N28"/>
    <mergeCell ref="O27:O28"/>
    <mergeCell ref="P27:P28"/>
    <mergeCell ref="C74:C77"/>
    <mergeCell ref="B75:B76"/>
    <mergeCell ref="C73:D73"/>
    <mergeCell ref="C70:D70"/>
    <mergeCell ref="C71:D71"/>
    <mergeCell ref="B70:B71"/>
    <mergeCell ref="C67:D67"/>
    <mergeCell ref="L49:L50"/>
    <mergeCell ref="M49:M50"/>
    <mergeCell ref="N49:N50"/>
    <mergeCell ref="G49:G50"/>
    <mergeCell ref="H49:H50"/>
    <mergeCell ref="I49:I50"/>
    <mergeCell ref="J49:J50"/>
    <mergeCell ref="L54:L55"/>
    <mergeCell ref="M54:M55"/>
    <mergeCell ref="P49:P50"/>
    <mergeCell ref="D54:D55"/>
    <mergeCell ref="E54:E55"/>
    <mergeCell ref="F54:F55"/>
    <mergeCell ref="G54:G55"/>
    <mergeCell ref="H54:H55"/>
    <mergeCell ref="I54:I55"/>
    <mergeCell ref="J54:J55"/>
    <mergeCell ref="K54:K55"/>
    <mergeCell ref="K49:K50"/>
    <mergeCell ref="P54:P55"/>
    <mergeCell ref="B22:B23"/>
    <mergeCell ref="D22:D23"/>
    <mergeCell ref="E22:E23"/>
    <mergeCell ref="F22:F23"/>
    <mergeCell ref="G22:G23"/>
    <mergeCell ref="H22:H23"/>
    <mergeCell ref="I22:I23"/>
    <mergeCell ref="J22:J23"/>
    <mergeCell ref="K22:K23"/>
    <mergeCell ref="P22:P23"/>
    <mergeCell ref="E27:E28"/>
    <mergeCell ref="F27:F28"/>
    <mergeCell ref="E49:E50"/>
    <mergeCell ref="F49:F50"/>
    <mergeCell ref="L22:L23"/>
    <mergeCell ref="M22:M23"/>
    <mergeCell ref="N22:N23"/>
    <mergeCell ref="O22:O23"/>
    <mergeCell ref="O49:O50"/>
  </mergeCells>
  <printOptions/>
  <pageMargins left="0.75" right="0.75" top="1" bottom="1" header="0.512" footer="0.51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AA30"/>
  <sheetViews>
    <sheetView workbookViewId="0" topLeftCell="A1">
      <selection activeCell="A1" sqref="A1"/>
    </sheetView>
  </sheetViews>
  <sheetFormatPr defaultColWidth="9.00390625" defaultRowHeight="13.5"/>
  <cols>
    <col min="1" max="1" width="9.00390625" style="1196" customWidth="1"/>
    <col min="2" max="2" width="5.50390625" style="1196" bestFit="1" customWidth="1"/>
    <col min="3" max="3" width="5.375" style="1196" customWidth="1"/>
    <col min="4" max="4" width="5.125" style="1196" customWidth="1"/>
    <col min="5" max="5" width="4.375" style="1196" customWidth="1"/>
    <col min="6" max="6" width="4.75390625" style="1196" customWidth="1"/>
    <col min="7" max="7" width="6.625" style="1196" customWidth="1"/>
    <col min="8" max="8" width="5.25390625" style="1196" customWidth="1"/>
    <col min="9" max="9" width="5.75390625" style="1196" customWidth="1"/>
    <col min="10" max="10" width="5.375" style="1196" customWidth="1"/>
    <col min="11" max="11" width="5.875" style="1196" customWidth="1"/>
    <col min="12" max="12" width="8.125" style="1196" bestFit="1" customWidth="1"/>
    <col min="13" max="13" width="9.00390625" style="1196" bestFit="1" customWidth="1"/>
    <col min="14" max="14" width="4.75390625" style="1196" customWidth="1"/>
    <col min="15" max="15" width="4.375" style="1196" customWidth="1"/>
    <col min="16" max="16" width="5.50390625" style="1196" bestFit="1" customWidth="1"/>
    <col min="17" max="17" width="6.125" style="1196" customWidth="1"/>
    <col min="18" max="18" width="5.625" style="1196" customWidth="1"/>
    <col min="19" max="19" width="7.625" style="1196" customWidth="1"/>
    <col min="20" max="23" width="12.50390625" style="1197" bestFit="1" customWidth="1"/>
    <col min="24" max="24" width="12.125" style="1197" customWidth="1"/>
    <col min="25" max="25" width="10.75390625" style="1197" bestFit="1" customWidth="1"/>
    <col min="26" max="27" width="9.00390625" style="1197" bestFit="1" customWidth="1"/>
    <col min="28" max="16384" width="9.00390625" style="1197" customWidth="1"/>
  </cols>
  <sheetData>
    <row r="1" ht="14.25">
      <c r="A1" s="1195" t="s">
        <v>766</v>
      </c>
    </row>
    <row r="3" spans="1:27" ht="12.75" thickBot="1">
      <c r="A3" s="1198" t="s">
        <v>735</v>
      </c>
      <c r="B3" s="1199"/>
      <c r="C3" s="1199"/>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1199"/>
    </row>
    <row r="4" spans="1:27" ht="13.5" customHeight="1" thickTop="1">
      <c r="A4" s="1812" t="s">
        <v>736</v>
      </c>
      <c r="B4" s="1815" t="s">
        <v>737</v>
      </c>
      <c r="C4" s="1816"/>
      <c r="D4" s="1816"/>
      <c r="E4" s="1816"/>
      <c r="F4" s="1816"/>
      <c r="G4" s="1817"/>
      <c r="H4" s="1815" t="s">
        <v>738</v>
      </c>
      <c r="I4" s="1816"/>
      <c r="J4" s="1816"/>
      <c r="K4" s="1817"/>
      <c r="L4" s="1815" t="s">
        <v>739</v>
      </c>
      <c r="M4" s="1816"/>
      <c r="N4" s="1822" t="s">
        <v>740</v>
      </c>
      <c r="O4" s="1816" t="s">
        <v>741</v>
      </c>
      <c r="P4" s="1816"/>
      <c r="Q4" s="1815" t="s">
        <v>742</v>
      </c>
      <c r="R4" s="1817"/>
      <c r="S4" s="1815" t="s">
        <v>743</v>
      </c>
      <c r="T4" s="1825" t="s">
        <v>744</v>
      </c>
      <c r="U4" s="1826"/>
      <c r="V4" s="1826"/>
      <c r="W4" s="1826"/>
      <c r="X4" s="1826"/>
      <c r="Y4" s="1826"/>
      <c r="Z4" s="1826"/>
      <c r="AA4" s="1827"/>
    </row>
    <row r="5" spans="1:27" ht="11.25" customHeight="1">
      <c r="A5" s="1813"/>
      <c r="B5" s="1818"/>
      <c r="C5" s="1819"/>
      <c r="D5" s="1819"/>
      <c r="E5" s="1819"/>
      <c r="F5" s="1819"/>
      <c r="G5" s="1820"/>
      <c r="H5" s="1818"/>
      <c r="I5" s="1819"/>
      <c r="J5" s="1819"/>
      <c r="K5" s="1820"/>
      <c r="L5" s="1818"/>
      <c r="M5" s="1819"/>
      <c r="N5" s="1823"/>
      <c r="O5" s="1819"/>
      <c r="P5" s="1819"/>
      <c r="Q5" s="1818"/>
      <c r="R5" s="1820"/>
      <c r="S5" s="1821"/>
      <c r="T5" s="1813" t="s">
        <v>402</v>
      </c>
      <c r="U5" s="1819" t="s">
        <v>745</v>
      </c>
      <c r="V5" s="1819"/>
      <c r="W5" s="1820"/>
      <c r="X5" s="1828" t="s">
        <v>746</v>
      </c>
      <c r="Y5" s="1829" t="s">
        <v>747</v>
      </c>
      <c r="Z5" s="1821" t="s">
        <v>748</v>
      </c>
      <c r="AA5" s="1813" t="s">
        <v>1570</v>
      </c>
    </row>
    <row r="6" spans="1:27" ht="24">
      <c r="A6" s="1814"/>
      <c r="B6" s="1201" t="s">
        <v>402</v>
      </c>
      <c r="C6" s="1201" t="s">
        <v>749</v>
      </c>
      <c r="D6" s="1201" t="s">
        <v>750</v>
      </c>
      <c r="E6" s="1201" t="s">
        <v>751</v>
      </c>
      <c r="F6" s="1201" t="s">
        <v>752</v>
      </c>
      <c r="G6" s="1202" t="s">
        <v>1570</v>
      </c>
      <c r="H6" s="1202" t="s">
        <v>402</v>
      </c>
      <c r="I6" s="1202" t="s">
        <v>753</v>
      </c>
      <c r="J6" s="1202" t="s">
        <v>754</v>
      </c>
      <c r="K6" s="1202" t="s">
        <v>755</v>
      </c>
      <c r="L6" s="1202" t="s">
        <v>749</v>
      </c>
      <c r="M6" s="1203" t="s">
        <v>756</v>
      </c>
      <c r="N6" s="1824"/>
      <c r="O6" s="1204" t="s">
        <v>757</v>
      </c>
      <c r="P6" s="1202" t="s">
        <v>758</v>
      </c>
      <c r="Q6" s="1202" t="s">
        <v>753</v>
      </c>
      <c r="R6" s="1205" t="s">
        <v>754</v>
      </c>
      <c r="S6" s="1818"/>
      <c r="T6" s="1814"/>
      <c r="U6" s="1204" t="s">
        <v>749</v>
      </c>
      <c r="V6" s="1206" t="s">
        <v>759</v>
      </c>
      <c r="W6" s="1202" t="s">
        <v>1535</v>
      </c>
      <c r="X6" s="1824"/>
      <c r="Y6" s="1814"/>
      <c r="Z6" s="1818"/>
      <c r="AA6" s="1814"/>
    </row>
    <row r="7" spans="1:27" ht="15.75" customHeight="1">
      <c r="A7" s="1200"/>
      <c r="B7" s="1207"/>
      <c r="C7" s="1208"/>
      <c r="D7" s="1208"/>
      <c r="E7" s="1208"/>
      <c r="F7" s="1208"/>
      <c r="G7" s="1209"/>
      <c r="H7" s="1209"/>
      <c r="I7" s="1209"/>
      <c r="J7" s="1209"/>
      <c r="K7" s="1209"/>
      <c r="L7" s="1210" t="s">
        <v>760</v>
      </c>
      <c r="M7" s="1211" t="s">
        <v>761</v>
      </c>
      <c r="N7" s="1211"/>
      <c r="O7" s="1209"/>
      <c r="P7" s="1209"/>
      <c r="Q7" s="1209"/>
      <c r="R7" s="1209"/>
      <c r="S7" s="1209"/>
      <c r="T7" s="1209"/>
      <c r="U7" s="1209"/>
      <c r="V7" s="1209"/>
      <c r="W7" s="1209"/>
      <c r="X7" s="1209"/>
      <c r="Y7" s="1209"/>
      <c r="Z7" s="1209"/>
      <c r="AA7" s="1212"/>
    </row>
    <row r="8" spans="1:27" ht="13.5" customHeight="1">
      <c r="A8" s="1213" t="s">
        <v>762</v>
      </c>
      <c r="B8" s="1214">
        <f>SUM(C8:G8)</f>
        <v>489</v>
      </c>
      <c r="C8" s="1215">
        <v>391</v>
      </c>
      <c r="D8" s="1215">
        <v>27</v>
      </c>
      <c r="E8" s="1215">
        <v>1</v>
      </c>
      <c r="F8" s="1215">
        <v>17</v>
      </c>
      <c r="G8" s="1215">
        <v>53</v>
      </c>
      <c r="H8" s="1215">
        <f>SUM(I8:K8)</f>
        <v>520</v>
      </c>
      <c r="I8" s="1215">
        <v>301</v>
      </c>
      <c r="J8" s="1215">
        <v>70</v>
      </c>
      <c r="K8" s="1215">
        <v>149</v>
      </c>
      <c r="L8" s="1215">
        <v>30939</v>
      </c>
      <c r="M8" s="1215">
        <v>158</v>
      </c>
      <c r="N8" s="1215">
        <v>18</v>
      </c>
      <c r="O8" s="1215">
        <v>2</v>
      </c>
      <c r="P8" s="1215">
        <v>125</v>
      </c>
      <c r="Q8" s="1215">
        <v>163</v>
      </c>
      <c r="R8" s="1215">
        <v>173</v>
      </c>
      <c r="S8" s="1215">
        <v>1878</v>
      </c>
      <c r="T8" s="1216">
        <f>SUM(W8:AA8)</f>
        <v>268602233</v>
      </c>
      <c r="U8" s="1216">
        <v>125537405</v>
      </c>
      <c r="V8" s="1216">
        <v>141732773</v>
      </c>
      <c r="W8" s="1216">
        <f>SUM(U8:V8)</f>
        <v>267270178</v>
      </c>
      <c r="X8" s="1216">
        <v>273400</v>
      </c>
      <c r="Y8" s="1216">
        <v>50000</v>
      </c>
      <c r="Z8" s="1216">
        <v>945115</v>
      </c>
      <c r="AA8" s="1217">
        <v>63540</v>
      </c>
    </row>
    <row r="9" spans="1:27" ht="13.5" customHeight="1">
      <c r="A9" s="1213" t="s">
        <v>763</v>
      </c>
      <c r="B9" s="1214">
        <f>SUM(C9:G9)</f>
        <v>475</v>
      </c>
      <c r="C9" s="1215">
        <v>385</v>
      </c>
      <c r="D9" s="1215">
        <v>22</v>
      </c>
      <c r="E9" s="1215">
        <v>1</v>
      </c>
      <c r="F9" s="1215">
        <v>14</v>
      </c>
      <c r="G9" s="1215">
        <v>53</v>
      </c>
      <c r="H9" s="1215">
        <f>SUM(I9:K9)</f>
        <v>376</v>
      </c>
      <c r="I9" s="1215">
        <v>196</v>
      </c>
      <c r="J9" s="1215">
        <v>41</v>
      </c>
      <c r="K9" s="1215">
        <v>139</v>
      </c>
      <c r="L9" s="1215">
        <v>28865</v>
      </c>
      <c r="M9" s="1218">
        <v>540.5</v>
      </c>
      <c r="N9" s="1215">
        <v>14</v>
      </c>
      <c r="O9" s="1215">
        <v>2</v>
      </c>
      <c r="P9" s="1215">
        <v>144</v>
      </c>
      <c r="Q9" s="1215">
        <v>154</v>
      </c>
      <c r="R9" s="1215">
        <v>199</v>
      </c>
      <c r="S9" s="1215">
        <v>1780</v>
      </c>
      <c r="T9" s="1216">
        <f>SUM(W9:AA9)</f>
        <v>230129578</v>
      </c>
      <c r="U9" s="1216">
        <v>112524790</v>
      </c>
      <c r="V9" s="1216">
        <v>117326911</v>
      </c>
      <c r="W9" s="1216">
        <f>SUM(U9:V9)</f>
        <v>229851701</v>
      </c>
      <c r="X9" s="1216">
        <v>94900</v>
      </c>
      <c r="Y9" s="1216">
        <v>400</v>
      </c>
      <c r="Z9" s="1216">
        <v>47000</v>
      </c>
      <c r="AA9" s="1217">
        <v>135577</v>
      </c>
    </row>
    <row r="10" spans="1:27" ht="13.5" customHeight="1">
      <c r="A10" s="1213" t="s">
        <v>732</v>
      </c>
      <c r="B10" s="1214">
        <f>SUM(C10:G10)</f>
        <v>497</v>
      </c>
      <c r="C10" s="1215">
        <v>400</v>
      </c>
      <c r="D10" s="1215">
        <v>22</v>
      </c>
      <c r="E10" s="1215">
        <v>0</v>
      </c>
      <c r="F10" s="1215">
        <v>22</v>
      </c>
      <c r="G10" s="1215">
        <v>53</v>
      </c>
      <c r="H10" s="1215">
        <f>SUM(I10:K10)</f>
        <v>429</v>
      </c>
      <c r="I10" s="1215">
        <v>230</v>
      </c>
      <c r="J10" s="1215">
        <v>47</v>
      </c>
      <c r="K10" s="1215">
        <v>152</v>
      </c>
      <c r="L10" s="1215">
        <v>28094</v>
      </c>
      <c r="M10" s="1218">
        <v>805.3</v>
      </c>
      <c r="N10" s="1215">
        <v>22</v>
      </c>
      <c r="O10" s="1215">
        <v>14</v>
      </c>
      <c r="P10" s="1215">
        <v>96</v>
      </c>
      <c r="Q10" s="1215">
        <v>140</v>
      </c>
      <c r="R10" s="1215">
        <v>221</v>
      </c>
      <c r="S10" s="1215">
        <v>2138</v>
      </c>
      <c r="T10" s="1216">
        <f>SUM(W10:AA10)</f>
        <v>235614967</v>
      </c>
      <c r="U10" s="1216">
        <v>110207544</v>
      </c>
      <c r="V10" s="1216">
        <v>124985578</v>
      </c>
      <c r="W10" s="1216">
        <f>SUM(U10:V10)</f>
        <v>235193122</v>
      </c>
      <c r="X10" s="1216">
        <v>109100</v>
      </c>
      <c r="Y10" s="1216">
        <v>0</v>
      </c>
      <c r="Z10" s="1216">
        <v>201095</v>
      </c>
      <c r="AA10" s="1217">
        <v>111650</v>
      </c>
    </row>
    <row r="11" spans="1:27" ht="13.5" customHeight="1">
      <c r="A11" s="1213" t="s">
        <v>733</v>
      </c>
      <c r="B11" s="1214">
        <f>SUM(C11:G11)</f>
        <v>542</v>
      </c>
      <c r="C11" s="1215">
        <v>431</v>
      </c>
      <c r="D11" s="1215">
        <v>22</v>
      </c>
      <c r="E11" s="1215">
        <v>0</v>
      </c>
      <c r="F11" s="1215">
        <v>23</v>
      </c>
      <c r="G11" s="1215">
        <v>66</v>
      </c>
      <c r="H11" s="1215">
        <f>SUM(I11:K11)</f>
        <v>488</v>
      </c>
      <c r="I11" s="1215">
        <v>275</v>
      </c>
      <c r="J11" s="1215">
        <v>49</v>
      </c>
      <c r="K11" s="1215">
        <v>164</v>
      </c>
      <c r="L11" s="1215">
        <v>32638</v>
      </c>
      <c r="M11" s="1218">
        <v>2470.9</v>
      </c>
      <c r="N11" s="1215">
        <v>23</v>
      </c>
      <c r="O11" s="1215">
        <v>8</v>
      </c>
      <c r="P11" s="1215">
        <v>130</v>
      </c>
      <c r="Q11" s="1215">
        <v>151</v>
      </c>
      <c r="R11" s="1215">
        <v>218</v>
      </c>
      <c r="S11" s="1215">
        <v>2004</v>
      </c>
      <c r="T11" s="1216">
        <f>SUM(W11:AA11)</f>
        <v>253212092</v>
      </c>
      <c r="U11" s="1216">
        <v>129582973</v>
      </c>
      <c r="V11" s="1216">
        <v>120434044</v>
      </c>
      <c r="W11" s="1216">
        <f>SUM(U11:V11)</f>
        <v>250017017</v>
      </c>
      <c r="X11" s="1216">
        <v>1634570</v>
      </c>
      <c r="Y11" s="1216">
        <v>0</v>
      </c>
      <c r="Z11" s="1216">
        <v>923800</v>
      </c>
      <c r="AA11" s="1217">
        <v>636705</v>
      </c>
    </row>
    <row r="12" spans="1:27" ht="13.5" customHeight="1">
      <c r="A12" s="1213"/>
      <c r="B12" s="1214"/>
      <c r="C12" s="1215"/>
      <c r="D12" s="1215"/>
      <c r="E12" s="1215"/>
      <c r="F12" s="1215"/>
      <c r="G12" s="1215"/>
      <c r="H12" s="1215"/>
      <c r="I12" s="1215"/>
      <c r="J12" s="1215"/>
      <c r="K12" s="1215"/>
      <c r="L12" s="1215"/>
      <c r="M12" s="1218"/>
      <c r="N12" s="1215"/>
      <c r="O12" s="1215"/>
      <c r="P12" s="1215"/>
      <c r="Q12" s="1215"/>
      <c r="R12" s="1215"/>
      <c r="S12" s="1215"/>
      <c r="T12" s="1216"/>
      <c r="U12" s="1216"/>
      <c r="V12" s="1216"/>
      <c r="W12" s="1216"/>
      <c r="X12" s="1216"/>
      <c r="Y12" s="1216"/>
      <c r="Z12" s="1216"/>
      <c r="AA12" s="1217"/>
    </row>
    <row r="13" spans="1:27" s="1225" customFormat="1" ht="13.5" customHeight="1">
      <c r="A13" s="1219" t="s">
        <v>734</v>
      </c>
      <c r="B13" s="1220">
        <f>SUM(C13:G13)</f>
        <v>592</v>
      </c>
      <c r="C13" s="1221">
        <f>SUM(C15:C28)</f>
        <v>481</v>
      </c>
      <c r="D13" s="1221">
        <f>SUM(D15:D28)</f>
        <v>31</v>
      </c>
      <c r="E13" s="1221">
        <f>SUM(E15:E28)</f>
        <v>2</v>
      </c>
      <c r="F13" s="1221">
        <f>SUM(F15:F28)</f>
        <v>27</v>
      </c>
      <c r="G13" s="1221">
        <f>SUM(G15:G28)</f>
        <v>51</v>
      </c>
      <c r="H13" s="1221">
        <f>SUM(I13:K13)</f>
        <v>529</v>
      </c>
      <c r="I13" s="1221">
        <f aca="true" t="shared" si="0" ref="I13:S13">SUM(I15:I28)</f>
        <v>255</v>
      </c>
      <c r="J13" s="1221">
        <f t="shared" si="0"/>
        <v>72</v>
      </c>
      <c r="K13" s="1221">
        <f t="shared" si="0"/>
        <v>202</v>
      </c>
      <c r="L13" s="1221">
        <f t="shared" si="0"/>
        <v>32922</v>
      </c>
      <c r="M13" s="1222">
        <f t="shared" si="0"/>
        <v>2342.7</v>
      </c>
      <c r="N13" s="1221">
        <f t="shared" si="0"/>
        <v>29</v>
      </c>
      <c r="O13" s="1221">
        <f t="shared" si="0"/>
        <v>8</v>
      </c>
      <c r="P13" s="1221">
        <f t="shared" si="0"/>
        <v>124</v>
      </c>
      <c r="Q13" s="1221">
        <f t="shared" si="0"/>
        <v>126</v>
      </c>
      <c r="R13" s="1221">
        <f t="shared" si="0"/>
        <v>306</v>
      </c>
      <c r="S13" s="1221">
        <f t="shared" si="0"/>
        <v>2046</v>
      </c>
      <c r="T13" s="1223">
        <f>SUM(W13:AA13)</f>
        <v>301619320</v>
      </c>
      <c r="U13" s="1223">
        <f>SUM(U15:U28)</f>
        <v>144899018</v>
      </c>
      <c r="V13" s="1223">
        <f>SUM(V15:V28)</f>
        <v>150620922</v>
      </c>
      <c r="W13" s="1223">
        <f>SUM(U13:V13)</f>
        <v>295519940</v>
      </c>
      <c r="X13" s="1223">
        <f>SUM(X15:X28)</f>
        <v>949480</v>
      </c>
      <c r="Y13" s="1223">
        <f>SUM(Y15:Y28)</f>
        <v>4289000</v>
      </c>
      <c r="Z13" s="1223">
        <f>SUM(Z15:Z28)</f>
        <v>624760</v>
      </c>
      <c r="AA13" s="1224">
        <f>SUM(AA15:AA28)</f>
        <v>236140</v>
      </c>
    </row>
    <row r="14" spans="1:27" s="1233" customFormat="1" ht="13.5" customHeight="1">
      <c r="A14" s="1226"/>
      <c r="B14" s="1227"/>
      <c r="C14" s="1228"/>
      <c r="D14" s="1228"/>
      <c r="E14" s="1228"/>
      <c r="F14" s="1229"/>
      <c r="G14" s="1228"/>
      <c r="H14" s="1215"/>
      <c r="I14" s="1228"/>
      <c r="J14" s="1228"/>
      <c r="K14" s="1228"/>
      <c r="L14" s="1228"/>
      <c r="M14" s="1230"/>
      <c r="N14" s="1230"/>
      <c r="O14" s="1228"/>
      <c r="P14" s="1228"/>
      <c r="Q14" s="1228"/>
      <c r="R14" s="1228"/>
      <c r="S14" s="1228"/>
      <c r="T14" s="1216"/>
      <c r="U14" s="1231"/>
      <c r="V14" s="1231"/>
      <c r="W14" s="1216"/>
      <c r="X14" s="1231"/>
      <c r="Y14" s="1231"/>
      <c r="Z14" s="1231"/>
      <c r="AA14" s="1232"/>
    </row>
    <row r="15" spans="1:27" s="1237" customFormat="1" ht="12" customHeight="1">
      <c r="A15" s="1213" t="s">
        <v>764</v>
      </c>
      <c r="B15" s="1214">
        <f>SUM(C15:G15)</f>
        <v>49</v>
      </c>
      <c r="C15" s="1234">
        <v>46</v>
      </c>
      <c r="D15" s="1234">
        <v>0</v>
      </c>
      <c r="E15" s="1229">
        <v>0</v>
      </c>
      <c r="F15" s="1229">
        <v>1</v>
      </c>
      <c r="G15" s="1234">
        <v>2</v>
      </c>
      <c r="H15" s="1215">
        <f>SUM(I15:K15)</f>
        <v>35</v>
      </c>
      <c r="I15" s="1234">
        <v>18</v>
      </c>
      <c r="J15" s="1234">
        <v>3</v>
      </c>
      <c r="K15" s="1234">
        <v>14</v>
      </c>
      <c r="L15" s="1234">
        <v>1918</v>
      </c>
      <c r="M15" s="1235">
        <v>0</v>
      </c>
      <c r="N15" s="1234">
        <v>1</v>
      </c>
      <c r="O15" s="1234">
        <v>0</v>
      </c>
      <c r="P15" s="1234">
        <v>4</v>
      </c>
      <c r="Q15" s="1215">
        <v>10</v>
      </c>
      <c r="R15" s="1234">
        <v>20</v>
      </c>
      <c r="S15" s="1234">
        <v>183</v>
      </c>
      <c r="T15" s="1216">
        <f>SUM(W15:AA15)</f>
        <v>11453620</v>
      </c>
      <c r="U15" s="1234">
        <v>6015500</v>
      </c>
      <c r="V15" s="1234">
        <v>5428620</v>
      </c>
      <c r="W15" s="1216">
        <f>SUM(U15:V15)</f>
        <v>11444120</v>
      </c>
      <c r="X15" s="1234">
        <v>0</v>
      </c>
      <c r="Y15" s="1234">
        <v>0</v>
      </c>
      <c r="Z15" s="1234">
        <v>3500</v>
      </c>
      <c r="AA15" s="1236">
        <v>6000</v>
      </c>
    </row>
    <row r="16" spans="1:27" s="1237" customFormat="1" ht="12" customHeight="1">
      <c r="A16" s="1213" t="s">
        <v>562</v>
      </c>
      <c r="B16" s="1214">
        <f>SUM(C16:G16)</f>
        <v>36</v>
      </c>
      <c r="C16" s="1234">
        <v>36</v>
      </c>
      <c r="D16" s="1234">
        <v>0</v>
      </c>
      <c r="E16" s="1229">
        <v>0</v>
      </c>
      <c r="F16" s="1229">
        <v>0</v>
      </c>
      <c r="G16" s="1234">
        <v>0</v>
      </c>
      <c r="H16" s="1215">
        <f>SUM(I16:K16)</f>
        <v>39</v>
      </c>
      <c r="I16" s="1234">
        <v>20</v>
      </c>
      <c r="J16" s="1234">
        <v>4</v>
      </c>
      <c r="K16" s="1234">
        <v>15</v>
      </c>
      <c r="L16" s="1234">
        <v>4530</v>
      </c>
      <c r="M16" s="1235">
        <v>0</v>
      </c>
      <c r="N16" s="1234">
        <v>0</v>
      </c>
      <c r="O16" s="1234">
        <v>3</v>
      </c>
      <c r="P16" s="1234">
        <v>12</v>
      </c>
      <c r="Q16" s="1215">
        <v>13</v>
      </c>
      <c r="R16" s="1234">
        <v>15</v>
      </c>
      <c r="S16" s="1234">
        <v>148</v>
      </c>
      <c r="T16" s="1216">
        <v>50864600</v>
      </c>
      <c r="U16" s="1234">
        <v>26777250</v>
      </c>
      <c r="V16" s="1234">
        <v>24087350</v>
      </c>
      <c r="W16" s="1216">
        <v>50864660</v>
      </c>
      <c r="X16" s="1234">
        <v>0</v>
      </c>
      <c r="Y16" s="1234">
        <v>0</v>
      </c>
      <c r="Z16" s="1234">
        <v>0</v>
      </c>
      <c r="AA16" s="1236">
        <v>0</v>
      </c>
    </row>
    <row r="17" spans="1:27" ht="13.5" customHeight="1">
      <c r="A17" s="1213" t="s">
        <v>563</v>
      </c>
      <c r="B17" s="1214">
        <f>SUM(C17:G17)</f>
        <v>47</v>
      </c>
      <c r="C17" s="1216">
        <v>41</v>
      </c>
      <c r="D17" s="1216">
        <v>0</v>
      </c>
      <c r="E17" s="1216">
        <v>0</v>
      </c>
      <c r="F17" s="1229">
        <v>0</v>
      </c>
      <c r="G17" s="1216">
        <v>6</v>
      </c>
      <c r="H17" s="1215">
        <f>SUM(I17:K17)</f>
        <v>40</v>
      </c>
      <c r="I17" s="1216">
        <v>18</v>
      </c>
      <c r="J17" s="1216">
        <v>9</v>
      </c>
      <c r="K17" s="1216">
        <v>13</v>
      </c>
      <c r="L17" s="1216">
        <v>2330</v>
      </c>
      <c r="M17" s="1238">
        <v>0</v>
      </c>
      <c r="N17" s="1216">
        <v>0</v>
      </c>
      <c r="O17" s="1216">
        <v>1</v>
      </c>
      <c r="P17" s="1216">
        <v>10</v>
      </c>
      <c r="Q17" s="1215">
        <v>5</v>
      </c>
      <c r="R17" s="1216">
        <v>39</v>
      </c>
      <c r="S17" s="1216">
        <v>170</v>
      </c>
      <c r="T17" s="1216">
        <f>SUM(W17:AA17)</f>
        <v>27815735</v>
      </c>
      <c r="U17" s="1216">
        <v>13963600</v>
      </c>
      <c r="V17" s="1216">
        <v>13842985</v>
      </c>
      <c r="W17" s="1216">
        <f>SUM(U17:V17)</f>
        <v>27806585</v>
      </c>
      <c r="X17" s="1216">
        <v>0</v>
      </c>
      <c r="Y17" s="1216">
        <v>0</v>
      </c>
      <c r="Z17" s="1216">
        <v>0</v>
      </c>
      <c r="AA17" s="1217">
        <v>9150</v>
      </c>
    </row>
    <row r="18" spans="1:27" ht="12">
      <c r="A18" s="1213" t="s">
        <v>564</v>
      </c>
      <c r="B18" s="1214">
        <f>SUM(C18:G18)</f>
        <v>86</v>
      </c>
      <c r="C18" s="1215">
        <v>66</v>
      </c>
      <c r="D18" s="1215">
        <v>12</v>
      </c>
      <c r="E18" s="1215">
        <v>0</v>
      </c>
      <c r="F18" s="1229">
        <v>2</v>
      </c>
      <c r="G18" s="1215">
        <v>6</v>
      </c>
      <c r="H18" s="1215">
        <f>SUM(I18:K18)</f>
        <v>78</v>
      </c>
      <c r="I18" s="1215">
        <v>41</v>
      </c>
      <c r="J18" s="1215">
        <v>9</v>
      </c>
      <c r="K18" s="1215">
        <v>28</v>
      </c>
      <c r="L18" s="1215">
        <v>3712</v>
      </c>
      <c r="M18" s="1215">
        <v>800</v>
      </c>
      <c r="N18" s="1215">
        <v>2</v>
      </c>
      <c r="O18" s="1215">
        <v>1</v>
      </c>
      <c r="P18" s="1215">
        <v>17</v>
      </c>
      <c r="Q18" s="1215">
        <v>21</v>
      </c>
      <c r="R18" s="1215">
        <v>30</v>
      </c>
      <c r="S18" s="1215">
        <v>266</v>
      </c>
      <c r="T18" s="1216">
        <f>SUM(W18:AA18)</f>
        <v>32309272</v>
      </c>
      <c r="U18" s="1216">
        <v>14893452</v>
      </c>
      <c r="V18" s="1216">
        <v>17132440</v>
      </c>
      <c r="W18" s="1216">
        <f>SUM(U18:V18)</f>
        <v>32025892</v>
      </c>
      <c r="X18" s="1216">
        <v>267700</v>
      </c>
      <c r="Y18" s="1216">
        <v>0</v>
      </c>
      <c r="Z18" s="1216">
        <v>11000</v>
      </c>
      <c r="AA18" s="1217">
        <v>4680</v>
      </c>
    </row>
    <row r="19" spans="1:27" ht="12">
      <c r="A19" s="1213"/>
      <c r="B19" s="1214"/>
      <c r="C19" s="1215"/>
      <c r="D19" s="1215"/>
      <c r="E19" s="1215"/>
      <c r="F19" s="1229"/>
      <c r="G19" s="1215"/>
      <c r="H19" s="1215"/>
      <c r="I19" s="1215"/>
      <c r="J19" s="1215"/>
      <c r="K19" s="1215"/>
      <c r="L19" s="1215"/>
      <c r="M19" s="1215"/>
      <c r="N19" s="1215"/>
      <c r="O19" s="1215"/>
      <c r="P19" s="1215"/>
      <c r="Q19" s="1215"/>
      <c r="R19" s="1215"/>
      <c r="S19" s="1215"/>
      <c r="T19" s="1216"/>
      <c r="U19" s="1216"/>
      <c r="V19" s="1216"/>
      <c r="W19" s="1216"/>
      <c r="X19" s="1216"/>
      <c r="Y19" s="1216"/>
      <c r="Z19" s="1216"/>
      <c r="AA19" s="1217"/>
    </row>
    <row r="20" spans="1:27" ht="12">
      <c r="A20" s="1213" t="s">
        <v>565</v>
      </c>
      <c r="B20" s="1214">
        <f>SUM(C20:G20)</f>
        <v>65</v>
      </c>
      <c r="C20" s="1215">
        <v>43</v>
      </c>
      <c r="D20" s="1215">
        <v>12</v>
      </c>
      <c r="E20" s="1215">
        <v>0</v>
      </c>
      <c r="F20" s="1229">
        <v>1</v>
      </c>
      <c r="G20" s="1215">
        <v>9</v>
      </c>
      <c r="H20" s="1215">
        <f>SUM(I20:K20)</f>
        <v>66</v>
      </c>
      <c r="I20" s="1215">
        <v>33</v>
      </c>
      <c r="J20" s="1215">
        <v>9</v>
      </c>
      <c r="K20" s="1215">
        <v>24</v>
      </c>
      <c r="L20" s="1215">
        <v>3649</v>
      </c>
      <c r="M20" s="1215">
        <v>1324</v>
      </c>
      <c r="N20" s="1215">
        <v>1</v>
      </c>
      <c r="O20" s="1215">
        <v>0</v>
      </c>
      <c r="P20" s="1215">
        <v>7</v>
      </c>
      <c r="Q20" s="1215">
        <v>13</v>
      </c>
      <c r="R20" s="1215">
        <v>29</v>
      </c>
      <c r="S20" s="1215">
        <v>195</v>
      </c>
      <c r="T20" s="1216">
        <f>SUM(W20:AA20)</f>
        <v>23274831</v>
      </c>
      <c r="U20" s="1216">
        <v>11459071</v>
      </c>
      <c r="V20" s="1216">
        <v>11048270</v>
      </c>
      <c r="W20" s="1216">
        <f>SUM(U20:V20)</f>
        <v>22507341</v>
      </c>
      <c r="X20" s="1216">
        <v>667000</v>
      </c>
      <c r="Y20" s="1216">
        <v>0</v>
      </c>
      <c r="Z20" s="1216">
        <v>30000</v>
      </c>
      <c r="AA20" s="1217">
        <v>70490</v>
      </c>
    </row>
    <row r="21" spans="1:27" ht="12">
      <c r="A21" s="1213" t="s">
        <v>566</v>
      </c>
      <c r="B21" s="1214">
        <f>SUM(C21:G21)</f>
        <v>47</v>
      </c>
      <c r="C21" s="1215">
        <v>42</v>
      </c>
      <c r="D21" s="1215">
        <v>0</v>
      </c>
      <c r="E21" s="1215">
        <v>0</v>
      </c>
      <c r="F21" s="1229">
        <v>2</v>
      </c>
      <c r="G21" s="1215">
        <v>3</v>
      </c>
      <c r="H21" s="1215">
        <f>SUM(I21:K21)</f>
        <v>50</v>
      </c>
      <c r="I21" s="1215">
        <v>26</v>
      </c>
      <c r="J21" s="1215">
        <v>6</v>
      </c>
      <c r="K21" s="1215">
        <v>18</v>
      </c>
      <c r="L21" s="1215">
        <v>2718</v>
      </c>
      <c r="M21" s="1218">
        <v>0</v>
      </c>
      <c r="N21" s="1215">
        <v>2</v>
      </c>
      <c r="O21" s="1215">
        <v>0</v>
      </c>
      <c r="P21" s="1215">
        <v>5</v>
      </c>
      <c r="Q21" s="1215">
        <v>8</v>
      </c>
      <c r="R21" s="1215">
        <v>23</v>
      </c>
      <c r="S21" s="1215">
        <v>153</v>
      </c>
      <c r="T21" s="1216">
        <f>SUM(W21:AA21)</f>
        <v>27948580</v>
      </c>
      <c r="U21" s="1216">
        <v>11733630</v>
      </c>
      <c r="V21" s="1216">
        <v>16104890</v>
      </c>
      <c r="W21" s="1216">
        <f>SUM(U21:V21)</f>
        <v>27838520</v>
      </c>
      <c r="X21" s="1216">
        <v>0</v>
      </c>
      <c r="Y21" s="1216">
        <v>0</v>
      </c>
      <c r="Z21" s="1216">
        <v>100060</v>
      </c>
      <c r="AA21" s="1217">
        <v>10000</v>
      </c>
    </row>
    <row r="22" spans="1:27" ht="12">
      <c r="A22" s="1213" t="s">
        <v>567</v>
      </c>
      <c r="B22" s="1214">
        <f>SUM(C22:G22)</f>
        <v>37</v>
      </c>
      <c r="C22" s="1215">
        <v>31</v>
      </c>
      <c r="D22" s="1215">
        <v>0</v>
      </c>
      <c r="E22" s="1215">
        <v>0</v>
      </c>
      <c r="F22" s="1229">
        <v>3</v>
      </c>
      <c r="G22" s="1215">
        <v>3</v>
      </c>
      <c r="H22" s="1215">
        <f>SUM(I22:K22)</f>
        <v>38</v>
      </c>
      <c r="I22" s="1215">
        <v>18</v>
      </c>
      <c r="J22" s="1215">
        <v>3</v>
      </c>
      <c r="K22" s="1215">
        <v>17</v>
      </c>
      <c r="L22" s="1215">
        <v>2558</v>
      </c>
      <c r="M22" s="1218">
        <v>0</v>
      </c>
      <c r="N22" s="1215">
        <v>3</v>
      </c>
      <c r="O22" s="1215">
        <v>1</v>
      </c>
      <c r="P22" s="1215">
        <v>15</v>
      </c>
      <c r="Q22" s="1215">
        <v>4</v>
      </c>
      <c r="R22" s="1215">
        <v>17</v>
      </c>
      <c r="S22" s="1215">
        <v>102</v>
      </c>
      <c r="T22" s="1216">
        <f>SUM(W22:AA22)</f>
        <v>30533812</v>
      </c>
      <c r="U22" s="1216">
        <v>19334793</v>
      </c>
      <c r="V22" s="1216">
        <v>11194819</v>
      </c>
      <c r="W22" s="1216">
        <f>SUM(U22:V22)</f>
        <v>30529612</v>
      </c>
      <c r="X22" s="1216">
        <v>0</v>
      </c>
      <c r="Y22" s="1216">
        <v>0</v>
      </c>
      <c r="Z22" s="1216">
        <v>1700</v>
      </c>
      <c r="AA22" s="1217">
        <v>2500</v>
      </c>
    </row>
    <row r="23" spans="1:27" ht="12">
      <c r="A23" s="1213" t="s">
        <v>568</v>
      </c>
      <c r="B23" s="1214">
        <f>SUM(C23:G23)</f>
        <v>59</v>
      </c>
      <c r="C23" s="1215">
        <v>41</v>
      </c>
      <c r="D23" s="1215">
        <v>7</v>
      </c>
      <c r="E23" s="1215">
        <v>1</v>
      </c>
      <c r="F23" s="1229">
        <v>2</v>
      </c>
      <c r="G23" s="1215">
        <v>8</v>
      </c>
      <c r="H23" s="1215">
        <f>SUM(I23:K23)</f>
        <v>65</v>
      </c>
      <c r="I23" s="1215">
        <v>36</v>
      </c>
      <c r="J23" s="1215">
        <v>6</v>
      </c>
      <c r="K23" s="1215">
        <v>23</v>
      </c>
      <c r="L23" s="1215">
        <v>4407</v>
      </c>
      <c r="M23" s="1218">
        <v>218.7</v>
      </c>
      <c r="N23" s="1215">
        <v>3</v>
      </c>
      <c r="O23" s="1215">
        <v>0</v>
      </c>
      <c r="P23" s="1215">
        <v>17</v>
      </c>
      <c r="Q23" s="1215">
        <v>15</v>
      </c>
      <c r="R23" s="1215">
        <v>18</v>
      </c>
      <c r="S23" s="1215">
        <v>172</v>
      </c>
      <c r="T23" s="1216">
        <f>SUM(W23:AA23)</f>
        <v>34271990</v>
      </c>
      <c r="U23" s="1216">
        <v>15863640</v>
      </c>
      <c r="V23" s="1216">
        <v>14143300</v>
      </c>
      <c r="W23" s="1216">
        <f>SUM(U23:V23)</f>
        <v>30006940</v>
      </c>
      <c r="X23" s="1216">
        <v>14780</v>
      </c>
      <c r="Y23" s="1216">
        <v>4139000</v>
      </c>
      <c r="Z23" s="1216">
        <v>20500</v>
      </c>
      <c r="AA23" s="1217">
        <v>90770</v>
      </c>
    </row>
    <row r="24" spans="1:27" ht="12">
      <c r="A24" s="1213"/>
      <c r="B24" s="1214"/>
      <c r="C24" s="1215"/>
      <c r="D24" s="1215"/>
      <c r="E24" s="1215"/>
      <c r="F24" s="1229"/>
      <c r="G24" s="1215"/>
      <c r="H24" s="1215"/>
      <c r="I24" s="1215"/>
      <c r="J24" s="1215"/>
      <c r="K24" s="1215"/>
      <c r="L24" s="1215"/>
      <c r="M24" s="1218"/>
      <c r="N24" s="1215"/>
      <c r="O24" s="1215"/>
      <c r="P24" s="1215"/>
      <c r="Q24" s="1215"/>
      <c r="R24" s="1215"/>
      <c r="S24" s="1215"/>
      <c r="T24" s="1216"/>
      <c r="U24" s="1216"/>
      <c r="V24" s="1216"/>
      <c r="W24" s="1216"/>
      <c r="X24" s="1216"/>
      <c r="Y24" s="1216"/>
      <c r="Z24" s="1216"/>
      <c r="AA24" s="1217"/>
    </row>
    <row r="25" spans="1:27" ht="12">
      <c r="A25" s="1213" t="s">
        <v>569</v>
      </c>
      <c r="B25" s="1214">
        <f>SUM(C25:G25)</f>
        <v>25</v>
      </c>
      <c r="C25" s="1215">
        <v>21</v>
      </c>
      <c r="D25" s="1215">
        <v>0</v>
      </c>
      <c r="E25" s="1215">
        <v>0</v>
      </c>
      <c r="F25" s="1229">
        <v>1</v>
      </c>
      <c r="G25" s="1215">
        <v>3</v>
      </c>
      <c r="H25" s="1215">
        <f>SUM(I25:K25)</f>
        <v>18</v>
      </c>
      <c r="I25" s="1215">
        <v>3</v>
      </c>
      <c r="J25" s="1215">
        <v>6</v>
      </c>
      <c r="K25" s="1215">
        <v>9</v>
      </c>
      <c r="L25" s="1215">
        <v>854</v>
      </c>
      <c r="M25" s="1218">
        <v>0</v>
      </c>
      <c r="N25" s="1215">
        <v>1</v>
      </c>
      <c r="O25" s="1215">
        <v>0</v>
      </c>
      <c r="P25" s="1215">
        <v>22</v>
      </c>
      <c r="Q25" s="1215">
        <v>0</v>
      </c>
      <c r="R25" s="1215">
        <v>13</v>
      </c>
      <c r="S25" s="1215">
        <v>46</v>
      </c>
      <c r="T25" s="1216">
        <f>SUM(W25:AA25)</f>
        <v>9289228</v>
      </c>
      <c r="U25" s="1216">
        <v>1745700</v>
      </c>
      <c r="V25" s="1216">
        <v>7514428</v>
      </c>
      <c r="W25" s="1216">
        <f>SUM(U25:V25)</f>
        <v>9260128</v>
      </c>
      <c r="X25" s="1216">
        <v>0</v>
      </c>
      <c r="Y25" s="1216">
        <v>0</v>
      </c>
      <c r="Z25" s="1216">
        <v>25000</v>
      </c>
      <c r="AA25" s="1217">
        <v>4100</v>
      </c>
    </row>
    <row r="26" spans="1:27" ht="12">
      <c r="A26" s="1213" t="s">
        <v>570</v>
      </c>
      <c r="B26" s="1214">
        <f>SUM(C26:G26)</f>
        <v>33</v>
      </c>
      <c r="C26" s="1215">
        <v>30</v>
      </c>
      <c r="D26" s="1215">
        <v>0</v>
      </c>
      <c r="E26" s="1215">
        <v>0</v>
      </c>
      <c r="F26" s="1229">
        <v>3</v>
      </c>
      <c r="G26" s="1215">
        <v>0</v>
      </c>
      <c r="H26" s="1215">
        <f>SUM(I26:K26)</f>
        <v>22</v>
      </c>
      <c r="I26" s="1215">
        <v>11</v>
      </c>
      <c r="J26" s="1215">
        <v>4</v>
      </c>
      <c r="K26" s="1215">
        <v>7</v>
      </c>
      <c r="L26" s="1215">
        <v>2028</v>
      </c>
      <c r="M26" s="1218">
        <v>0</v>
      </c>
      <c r="N26" s="1215">
        <v>3</v>
      </c>
      <c r="O26" s="1215">
        <v>1</v>
      </c>
      <c r="P26" s="1215">
        <v>4</v>
      </c>
      <c r="Q26" s="1215">
        <v>7</v>
      </c>
      <c r="R26" s="1215">
        <v>17</v>
      </c>
      <c r="S26" s="1215">
        <v>129</v>
      </c>
      <c r="T26" s="1216">
        <f>SUM(W26:AA26)</f>
        <v>7997635</v>
      </c>
      <c r="U26" s="1216">
        <v>4463155</v>
      </c>
      <c r="V26" s="1216">
        <v>3482980</v>
      </c>
      <c r="W26" s="1216">
        <f>SUM(U26:V26)</f>
        <v>7946135</v>
      </c>
      <c r="X26" s="1216">
        <v>0</v>
      </c>
      <c r="Y26" s="1216">
        <v>0</v>
      </c>
      <c r="Z26" s="1216">
        <v>51500</v>
      </c>
      <c r="AA26" s="1217">
        <v>0</v>
      </c>
    </row>
    <row r="27" spans="1:27" s="1216" customFormat="1" ht="12">
      <c r="A27" s="1239" t="s">
        <v>571</v>
      </c>
      <c r="B27" s="1214">
        <f>SUM(C27:G27)</f>
        <v>49</v>
      </c>
      <c r="C27" s="1215">
        <v>34</v>
      </c>
      <c r="D27" s="1215">
        <v>0</v>
      </c>
      <c r="E27" s="1215">
        <v>1</v>
      </c>
      <c r="F27" s="1215">
        <v>7</v>
      </c>
      <c r="G27" s="1215">
        <v>7</v>
      </c>
      <c r="H27" s="1215">
        <f>SUM(I27:K27)</f>
        <v>32</v>
      </c>
      <c r="I27" s="1215">
        <v>11</v>
      </c>
      <c r="J27" s="1215">
        <v>5</v>
      </c>
      <c r="K27" s="1215">
        <v>16</v>
      </c>
      <c r="L27" s="1215">
        <v>1670</v>
      </c>
      <c r="M27" s="1218">
        <v>0</v>
      </c>
      <c r="N27" s="1215">
        <v>8</v>
      </c>
      <c r="O27" s="1215">
        <v>0</v>
      </c>
      <c r="P27" s="1215">
        <v>3</v>
      </c>
      <c r="Q27" s="1215">
        <v>16</v>
      </c>
      <c r="R27" s="1215">
        <v>21</v>
      </c>
      <c r="S27" s="1215">
        <v>147</v>
      </c>
      <c r="T27" s="1216">
        <f>SUM(W27:AA27)</f>
        <v>21201980</v>
      </c>
      <c r="U27" s="1216">
        <v>8486200</v>
      </c>
      <c r="V27" s="1216">
        <v>12185780</v>
      </c>
      <c r="W27" s="1216">
        <f>SUM(U27:V27)</f>
        <v>20671980</v>
      </c>
      <c r="X27" s="1216">
        <v>0</v>
      </c>
      <c r="Y27" s="1216">
        <v>150000</v>
      </c>
      <c r="Z27" s="1216">
        <v>347000</v>
      </c>
      <c r="AA27" s="1217">
        <v>33000</v>
      </c>
    </row>
    <row r="28" spans="1:27" s="1216" customFormat="1" ht="12">
      <c r="A28" s="1239" t="s">
        <v>572</v>
      </c>
      <c r="B28" s="1214">
        <f>SUM(C28:G28)</f>
        <v>59</v>
      </c>
      <c r="C28" s="1215">
        <v>50</v>
      </c>
      <c r="D28" s="1215">
        <v>0</v>
      </c>
      <c r="E28" s="1215">
        <v>0</v>
      </c>
      <c r="F28" s="1215">
        <v>5</v>
      </c>
      <c r="G28" s="1215">
        <v>4</v>
      </c>
      <c r="H28" s="1215">
        <f>SUM(I28:K28)</f>
        <v>46</v>
      </c>
      <c r="I28" s="1215">
        <v>20</v>
      </c>
      <c r="J28" s="1215">
        <v>8</v>
      </c>
      <c r="K28" s="1215">
        <v>18</v>
      </c>
      <c r="L28" s="1215">
        <v>2548</v>
      </c>
      <c r="M28" s="1218">
        <v>0</v>
      </c>
      <c r="N28" s="1215">
        <v>5</v>
      </c>
      <c r="O28" s="1215">
        <v>1</v>
      </c>
      <c r="P28" s="1215">
        <v>8</v>
      </c>
      <c r="Q28" s="1215">
        <v>14</v>
      </c>
      <c r="R28" s="1215">
        <v>64</v>
      </c>
      <c r="S28" s="1215">
        <v>335</v>
      </c>
      <c r="T28" s="1216">
        <f>SUM(W28:AA28)</f>
        <v>24658037</v>
      </c>
      <c r="U28" s="1216">
        <v>10163027</v>
      </c>
      <c r="V28" s="1216">
        <v>14455060</v>
      </c>
      <c r="W28" s="1216">
        <f>SUM(U28:V28)</f>
        <v>24618087</v>
      </c>
      <c r="X28" s="1216">
        <v>0</v>
      </c>
      <c r="Y28" s="1216">
        <v>0</v>
      </c>
      <c r="Z28" s="1216">
        <v>34500</v>
      </c>
      <c r="AA28" s="1217">
        <v>5450</v>
      </c>
    </row>
    <row r="29" spans="1:27" ht="12">
      <c r="A29" s="1240"/>
      <c r="B29" s="1241"/>
      <c r="C29" s="1242"/>
      <c r="D29" s="1242"/>
      <c r="E29" s="1242"/>
      <c r="F29" s="1242"/>
      <c r="G29" s="1242"/>
      <c r="H29" s="1242"/>
      <c r="I29" s="1242"/>
      <c r="J29" s="1242"/>
      <c r="K29" s="1242"/>
      <c r="L29" s="1242"/>
      <c r="M29" s="1242"/>
      <c r="N29" s="1242"/>
      <c r="O29" s="1242"/>
      <c r="P29" s="1242"/>
      <c r="Q29" s="1242"/>
      <c r="R29" s="1242"/>
      <c r="S29" s="1242"/>
      <c r="T29" s="1242"/>
      <c r="U29" s="1242"/>
      <c r="V29" s="1242"/>
      <c r="W29" s="1242"/>
      <c r="X29" s="1242"/>
      <c r="Y29" s="1242"/>
      <c r="Z29" s="1242"/>
      <c r="AA29" s="1243"/>
    </row>
    <row r="30" ht="12">
      <c r="A30" s="1196" t="s">
        <v>765</v>
      </c>
    </row>
  </sheetData>
  <mergeCells count="15">
    <mergeCell ref="Z5:Z6"/>
    <mergeCell ref="AA5:AA6"/>
    <mergeCell ref="T4:AA4"/>
    <mergeCell ref="X5:X6"/>
    <mergeCell ref="T5:T6"/>
    <mergeCell ref="U5:W5"/>
    <mergeCell ref="Y5:Y6"/>
    <mergeCell ref="A4:A6"/>
    <mergeCell ref="B4:G5"/>
    <mergeCell ref="S4:S6"/>
    <mergeCell ref="H4:K5"/>
    <mergeCell ref="L4:M5"/>
    <mergeCell ref="O4:P5"/>
    <mergeCell ref="Q4:R5"/>
    <mergeCell ref="N4:N6"/>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IV18"/>
  <sheetViews>
    <sheetView workbookViewId="0" topLeftCell="A1">
      <selection activeCell="A1" sqref="A1"/>
    </sheetView>
  </sheetViews>
  <sheetFormatPr defaultColWidth="9.00390625" defaultRowHeight="13.5"/>
  <cols>
    <col min="1" max="1" width="3.375" style="1244" customWidth="1"/>
    <col min="2" max="2" width="6.375" style="1244" customWidth="1"/>
    <col min="3" max="3" width="2.375" style="1244" customWidth="1"/>
    <col min="4" max="4" width="4.875" style="1244" customWidth="1"/>
    <col min="5" max="5" width="8.375" style="1244" customWidth="1"/>
    <col min="6" max="7" width="5.125" style="1244" customWidth="1"/>
    <col min="8" max="8" width="6.00390625" style="1244" customWidth="1"/>
    <col min="9" max="9" width="5.50390625" style="1244" customWidth="1"/>
    <col min="10" max="10" width="4.875" style="1244" customWidth="1"/>
    <col min="11" max="11" width="6.375" style="1244" customWidth="1"/>
    <col min="12" max="12" width="4.25390625" style="1244" customWidth="1"/>
    <col min="13" max="13" width="5.50390625" style="1244" bestFit="1" customWidth="1"/>
    <col min="14" max="14" width="5.625" style="1244" customWidth="1"/>
    <col min="15" max="15" width="5.50390625" style="1244" bestFit="1" customWidth="1"/>
    <col min="16" max="16" width="4.875" style="1244" customWidth="1"/>
    <col min="17" max="17" width="5.50390625" style="1244" bestFit="1" customWidth="1"/>
    <col min="18" max="18" width="5.25390625" style="1244" customWidth="1"/>
    <col min="19" max="19" width="5.50390625" style="1244" bestFit="1" customWidth="1"/>
    <col min="20" max="20" width="6.125" style="1244" customWidth="1"/>
    <col min="21" max="21" width="5.25390625" style="1244" customWidth="1"/>
    <col min="22" max="16384" width="9.00390625" style="1244" customWidth="1"/>
  </cols>
  <sheetData>
    <row r="1" ht="14.25">
      <c r="B1" s="1245" t="s">
        <v>788</v>
      </c>
    </row>
    <row r="3" spans="2:18" s="1246" customFormat="1" ht="12.75" thickBot="1">
      <c r="B3" s="1247" t="s">
        <v>767</v>
      </c>
      <c r="C3" s="1247"/>
      <c r="E3" s="1248"/>
      <c r="F3" s="1248"/>
      <c r="G3" s="1248"/>
      <c r="H3" s="1248"/>
      <c r="I3" s="1248"/>
      <c r="J3" s="1248"/>
      <c r="K3" s="1248"/>
      <c r="L3" s="1248"/>
      <c r="M3" s="1248"/>
      <c r="N3" s="1248"/>
      <c r="O3" s="1248"/>
      <c r="P3" s="1248"/>
      <c r="Q3" s="1248"/>
      <c r="R3" s="1248"/>
    </row>
    <row r="4" spans="1:22" s="1246" customFormat="1" ht="15" customHeight="1" thickTop="1">
      <c r="A4" s="1249"/>
      <c r="B4" s="1841" t="s">
        <v>768</v>
      </c>
      <c r="C4" s="1842"/>
      <c r="D4" s="1843"/>
      <c r="E4" s="1850" t="s">
        <v>402</v>
      </c>
      <c r="F4" s="1853" t="s">
        <v>769</v>
      </c>
      <c r="G4" s="1854"/>
      <c r="H4" s="1855" t="s">
        <v>770</v>
      </c>
      <c r="I4" s="1856"/>
      <c r="J4" s="1838" t="s">
        <v>972</v>
      </c>
      <c r="K4" s="1838" t="s">
        <v>771</v>
      </c>
      <c r="L4" s="1838" t="s">
        <v>772</v>
      </c>
      <c r="M4" s="1838" t="s">
        <v>970</v>
      </c>
      <c r="N4" s="1857" t="s">
        <v>773</v>
      </c>
      <c r="O4" s="1830" t="s">
        <v>774</v>
      </c>
      <c r="P4" s="1830" t="s">
        <v>775</v>
      </c>
      <c r="Q4" s="1830" t="s">
        <v>776</v>
      </c>
      <c r="R4" s="1830" t="s">
        <v>777</v>
      </c>
      <c r="S4" s="1838" t="s">
        <v>778</v>
      </c>
      <c r="T4" s="1838" t="s">
        <v>779</v>
      </c>
      <c r="U4" s="1830" t="s">
        <v>780</v>
      </c>
      <c r="V4" s="1250"/>
    </row>
    <row r="5" spans="1:22" s="1246" customFormat="1" ht="12">
      <c r="A5" s="1249"/>
      <c r="B5" s="1844"/>
      <c r="C5" s="1845"/>
      <c r="D5" s="1846"/>
      <c r="E5" s="1851"/>
      <c r="F5" s="1835" t="s">
        <v>781</v>
      </c>
      <c r="G5" s="1835" t="s">
        <v>782</v>
      </c>
      <c r="H5" s="1836" t="s">
        <v>781</v>
      </c>
      <c r="I5" s="1836" t="s">
        <v>782</v>
      </c>
      <c r="J5" s="1839"/>
      <c r="K5" s="1839"/>
      <c r="L5" s="1839"/>
      <c r="M5" s="1839"/>
      <c r="N5" s="1858"/>
      <c r="O5" s="1831"/>
      <c r="P5" s="1831"/>
      <c r="Q5" s="1831"/>
      <c r="R5" s="1831"/>
      <c r="S5" s="1839"/>
      <c r="T5" s="1839"/>
      <c r="U5" s="1831"/>
      <c r="V5" s="1250"/>
    </row>
    <row r="6" spans="1:256" s="1252" customFormat="1" ht="35.25" customHeight="1">
      <c r="A6" s="1249"/>
      <c r="B6" s="1847"/>
      <c r="C6" s="1848"/>
      <c r="D6" s="1849"/>
      <c r="E6" s="1852"/>
      <c r="F6" s="1835"/>
      <c r="G6" s="1835"/>
      <c r="H6" s="1837"/>
      <c r="I6" s="1837"/>
      <c r="J6" s="1840"/>
      <c r="K6" s="1840"/>
      <c r="L6" s="1840"/>
      <c r="M6" s="1840"/>
      <c r="N6" s="1859"/>
      <c r="O6" s="1832"/>
      <c r="P6" s="1832"/>
      <c r="Q6" s="1832"/>
      <c r="R6" s="1832"/>
      <c r="S6" s="1840"/>
      <c r="T6" s="1840"/>
      <c r="U6" s="1832"/>
      <c r="V6" s="1250"/>
      <c r="W6" s="1247"/>
      <c r="X6" s="1247"/>
      <c r="Y6" s="1247"/>
      <c r="Z6" s="1247"/>
      <c r="AA6" s="1247"/>
      <c r="AB6" s="1247"/>
      <c r="AC6" s="1247"/>
      <c r="AD6" s="1247"/>
      <c r="AE6" s="1247"/>
      <c r="AF6" s="1247"/>
      <c r="AG6" s="1247"/>
      <c r="AH6" s="1247"/>
      <c r="AI6" s="1247"/>
      <c r="AJ6" s="1247"/>
      <c r="AK6" s="1247"/>
      <c r="AL6" s="1247"/>
      <c r="AM6" s="1247"/>
      <c r="AN6" s="1247"/>
      <c r="AO6" s="1247"/>
      <c r="AP6" s="1247"/>
      <c r="AQ6" s="1247"/>
      <c r="AR6" s="1247"/>
      <c r="AS6" s="1247"/>
      <c r="AT6" s="1247"/>
      <c r="AU6" s="1247"/>
      <c r="AV6" s="1247"/>
      <c r="AW6" s="1247"/>
      <c r="AX6" s="1247"/>
      <c r="AY6" s="1247"/>
      <c r="AZ6" s="1247"/>
      <c r="BA6" s="1247"/>
      <c r="BB6" s="1247"/>
      <c r="BC6" s="1247"/>
      <c r="BD6" s="1247"/>
      <c r="BE6" s="1247"/>
      <c r="BF6" s="1247"/>
      <c r="BG6" s="1247"/>
      <c r="BH6" s="1247"/>
      <c r="BI6" s="1247"/>
      <c r="BJ6" s="1247"/>
      <c r="BK6" s="1247"/>
      <c r="BL6" s="1247"/>
      <c r="BM6" s="1247"/>
      <c r="BN6" s="1247"/>
      <c r="BO6" s="1247"/>
      <c r="BP6" s="1247"/>
      <c r="BQ6" s="1247"/>
      <c r="BR6" s="1247"/>
      <c r="BS6" s="1247"/>
      <c r="BT6" s="1247"/>
      <c r="BU6" s="1247"/>
      <c r="BV6" s="1247"/>
      <c r="BW6" s="1247"/>
      <c r="BX6" s="1247"/>
      <c r="BY6" s="1247"/>
      <c r="BZ6" s="1247"/>
      <c r="CA6" s="1247"/>
      <c r="CB6" s="1247"/>
      <c r="CC6" s="1247"/>
      <c r="CD6" s="1247"/>
      <c r="CE6" s="1247"/>
      <c r="CF6" s="1247"/>
      <c r="CG6" s="1247"/>
      <c r="CH6" s="1247"/>
      <c r="CI6" s="1247"/>
      <c r="CJ6" s="1247"/>
      <c r="CK6" s="1247"/>
      <c r="CL6" s="1247"/>
      <c r="CM6" s="1247"/>
      <c r="CN6" s="1247"/>
      <c r="CO6" s="1247"/>
      <c r="CP6" s="1247"/>
      <c r="CQ6" s="1247"/>
      <c r="CR6" s="1247"/>
      <c r="CS6" s="1247"/>
      <c r="CT6" s="1247"/>
      <c r="CU6" s="1247"/>
      <c r="CV6" s="1247"/>
      <c r="CW6" s="1247"/>
      <c r="CX6" s="1247"/>
      <c r="CY6" s="1247"/>
      <c r="CZ6" s="1247"/>
      <c r="DA6" s="1247"/>
      <c r="DB6" s="1247"/>
      <c r="DC6" s="1247"/>
      <c r="DD6" s="1247"/>
      <c r="DE6" s="1247"/>
      <c r="DF6" s="1247"/>
      <c r="DG6" s="1247"/>
      <c r="DH6" s="1247"/>
      <c r="DI6" s="1247"/>
      <c r="DJ6" s="1247"/>
      <c r="DK6" s="1247"/>
      <c r="DL6" s="1247"/>
      <c r="DM6" s="1247"/>
      <c r="DN6" s="1247"/>
      <c r="DO6" s="1247"/>
      <c r="DP6" s="1247"/>
      <c r="DQ6" s="1247"/>
      <c r="DR6" s="1247"/>
      <c r="DS6" s="1247"/>
      <c r="DT6" s="1247"/>
      <c r="DU6" s="1247"/>
      <c r="DV6" s="1247"/>
      <c r="DW6" s="1247"/>
      <c r="DX6" s="1247"/>
      <c r="DY6" s="1247"/>
      <c r="DZ6" s="1247"/>
      <c r="EA6" s="1247"/>
      <c r="EB6" s="1247"/>
      <c r="EC6" s="1247"/>
      <c r="ED6" s="1247"/>
      <c r="EE6" s="1247"/>
      <c r="EF6" s="1247"/>
      <c r="EG6" s="1247"/>
      <c r="EH6" s="1247"/>
      <c r="EI6" s="1247"/>
      <c r="EJ6" s="1247"/>
      <c r="EK6" s="1247"/>
      <c r="EL6" s="1247"/>
      <c r="EM6" s="1247"/>
      <c r="EN6" s="1247"/>
      <c r="EO6" s="1247"/>
      <c r="EP6" s="1247"/>
      <c r="EQ6" s="1247"/>
      <c r="ER6" s="1247"/>
      <c r="ES6" s="1247"/>
      <c r="ET6" s="1247"/>
      <c r="EU6" s="1247"/>
      <c r="EV6" s="1247"/>
      <c r="EW6" s="1247"/>
      <c r="EX6" s="1247"/>
      <c r="EY6" s="1247"/>
      <c r="EZ6" s="1247"/>
      <c r="FA6" s="1247"/>
      <c r="FB6" s="1247"/>
      <c r="FC6" s="1247"/>
      <c r="FD6" s="1247"/>
      <c r="FE6" s="1247"/>
      <c r="FF6" s="1247"/>
      <c r="FG6" s="1247"/>
      <c r="FH6" s="1247"/>
      <c r="FI6" s="1247"/>
      <c r="FJ6" s="1247"/>
      <c r="FK6" s="1247"/>
      <c r="FL6" s="1247"/>
      <c r="FM6" s="1247"/>
      <c r="FN6" s="1247"/>
      <c r="FO6" s="1247"/>
      <c r="FP6" s="1247"/>
      <c r="FQ6" s="1247"/>
      <c r="FR6" s="1247"/>
      <c r="FS6" s="1247"/>
      <c r="FT6" s="1247"/>
      <c r="FU6" s="1247"/>
      <c r="FV6" s="1247"/>
      <c r="FW6" s="1247"/>
      <c r="FX6" s="1247"/>
      <c r="FY6" s="1247"/>
      <c r="FZ6" s="1247"/>
      <c r="GA6" s="1247"/>
      <c r="GB6" s="1247"/>
      <c r="GC6" s="1247"/>
      <c r="GD6" s="1247"/>
      <c r="GE6" s="1247"/>
      <c r="GF6" s="1247"/>
      <c r="GG6" s="1247"/>
      <c r="GH6" s="1247"/>
      <c r="GI6" s="1247"/>
      <c r="GJ6" s="1247"/>
      <c r="GK6" s="1247"/>
      <c r="GL6" s="1247"/>
      <c r="GM6" s="1247"/>
      <c r="GN6" s="1247"/>
      <c r="GO6" s="1247"/>
      <c r="GP6" s="1247"/>
      <c r="GQ6" s="1247"/>
      <c r="GR6" s="1247"/>
      <c r="GS6" s="1247"/>
      <c r="GT6" s="1247"/>
      <c r="GU6" s="1247"/>
      <c r="GV6" s="1247"/>
      <c r="GW6" s="1247"/>
      <c r="GX6" s="1247"/>
      <c r="GY6" s="1247"/>
      <c r="GZ6" s="1247"/>
      <c r="HA6" s="1247"/>
      <c r="HB6" s="1247"/>
      <c r="HC6" s="1247"/>
      <c r="HD6" s="1247"/>
      <c r="HE6" s="1247"/>
      <c r="HF6" s="1247"/>
      <c r="HG6" s="1247"/>
      <c r="HH6" s="1247"/>
      <c r="HI6" s="1247"/>
      <c r="HJ6" s="1247"/>
      <c r="HK6" s="1247"/>
      <c r="HL6" s="1247"/>
      <c r="HM6" s="1247"/>
      <c r="HN6" s="1247"/>
      <c r="HO6" s="1247"/>
      <c r="HP6" s="1247"/>
      <c r="HQ6" s="1247"/>
      <c r="HR6" s="1247"/>
      <c r="HS6" s="1247"/>
      <c r="HT6" s="1247"/>
      <c r="HU6" s="1247"/>
      <c r="HV6" s="1247"/>
      <c r="HW6" s="1247"/>
      <c r="HX6" s="1247"/>
      <c r="HY6" s="1247"/>
      <c r="HZ6" s="1247"/>
      <c r="IA6" s="1247"/>
      <c r="IB6" s="1247"/>
      <c r="IC6" s="1247"/>
      <c r="ID6" s="1247"/>
      <c r="IE6" s="1247"/>
      <c r="IF6" s="1247"/>
      <c r="IG6" s="1247"/>
      <c r="IH6" s="1247"/>
      <c r="II6" s="1247"/>
      <c r="IJ6" s="1247"/>
      <c r="IK6" s="1247"/>
      <c r="IL6" s="1247"/>
      <c r="IM6" s="1247"/>
      <c r="IN6" s="1247"/>
      <c r="IO6" s="1247"/>
      <c r="IP6" s="1247"/>
      <c r="IQ6" s="1247"/>
      <c r="IR6" s="1247"/>
      <c r="IS6" s="1247"/>
      <c r="IT6" s="1247"/>
      <c r="IU6" s="1247"/>
      <c r="IV6" s="1247"/>
    </row>
    <row r="7" spans="1:256" s="1246" customFormat="1" ht="13.5" customHeight="1">
      <c r="A7" s="1249"/>
      <c r="B7" s="1251"/>
      <c r="C7" s="1251"/>
      <c r="D7" s="1251"/>
      <c r="E7" s="1253"/>
      <c r="F7" s="1254"/>
      <c r="G7" s="1254"/>
      <c r="H7" s="1254"/>
      <c r="I7" s="1254"/>
      <c r="J7" s="1255"/>
      <c r="K7" s="1255"/>
      <c r="L7" s="1255"/>
      <c r="M7" s="1255"/>
      <c r="N7" s="1256"/>
      <c r="O7" s="1255"/>
      <c r="P7" s="1255"/>
      <c r="Q7" s="1255"/>
      <c r="R7" s="1255"/>
      <c r="S7" s="1255"/>
      <c r="T7" s="1255"/>
      <c r="U7" s="1255"/>
      <c r="V7" s="1250"/>
      <c r="W7" s="1247"/>
      <c r="X7" s="1247"/>
      <c r="Y7" s="1247"/>
      <c r="Z7" s="1247"/>
      <c r="AA7" s="1247"/>
      <c r="AB7" s="1247"/>
      <c r="AC7" s="1247"/>
      <c r="AD7" s="1247"/>
      <c r="AE7" s="1247"/>
      <c r="AF7" s="1247"/>
      <c r="AG7" s="1247"/>
      <c r="AH7" s="1247"/>
      <c r="AI7" s="1247"/>
      <c r="AJ7" s="1247"/>
      <c r="AK7" s="1247"/>
      <c r="AL7" s="1247"/>
      <c r="AM7" s="1247"/>
      <c r="AN7" s="1247"/>
      <c r="AO7" s="1247"/>
      <c r="AP7" s="1247"/>
      <c r="AQ7" s="1247"/>
      <c r="AR7" s="1247"/>
      <c r="AS7" s="1247"/>
      <c r="AT7" s="1247"/>
      <c r="AU7" s="1247"/>
      <c r="AV7" s="1247"/>
      <c r="AW7" s="1247"/>
      <c r="AX7" s="1247"/>
      <c r="AY7" s="1247"/>
      <c r="AZ7" s="1247"/>
      <c r="BA7" s="1247"/>
      <c r="BB7" s="1247"/>
      <c r="BC7" s="1247"/>
      <c r="BD7" s="1247"/>
      <c r="BE7" s="1247"/>
      <c r="BF7" s="1247"/>
      <c r="BG7" s="1247"/>
      <c r="BH7" s="1247"/>
      <c r="BI7" s="1247"/>
      <c r="BJ7" s="1247"/>
      <c r="BK7" s="1247"/>
      <c r="BL7" s="1247"/>
      <c r="BM7" s="1247"/>
      <c r="BN7" s="1247"/>
      <c r="BO7" s="1247"/>
      <c r="BP7" s="1247"/>
      <c r="BQ7" s="1247"/>
      <c r="BR7" s="1247"/>
      <c r="BS7" s="1247"/>
      <c r="BT7" s="1247"/>
      <c r="BU7" s="1247"/>
      <c r="BV7" s="1247"/>
      <c r="BW7" s="1247"/>
      <c r="BX7" s="1247"/>
      <c r="BY7" s="1247"/>
      <c r="BZ7" s="1247"/>
      <c r="CA7" s="1247"/>
      <c r="CB7" s="1247"/>
      <c r="CC7" s="1247"/>
      <c r="CD7" s="1247"/>
      <c r="CE7" s="1247"/>
      <c r="CF7" s="1247"/>
      <c r="CG7" s="1247"/>
      <c r="CH7" s="1247"/>
      <c r="CI7" s="1247"/>
      <c r="CJ7" s="1247"/>
      <c r="CK7" s="1247"/>
      <c r="CL7" s="1247"/>
      <c r="CM7" s="1247"/>
      <c r="CN7" s="1247"/>
      <c r="CO7" s="1247"/>
      <c r="CP7" s="1247"/>
      <c r="CQ7" s="1247"/>
      <c r="CR7" s="1247"/>
      <c r="CS7" s="1247"/>
      <c r="CT7" s="1247"/>
      <c r="CU7" s="1247"/>
      <c r="CV7" s="1247"/>
      <c r="CW7" s="1247"/>
      <c r="CX7" s="1247"/>
      <c r="CY7" s="1247"/>
      <c r="CZ7" s="1247"/>
      <c r="DA7" s="1247"/>
      <c r="DB7" s="1247"/>
      <c r="DC7" s="1247"/>
      <c r="DD7" s="1247"/>
      <c r="DE7" s="1247"/>
      <c r="DF7" s="1247"/>
      <c r="DG7" s="1247"/>
      <c r="DH7" s="1247"/>
      <c r="DI7" s="1247"/>
      <c r="DJ7" s="1247"/>
      <c r="DK7" s="1247"/>
      <c r="DL7" s="1247"/>
      <c r="DM7" s="1247"/>
      <c r="DN7" s="1247"/>
      <c r="DO7" s="1247"/>
      <c r="DP7" s="1247"/>
      <c r="DQ7" s="1247"/>
      <c r="DR7" s="1247"/>
      <c r="DS7" s="1247"/>
      <c r="DT7" s="1247"/>
      <c r="DU7" s="1247"/>
      <c r="DV7" s="1247"/>
      <c r="DW7" s="1247"/>
      <c r="DX7" s="1247"/>
      <c r="DY7" s="1247"/>
      <c r="DZ7" s="1247"/>
      <c r="EA7" s="1247"/>
      <c r="EB7" s="1247"/>
      <c r="EC7" s="1247"/>
      <c r="ED7" s="1247"/>
      <c r="EE7" s="1247"/>
      <c r="EF7" s="1247"/>
      <c r="EG7" s="1247"/>
      <c r="EH7" s="1247"/>
      <c r="EI7" s="1247"/>
      <c r="EJ7" s="1247"/>
      <c r="EK7" s="1247"/>
      <c r="EL7" s="1247"/>
      <c r="EM7" s="1247"/>
      <c r="EN7" s="1247"/>
      <c r="EO7" s="1247"/>
      <c r="EP7" s="1247"/>
      <c r="EQ7" s="1247"/>
      <c r="ER7" s="1247"/>
      <c r="ES7" s="1247"/>
      <c r="ET7" s="1247"/>
      <c r="EU7" s="1247"/>
      <c r="EV7" s="1247"/>
      <c r="EW7" s="1247"/>
      <c r="EX7" s="1247"/>
      <c r="EY7" s="1247"/>
      <c r="EZ7" s="1247"/>
      <c r="FA7" s="1247"/>
      <c r="FB7" s="1247"/>
      <c r="FC7" s="1247"/>
      <c r="FD7" s="1247"/>
      <c r="FE7" s="1247"/>
      <c r="FF7" s="1247"/>
      <c r="FG7" s="1247"/>
      <c r="FH7" s="1247"/>
      <c r="FI7" s="1247"/>
      <c r="FJ7" s="1247"/>
      <c r="FK7" s="1247"/>
      <c r="FL7" s="1247"/>
      <c r="FM7" s="1247"/>
      <c r="FN7" s="1247"/>
      <c r="FO7" s="1247"/>
      <c r="FP7" s="1247"/>
      <c r="FQ7" s="1247"/>
      <c r="FR7" s="1247"/>
      <c r="FS7" s="1247"/>
      <c r="FT7" s="1247"/>
      <c r="FU7" s="1247"/>
      <c r="FV7" s="1247"/>
      <c r="FW7" s="1247"/>
      <c r="FX7" s="1247"/>
      <c r="FY7" s="1247"/>
      <c r="FZ7" s="1247"/>
      <c r="GA7" s="1247"/>
      <c r="GB7" s="1247"/>
      <c r="GC7" s="1247"/>
      <c r="GD7" s="1247"/>
      <c r="GE7" s="1247"/>
      <c r="GF7" s="1247"/>
      <c r="GG7" s="1247"/>
      <c r="GH7" s="1247"/>
      <c r="GI7" s="1247"/>
      <c r="GJ7" s="1247"/>
      <c r="GK7" s="1247"/>
      <c r="GL7" s="1247"/>
      <c r="GM7" s="1247"/>
      <c r="GN7" s="1247"/>
      <c r="GO7" s="1247"/>
      <c r="GP7" s="1247"/>
      <c r="GQ7" s="1247"/>
      <c r="GR7" s="1247"/>
      <c r="GS7" s="1247"/>
      <c r="GT7" s="1247"/>
      <c r="GU7" s="1247"/>
      <c r="GV7" s="1247"/>
      <c r="GW7" s="1247"/>
      <c r="GX7" s="1247"/>
      <c r="GY7" s="1247"/>
      <c r="GZ7" s="1247"/>
      <c r="HA7" s="1247"/>
      <c r="HB7" s="1247"/>
      <c r="HC7" s="1247"/>
      <c r="HD7" s="1247"/>
      <c r="HE7" s="1247"/>
      <c r="HF7" s="1247"/>
      <c r="HG7" s="1247"/>
      <c r="HH7" s="1247"/>
      <c r="HI7" s="1247"/>
      <c r="HJ7" s="1247"/>
      <c r="HK7" s="1247"/>
      <c r="HL7" s="1247"/>
      <c r="HM7" s="1247"/>
      <c r="HN7" s="1247"/>
      <c r="HO7" s="1247"/>
      <c r="HP7" s="1247"/>
      <c r="HQ7" s="1247"/>
      <c r="HR7" s="1247"/>
      <c r="HS7" s="1247"/>
      <c r="HT7" s="1247"/>
      <c r="HU7" s="1247"/>
      <c r="HV7" s="1247"/>
      <c r="HW7" s="1247"/>
      <c r="HX7" s="1247"/>
      <c r="HY7" s="1247"/>
      <c r="HZ7" s="1247"/>
      <c r="IA7" s="1247"/>
      <c r="IB7" s="1247"/>
      <c r="IC7" s="1247"/>
      <c r="ID7" s="1247"/>
      <c r="IE7" s="1247"/>
      <c r="IF7" s="1247"/>
      <c r="IG7" s="1247"/>
      <c r="IH7" s="1247"/>
      <c r="II7" s="1247"/>
      <c r="IJ7" s="1247"/>
      <c r="IK7" s="1247"/>
      <c r="IL7" s="1247"/>
      <c r="IM7" s="1247"/>
      <c r="IN7" s="1247"/>
      <c r="IO7" s="1247"/>
      <c r="IP7" s="1247"/>
      <c r="IQ7" s="1247"/>
      <c r="IR7" s="1247"/>
      <c r="IS7" s="1247"/>
      <c r="IT7" s="1247"/>
      <c r="IU7" s="1247"/>
      <c r="IV7" s="1247"/>
    </row>
    <row r="8" spans="1:256" s="1263" customFormat="1" ht="15" customHeight="1">
      <c r="A8" s="1257"/>
      <c r="B8" s="1833" t="s">
        <v>783</v>
      </c>
      <c r="C8" s="1834"/>
      <c r="D8" s="1259" t="s">
        <v>784</v>
      </c>
      <c r="E8" s="1260">
        <f>SUM(F8:U8)</f>
        <v>2920</v>
      </c>
      <c r="F8" s="1261">
        <v>64</v>
      </c>
      <c r="G8" s="1261">
        <v>263</v>
      </c>
      <c r="H8" s="1261">
        <v>242</v>
      </c>
      <c r="I8" s="1262">
        <v>757</v>
      </c>
      <c r="J8" s="1262">
        <v>16</v>
      </c>
      <c r="K8" s="1262">
        <v>216</v>
      </c>
      <c r="L8" s="1262">
        <v>8</v>
      </c>
      <c r="M8" s="1262">
        <v>361</v>
      </c>
      <c r="N8" s="1262">
        <v>767</v>
      </c>
      <c r="O8" s="1262">
        <v>88</v>
      </c>
      <c r="P8" s="1262">
        <v>0</v>
      </c>
      <c r="Q8" s="1262">
        <v>90</v>
      </c>
      <c r="R8" s="1262">
        <v>3</v>
      </c>
      <c r="S8" s="1262">
        <v>28</v>
      </c>
      <c r="T8" s="1262">
        <v>1</v>
      </c>
      <c r="U8" s="1262">
        <v>16</v>
      </c>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c r="AW8" s="1264"/>
      <c r="AX8" s="1264"/>
      <c r="AY8" s="1264"/>
      <c r="AZ8" s="1264"/>
      <c r="BA8" s="1264"/>
      <c r="BB8" s="1264"/>
      <c r="BC8" s="1264"/>
      <c r="BD8" s="1264"/>
      <c r="BE8" s="1264"/>
      <c r="BF8" s="1264"/>
      <c r="BG8" s="1264"/>
      <c r="BH8" s="1264"/>
      <c r="BI8" s="1264"/>
      <c r="BJ8" s="1264"/>
      <c r="BK8" s="1264"/>
      <c r="BL8" s="1264"/>
      <c r="BM8" s="1264"/>
      <c r="BN8" s="1264"/>
      <c r="BO8" s="1264"/>
      <c r="BP8" s="1264"/>
      <c r="BQ8" s="1264"/>
      <c r="BR8" s="1264"/>
      <c r="BS8" s="1264"/>
      <c r="BT8" s="1264"/>
      <c r="BU8" s="1264"/>
      <c r="BV8" s="1264"/>
      <c r="BW8" s="1264"/>
      <c r="BX8" s="1264"/>
      <c r="BY8" s="1264"/>
      <c r="BZ8" s="1264"/>
      <c r="CA8" s="1264"/>
      <c r="CB8" s="1264"/>
      <c r="CC8" s="1264"/>
      <c r="CD8" s="1264"/>
      <c r="CE8" s="1264"/>
      <c r="CF8" s="1264"/>
      <c r="CG8" s="1264"/>
      <c r="CH8" s="1264"/>
      <c r="CI8" s="1264"/>
      <c r="CJ8" s="1264"/>
      <c r="CK8" s="1264"/>
      <c r="CL8" s="1264"/>
      <c r="CM8" s="1264"/>
      <c r="CN8" s="1264"/>
      <c r="CO8" s="1264"/>
      <c r="CP8" s="1264"/>
      <c r="CQ8" s="1264"/>
      <c r="CR8" s="1264"/>
      <c r="CS8" s="1264"/>
      <c r="CT8" s="1264"/>
      <c r="CU8" s="1264"/>
      <c r="CV8" s="1264"/>
      <c r="CW8" s="1264"/>
      <c r="CX8" s="1264"/>
      <c r="CY8" s="1264"/>
      <c r="CZ8" s="1264"/>
      <c r="DA8" s="1264"/>
      <c r="DB8" s="1264"/>
      <c r="DC8" s="1264"/>
      <c r="DD8" s="1264"/>
      <c r="DE8" s="1264"/>
      <c r="DF8" s="1264"/>
      <c r="DG8" s="1264"/>
      <c r="DH8" s="1264"/>
      <c r="DI8" s="1264"/>
      <c r="DJ8" s="1264"/>
      <c r="DK8" s="1264"/>
      <c r="DL8" s="1264"/>
      <c r="DM8" s="1264"/>
      <c r="DN8" s="1264"/>
      <c r="DO8" s="1264"/>
      <c r="DP8" s="1264"/>
      <c r="DQ8" s="1264"/>
      <c r="DR8" s="1264"/>
      <c r="DS8" s="1264"/>
      <c r="DT8" s="1264"/>
      <c r="DU8" s="1264"/>
      <c r="DV8" s="1264"/>
      <c r="DW8" s="1264"/>
      <c r="DX8" s="1264"/>
      <c r="DY8" s="1264"/>
      <c r="DZ8" s="1264"/>
      <c r="EA8" s="1264"/>
      <c r="EB8" s="1264"/>
      <c r="EC8" s="1264"/>
      <c r="ED8" s="1264"/>
      <c r="EE8" s="1264"/>
      <c r="EF8" s="1264"/>
      <c r="EG8" s="1264"/>
      <c r="EH8" s="1264"/>
      <c r="EI8" s="1264"/>
      <c r="EJ8" s="1264"/>
      <c r="EK8" s="1264"/>
      <c r="EL8" s="1264"/>
      <c r="EM8" s="1264"/>
      <c r="EN8" s="1264"/>
      <c r="EO8" s="1264"/>
      <c r="EP8" s="1264"/>
      <c r="EQ8" s="1264"/>
      <c r="ER8" s="1264"/>
      <c r="ES8" s="1264"/>
      <c r="ET8" s="1264"/>
      <c r="EU8" s="1264"/>
      <c r="EV8" s="1264"/>
      <c r="EW8" s="1264"/>
      <c r="EX8" s="1264"/>
      <c r="EY8" s="1264"/>
      <c r="EZ8" s="1264"/>
      <c r="FA8" s="1264"/>
      <c r="FB8" s="1264"/>
      <c r="FC8" s="1264"/>
      <c r="FD8" s="1264"/>
      <c r="FE8" s="1264"/>
      <c r="FF8" s="1264"/>
      <c r="FG8" s="1264"/>
      <c r="FH8" s="1264"/>
      <c r="FI8" s="1264"/>
      <c r="FJ8" s="1264"/>
      <c r="FK8" s="1264"/>
      <c r="FL8" s="1264"/>
      <c r="FM8" s="1264"/>
      <c r="FN8" s="1264"/>
      <c r="FO8" s="1264"/>
      <c r="FP8" s="1264"/>
      <c r="FQ8" s="1264"/>
      <c r="FR8" s="1264"/>
      <c r="FS8" s="1264"/>
      <c r="FT8" s="1264"/>
      <c r="FU8" s="1264"/>
      <c r="FV8" s="1264"/>
      <c r="FW8" s="1264"/>
      <c r="FX8" s="1264"/>
      <c r="FY8" s="1264"/>
      <c r="FZ8" s="1264"/>
      <c r="GA8" s="1264"/>
      <c r="GB8" s="1264"/>
      <c r="GC8" s="1264"/>
      <c r="GD8" s="1264"/>
      <c r="GE8" s="1264"/>
      <c r="GF8" s="1264"/>
      <c r="GG8" s="1264"/>
      <c r="GH8" s="1264"/>
      <c r="GI8" s="1264"/>
      <c r="GJ8" s="1264"/>
      <c r="GK8" s="1264"/>
      <c r="GL8" s="1264"/>
      <c r="GM8" s="1264"/>
      <c r="GN8" s="1264"/>
      <c r="GO8" s="1264"/>
      <c r="GP8" s="1264"/>
      <c r="GQ8" s="1264"/>
      <c r="GR8" s="1264"/>
      <c r="GS8" s="1264"/>
      <c r="GT8" s="1264"/>
      <c r="GU8" s="1264"/>
      <c r="GV8" s="1264"/>
      <c r="GW8" s="1264"/>
      <c r="GX8" s="1264"/>
      <c r="GY8" s="1264"/>
      <c r="GZ8" s="1264"/>
      <c r="HA8" s="1264"/>
      <c r="HB8" s="1264"/>
      <c r="HC8" s="1264"/>
      <c r="HD8" s="1264"/>
      <c r="HE8" s="1264"/>
      <c r="HF8" s="1264"/>
      <c r="HG8" s="1264"/>
      <c r="HH8" s="1264"/>
      <c r="HI8" s="1264"/>
      <c r="HJ8" s="1264"/>
      <c r="HK8" s="1264"/>
      <c r="HL8" s="1264"/>
      <c r="HM8" s="1264"/>
      <c r="HN8" s="1264"/>
      <c r="HO8" s="1264"/>
      <c r="HP8" s="1264"/>
      <c r="HQ8" s="1264"/>
      <c r="HR8" s="1264"/>
      <c r="HS8" s="1264"/>
      <c r="HT8" s="1264"/>
      <c r="HU8" s="1264"/>
      <c r="HV8" s="1264"/>
      <c r="HW8" s="1264"/>
      <c r="HX8" s="1264"/>
      <c r="HY8" s="1264"/>
      <c r="HZ8" s="1264"/>
      <c r="IA8" s="1264"/>
      <c r="IB8" s="1264"/>
      <c r="IC8" s="1264"/>
      <c r="ID8" s="1264"/>
      <c r="IE8" s="1264"/>
      <c r="IF8" s="1264"/>
      <c r="IG8" s="1264"/>
      <c r="IH8" s="1264"/>
      <c r="II8" s="1264"/>
      <c r="IJ8" s="1264"/>
      <c r="IK8" s="1264"/>
      <c r="IL8" s="1264"/>
      <c r="IM8" s="1264"/>
      <c r="IN8" s="1264"/>
      <c r="IO8" s="1264"/>
      <c r="IP8" s="1264"/>
      <c r="IQ8" s="1264"/>
      <c r="IR8" s="1264"/>
      <c r="IS8" s="1264"/>
      <c r="IT8" s="1264"/>
      <c r="IU8" s="1264"/>
      <c r="IV8" s="1264"/>
    </row>
    <row r="9" spans="1:256" s="1246" customFormat="1" ht="15" customHeight="1">
      <c r="A9" s="1249"/>
      <c r="B9" s="1833"/>
      <c r="C9" s="1834"/>
      <c r="D9" s="1259" t="s">
        <v>757</v>
      </c>
      <c r="E9" s="1260">
        <f>SUM(F9:U9)</f>
        <v>96</v>
      </c>
      <c r="F9" s="1262">
        <v>1</v>
      </c>
      <c r="G9" s="1262">
        <v>15</v>
      </c>
      <c r="H9" s="1262">
        <v>5</v>
      </c>
      <c r="I9" s="1262">
        <v>21</v>
      </c>
      <c r="J9" s="1262">
        <v>0</v>
      </c>
      <c r="K9" s="1262">
        <v>7</v>
      </c>
      <c r="L9" s="1262">
        <v>1</v>
      </c>
      <c r="M9" s="1262">
        <v>9</v>
      </c>
      <c r="N9" s="1262">
        <v>33</v>
      </c>
      <c r="O9" s="1262">
        <v>2</v>
      </c>
      <c r="P9" s="1262">
        <v>0</v>
      </c>
      <c r="Q9" s="1262">
        <v>0</v>
      </c>
      <c r="R9" s="1262">
        <v>1</v>
      </c>
      <c r="S9" s="1262">
        <v>0</v>
      </c>
      <c r="T9" s="1262">
        <v>0</v>
      </c>
      <c r="U9" s="1262">
        <v>1</v>
      </c>
      <c r="V9" s="1250"/>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47"/>
      <c r="AT9" s="1247"/>
      <c r="AU9" s="1247"/>
      <c r="AV9" s="1247"/>
      <c r="AW9" s="1247"/>
      <c r="AX9" s="1247"/>
      <c r="AY9" s="1247"/>
      <c r="AZ9" s="1247"/>
      <c r="BA9" s="1247"/>
      <c r="BB9" s="1247"/>
      <c r="BC9" s="1247"/>
      <c r="BD9" s="1247"/>
      <c r="BE9" s="1247"/>
      <c r="BF9" s="1247"/>
      <c r="BG9" s="1247"/>
      <c r="BH9" s="1247"/>
      <c r="BI9" s="1247"/>
      <c r="BJ9" s="1247"/>
      <c r="BK9" s="1247"/>
      <c r="BL9" s="1247"/>
      <c r="BM9" s="1247"/>
      <c r="BN9" s="1247"/>
      <c r="BO9" s="1247"/>
      <c r="BP9" s="1247"/>
      <c r="BQ9" s="1247"/>
      <c r="BR9" s="1247"/>
      <c r="BS9" s="1247"/>
      <c r="BT9" s="1247"/>
      <c r="BU9" s="1247"/>
      <c r="BV9" s="1247"/>
      <c r="BW9" s="1247"/>
      <c r="BX9" s="1247"/>
      <c r="BY9" s="1247"/>
      <c r="BZ9" s="1247"/>
      <c r="CA9" s="1247"/>
      <c r="CB9" s="1247"/>
      <c r="CC9" s="1247"/>
      <c r="CD9" s="1247"/>
      <c r="CE9" s="1247"/>
      <c r="CF9" s="1247"/>
      <c r="CG9" s="1247"/>
      <c r="CH9" s="1247"/>
      <c r="CI9" s="1247"/>
      <c r="CJ9" s="1247"/>
      <c r="CK9" s="1247"/>
      <c r="CL9" s="1247"/>
      <c r="CM9" s="1247"/>
      <c r="CN9" s="1247"/>
      <c r="CO9" s="1247"/>
      <c r="CP9" s="1247"/>
      <c r="CQ9" s="1247"/>
      <c r="CR9" s="1247"/>
      <c r="CS9" s="1247"/>
      <c r="CT9" s="1247"/>
      <c r="CU9" s="1247"/>
      <c r="CV9" s="1247"/>
      <c r="CW9" s="1247"/>
      <c r="CX9" s="1247"/>
      <c r="CY9" s="1247"/>
      <c r="CZ9" s="1247"/>
      <c r="DA9" s="1247"/>
      <c r="DB9" s="1247"/>
      <c r="DC9" s="1247"/>
      <c r="DD9" s="1247"/>
      <c r="DE9" s="1247"/>
      <c r="DF9" s="1247"/>
      <c r="DG9" s="1247"/>
      <c r="DH9" s="1247"/>
      <c r="DI9" s="1247"/>
      <c r="DJ9" s="1247"/>
      <c r="DK9" s="1247"/>
      <c r="DL9" s="1247"/>
      <c r="DM9" s="1247"/>
      <c r="DN9" s="1247"/>
      <c r="DO9" s="1247"/>
      <c r="DP9" s="1247"/>
      <c r="DQ9" s="1247"/>
      <c r="DR9" s="1247"/>
      <c r="DS9" s="1247"/>
      <c r="DT9" s="1247"/>
      <c r="DU9" s="1247"/>
      <c r="DV9" s="1247"/>
      <c r="DW9" s="1247"/>
      <c r="DX9" s="1247"/>
      <c r="DY9" s="1247"/>
      <c r="DZ9" s="1247"/>
      <c r="EA9" s="1247"/>
      <c r="EB9" s="1247"/>
      <c r="EC9" s="1247"/>
      <c r="ED9" s="1247"/>
      <c r="EE9" s="1247"/>
      <c r="EF9" s="1247"/>
      <c r="EG9" s="1247"/>
      <c r="EH9" s="1247"/>
      <c r="EI9" s="1247"/>
      <c r="EJ9" s="1247"/>
      <c r="EK9" s="1247"/>
      <c r="EL9" s="1247"/>
      <c r="EM9" s="1247"/>
      <c r="EN9" s="1247"/>
      <c r="EO9" s="1247"/>
      <c r="EP9" s="1247"/>
      <c r="EQ9" s="1247"/>
      <c r="ER9" s="1247"/>
      <c r="ES9" s="1247"/>
      <c r="ET9" s="1247"/>
      <c r="EU9" s="1247"/>
      <c r="EV9" s="1247"/>
      <c r="EW9" s="1247"/>
      <c r="EX9" s="1247"/>
      <c r="EY9" s="1247"/>
      <c r="EZ9" s="1247"/>
      <c r="FA9" s="1247"/>
      <c r="FB9" s="1247"/>
      <c r="FC9" s="1247"/>
      <c r="FD9" s="1247"/>
      <c r="FE9" s="1247"/>
      <c r="FF9" s="1247"/>
      <c r="FG9" s="1247"/>
      <c r="FH9" s="1247"/>
      <c r="FI9" s="1247"/>
      <c r="FJ9" s="1247"/>
      <c r="FK9" s="1247"/>
      <c r="FL9" s="1247"/>
      <c r="FM9" s="1247"/>
      <c r="FN9" s="1247"/>
      <c r="FO9" s="1247"/>
      <c r="FP9" s="1247"/>
      <c r="FQ9" s="1247"/>
      <c r="FR9" s="1247"/>
      <c r="FS9" s="1247"/>
      <c r="FT9" s="1247"/>
      <c r="FU9" s="1247"/>
      <c r="FV9" s="1247"/>
      <c r="FW9" s="1247"/>
      <c r="FX9" s="1247"/>
      <c r="FY9" s="1247"/>
      <c r="FZ9" s="1247"/>
      <c r="GA9" s="1247"/>
      <c r="GB9" s="1247"/>
      <c r="GC9" s="1247"/>
      <c r="GD9" s="1247"/>
      <c r="GE9" s="1247"/>
      <c r="GF9" s="1247"/>
      <c r="GG9" s="1247"/>
      <c r="GH9" s="1247"/>
      <c r="GI9" s="1247"/>
      <c r="GJ9" s="1247"/>
      <c r="GK9" s="1247"/>
      <c r="GL9" s="1247"/>
      <c r="GM9" s="1247"/>
      <c r="GN9" s="1247"/>
      <c r="GO9" s="1247"/>
      <c r="GP9" s="1247"/>
      <c r="GQ9" s="1247"/>
      <c r="GR9" s="1247"/>
      <c r="GS9" s="1247"/>
      <c r="GT9" s="1247"/>
      <c r="GU9" s="1247"/>
      <c r="GV9" s="1247"/>
      <c r="GW9" s="1247"/>
      <c r="GX9" s="1247"/>
      <c r="GY9" s="1247"/>
      <c r="GZ9" s="1247"/>
      <c r="HA9" s="1247"/>
      <c r="HB9" s="1247"/>
      <c r="HC9" s="1247"/>
      <c r="HD9" s="1247"/>
      <c r="HE9" s="1247"/>
      <c r="HF9" s="1247"/>
      <c r="HG9" s="1247"/>
      <c r="HH9" s="1247"/>
      <c r="HI9" s="1247"/>
      <c r="HJ9" s="1247"/>
      <c r="HK9" s="1247"/>
      <c r="HL9" s="1247"/>
      <c r="HM9" s="1247"/>
      <c r="HN9" s="1247"/>
      <c r="HO9" s="1247"/>
      <c r="HP9" s="1247"/>
      <c r="HQ9" s="1247"/>
      <c r="HR9" s="1247"/>
      <c r="HS9" s="1247"/>
      <c r="HT9" s="1247"/>
      <c r="HU9" s="1247"/>
      <c r="HV9" s="1247"/>
      <c r="HW9" s="1247"/>
      <c r="HX9" s="1247"/>
      <c r="HY9" s="1247"/>
      <c r="HZ9" s="1247"/>
      <c r="IA9" s="1247"/>
      <c r="IB9" s="1247"/>
      <c r="IC9" s="1247"/>
      <c r="ID9" s="1247"/>
      <c r="IE9" s="1247"/>
      <c r="IF9" s="1247"/>
      <c r="IG9" s="1247"/>
      <c r="IH9" s="1247"/>
      <c r="II9" s="1247"/>
      <c r="IJ9" s="1247"/>
      <c r="IK9" s="1247"/>
      <c r="IL9" s="1247"/>
      <c r="IM9" s="1247"/>
      <c r="IN9" s="1247"/>
      <c r="IO9" s="1247"/>
      <c r="IP9" s="1247"/>
      <c r="IQ9" s="1247"/>
      <c r="IR9" s="1247"/>
      <c r="IS9" s="1247"/>
      <c r="IT9" s="1247"/>
      <c r="IU9" s="1247"/>
      <c r="IV9" s="1247"/>
    </row>
    <row r="10" spans="1:256" s="1246" customFormat="1" ht="15" customHeight="1">
      <c r="A10" s="1249"/>
      <c r="B10" s="1833"/>
      <c r="C10" s="1834"/>
      <c r="D10" s="1259" t="s">
        <v>785</v>
      </c>
      <c r="E10" s="1260">
        <v>2567</v>
      </c>
      <c r="F10" s="1262">
        <v>81</v>
      </c>
      <c r="G10" s="1262">
        <v>150</v>
      </c>
      <c r="H10" s="1262">
        <v>186</v>
      </c>
      <c r="I10" s="1262">
        <v>540</v>
      </c>
      <c r="J10" s="1262">
        <v>10</v>
      </c>
      <c r="K10" s="1262">
        <v>167</v>
      </c>
      <c r="L10" s="1262">
        <v>12</v>
      </c>
      <c r="M10" s="1262">
        <v>346</v>
      </c>
      <c r="N10" s="1262">
        <v>870</v>
      </c>
      <c r="O10" s="1262">
        <v>89</v>
      </c>
      <c r="P10" s="1262">
        <v>0</v>
      </c>
      <c r="Q10" s="1262">
        <v>99</v>
      </c>
      <c r="R10" s="1262">
        <v>2</v>
      </c>
      <c r="S10" s="1262">
        <v>30</v>
      </c>
      <c r="T10" s="1262">
        <v>0</v>
      </c>
      <c r="U10" s="1262">
        <v>15</v>
      </c>
      <c r="V10" s="1250"/>
      <c r="W10" s="1247"/>
      <c r="X10" s="1247"/>
      <c r="Y10" s="1247"/>
      <c r="Z10" s="1247"/>
      <c r="AA10" s="1247"/>
      <c r="AB10" s="1247"/>
      <c r="AC10" s="1247"/>
      <c r="AD10" s="1247"/>
      <c r="AE10" s="1247"/>
      <c r="AF10" s="1247"/>
      <c r="AG10" s="1247"/>
      <c r="AH10" s="1247"/>
      <c r="AI10" s="1247"/>
      <c r="AJ10" s="1247"/>
      <c r="AK10" s="1247"/>
      <c r="AL10" s="1247"/>
      <c r="AM10" s="1247"/>
      <c r="AN10" s="1247"/>
      <c r="AO10" s="1247"/>
      <c r="AP10" s="1247"/>
      <c r="AQ10" s="1247"/>
      <c r="AR10" s="1247"/>
      <c r="AS10" s="1247"/>
      <c r="AT10" s="1247"/>
      <c r="AU10" s="1247"/>
      <c r="AV10" s="1247"/>
      <c r="AW10" s="1247"/>
      <c r="AX10" s="1247"/>
      <c r="AY10" s="1247"/>
      <c r="AZ10" s="1247"/>
      <c r="BA10" s="1247"/>
      <c r="BB10" s="1247"/>
      <c r="BC10" s="1247"/>
      <c r="BD10" s="1247"/>
      <c r="BE10" s="1247"/>
      <c r="BF10" s="1247"/>
      <c r="BG10" s="1247"/>
      <c r="BH10" s="1247"/>
      <c r="BI10" s="1247"/>
      <c r="BJ10" s="1247"/>
      <c r="BK10" s="1247"/>
      <c r="BL10" s="1247"/>
      <c r="BM10" s="1247"/>
      <c r="BN10" s="1247"/>
      <c r="BO10" s="1247"/>
      <c r="BP10" s="1247"/>
      <c r="BQ10" s="1247"/>
      <c r="BR10" s="1247"/>
      <c r="BS10" s="1247"/>
      <c r="BT10" s="1247"/>
      <c r="BU10" s="1247"/>
      <c r="BV10" s="1247"/>
      <c r="BW10" s="1247"/>
      <c r="BX10" s="1247"/>
      <c r="BY10" s="1247"/>
      <c r="BZ10" s="1247"/>
      <c r="CA10" s="1247"/>
      <c r="CB10" s="1247"/>
      <c r="CC10" s="1247"/>
      <c r="CD10" s="1247"/>
      <c r="CE10" s="1247"/>
      <c r="CF10" s="1247"/>
      <c r="CG10" s="1247"/>
      <c r="CH10" s="1247"/>
      <c r="CI10" s="1247"/>
      <c r="CJ10" s="1247"/>
      <c r="CK10" s="1247"/>
      <c r="CL10" s="1247"/>
      <c r="CM10" s="1247"/>
      <c r="CN10" s="1247"/>
      <c r="CO10" s="1247"/>
      <c r="CP10" s="1247"/>
      <c r="CQ10" s="1247"/>
      <c r="CR10" s="1247"/>
      <c r="CS10" s="1247"/>
      <c r="CT10" s="1247"/>
      <c r="CU10" s="1247"/>
      <c r="CV10" s="1247"/>
      <c r="CW10" s="1247"/>
      <c r="CX10" s="1247"/>
      <c r="CY10" s="1247"/>
      <c r="CZ10" s="1247"/>
      <c r="DA10" s="1247"/>
      <c r="DB10" s="1247"/>
      <c r="DC10" s="1247"/>
      <c r="DD10" s="1247"/>
      <c r="DE10" s="1247"/>
      <c r="DF10" s="1247"/>
      <c r="DG10" s="1247"/>
      <c r="DH10" s="1247"/>
      <c r="DI10" s="1247"/>
      <c r="DJ10" s="1247"/>
      <c r="DK10" s="1247"/>
      <c r="DL10" s="1247"/>
      <c r="DM10" s="1247"/>
      <c r="DN10" s="1247"/>
      <c r="DO10" s="1247"/>
      <c r="DP10" s="1247"/>
      <c r="DQ10" s="1247"/>
      <c r="DR10" s="1247"/>
      <c r="DS10" s="1247"/>
      <c r="DT10" s="1247"/>
      <c r="DU10" s="1247"/>
      <c r="DV10" s="1247"/>
      <c r="DW10" s="1247"/>
      <c r="DX10" s="1247"/>
      <c r="DY10" s="1247"/>
      <c r="DZ10" s="1247"/>
      <c r="EA10" s="1247"/>
      <c r="EB10" s="1247"/>
      <c r="EC10" s="1247"/>
      <c r="ED10" s="1247"/>
      <c r="EE10" s="1247"/>
      <c r="EF10" s="1247"/>
      <c r="EG10" s="1247"/>
      <c r="EH10" s="1247"/>
      <c r="EI10" s="1247"/>
      <c r="EJ10" s="1247"/>
      <c r="EK10" s="1247"/>
      <c r="EL10" s="1247"/>
      <c r="EM10" s="1247"/>
      <c r="EN10" s="1247"/>
      <c r="EO10" s="1247"/>
      <c r="EP10" s="1247"/>
      <c r="EQ10" s="1247"/>
      <c r="ER10" s="1247"/>
      <c r="ES10" s="1247"/>
      <c r="ET10" s="1247"/>
      <c r="EU10" s="1247"/>
      <c r="EV10" s="1247"/>
      <c r="EW10" s="1247"/>
      <c r="EX10" s="1247"/>
      <c r="EY10" s="1247"/>
      <c r="EZ10" s="1247"/>
      <c r="FA10" s="1247"/>
      <c r="FB10" s="1247"/>
      <c r="FC10" s="1247"/>
      <c r="FD10" s="1247"/>
      <c r="FE10" s="1247"/>
      <c r="FF10" s="1247"/>
      <c r="FG10" s="1247"/>
      <c r="FH10" s="1247"/>
      <c r="FI10" s="1247"/>
      <c r="FJ10" s="1247"/>
      <c r="FK10" s="1247"/>
      <c r="FL10" s="1247"/>
      <c r="FM10" s="1247"/>
      <c r="FN10" s="1247"/>
      <c r="FO10" s="1247"/>
      <c r="FP10" s="1247"/>
      <c r="FQ10" s="1247"/>
      <c r="FR10" s="1247"/>
      <c r="FS10" s="1247"/>
      <c r="FT10" s="1247"/>
      <c r="FU10" s="1247"/>
      <c r="FV10" s="1247"/>
      <c r="FW10" s="1247"/>
      <c r="FX10" s="1247"/>
      <c r="FY10" s="1247"/>
      <c r="FZ10" s="1247"/>
      <c r="GA10" s="1247"/>
      <c r="GB10" s="1247"/>
      <c r="GC10" s="1247"/>
      <c r="GD10" s="1247"/>
      <c r="GE10" s="1247"/>
      <c r="GF10" s="1247"/>
      <c r="GG10" s="1247"/>
      <c r="GH10" s="1247"/>
      <c r="GI10" s="1247"/>
      <c r="GJ10" s="1247"/>
      <c r="GK10" s="1247"/>
      <c r="GL10" s="1247"/>
      <c r="GM10" s="1247"/>
      <c r="GN10" s="1247"/>
      <c r="GO10" s="1247"/>
      <c r="GP10" s="1247"/>
      <c r="GQ10" s="1247"/>
      <c r="GR10" s="1247"/>
      <c r="GS10" s="1247"/>
      <c r="GT10" s="1247"/>
      <c r="GU10" s="1247"/>
      <c r="GV10" s="1247"/>
      <c r="GW10" s="1247"/>
      <c r="GX10" s="1247"/>
      <c r="GY10" s="1247"/>
      <c r="GZ10" s="1247"/>
      <c r="HA10" s="1247"/>
      <c r="HB10" s="1247"/>
      <c r="HC10" s="1247"/>
      <c r="HD10" s="1247"/>
      <c r="HE10" s="1247"/>
      <c r="HF10" s="1247"/>
      <c r="HG10" s="1247"/>
      <c r="HH10" s="1247"/>
      <c r="HI10" s="1247"/>
      <c r="HJ10" s="1247"/>
      <c r="HK10" s="1247"/>
      <c r="HL10" s="1247"/>
      <c r="HM10" s="1247"/>
      <c r="HN10" s="1247"/>
      <c r="HO10" s="1247"/>
      <c r="HP10" s="1247"/>
      <c r="HQ10" s="1247"/>
      <c r="HR10" s="1247"/>
      <c r="HS10" s="1247"/>
      <c r="HT10" s="1247"/>
      <c r="HU10" s="1247"/>
      <c r="HV10" s="1247"/>
      <c r="HW10" s="1247"/>
      <c r="HX10" s="1247"/>
      <c r="HY10" s="1247"/>
      <c r="HZ10" s="1247"/>
      <c r="IA10" s="1247"/>
      <c r="IB10" s="1247"/>
      <c r="IC10" s="1247"/>
      <c r="ID10" s="1247"/>
      <c r="IE10" s="1247"/>
      <c r="IF10" s="1247"/>
      <c r="IG10" s="1247"/>
      <c r="IH10" s="1247"/>
      <c r="II10" s="1247"/>
      <c r="IJ10" s="1247"/>
      <c r="IK10" s="1247"/>
      <c r="IL10" s="1247"/>
      <c r="IM10" s="1247"/>
      <c r="IN10" s="1247"/>
      <c r="IO10" s="1247"/>
      <c r="IP10" s="1247"/>
      <c r="IQ10" s="1247"/>
      <c r="IR10" s="1247"/>
      <c r="IS10" s="1247"/>
      <c r="IT10" s="1247"/>
      <c r="IU10" s="1247"/>
      <c r="IV10" s="1247"/>
    </row>
    <row r="11" spans="1:256" s="1246" customFormat="1" ht="15" customHeight="1">
      <c r="A11" s="1249"/>
      <c r="B11" s="1265"/>
      <c r="C11" s="1258"/>
      <c r="D11" s="1259"/>
      <c r="E11" s="1260"/>
      <c r="F11" s="1262"/>
      <c r="G11" s="1262"/>
      <c r="H11" s="1262"/>
      <c r="I11" s="1262"/>
      <c r="J11" s="1262"/>
      <c r="K11" s="1262"/>
      <c r="L11" s="1262"/>
      <c r="M11" s="1262"/>
      <c r="N11" s="1262"/>
      <c r="O11" s="1262"/>
      <c r="P11" s="1262"/>
      <c r="Q11" s="1262"/>
      <c r="R11" s="1262"/>
      <c r="S11" s="1262"/>
      <c r="T11" s="1262"/>
      <c r="U11" s="1262"/>
      <c r="V11" s="1250"/>
      <c r="W11" s="1247"/>
      <c r="X11" s="1247"/>
      <c r="Y11" s="1247"/>
      <c r="Z11" s="1247"/>
      <c r="AA11" s="1247"/>
      <c r="AB11" s="1247"/>
      <c r="AC11" s="1247"/>
      <c r="AD11" s="1247"/>
      <c r="AE11" s="1247"/>
      <c r="AF11" s="1247"/>
      <c r="AG11" s="1247"/>
      <c r="AH11" s="1247"/>
      <c r="AI11" s="1247"/>
      <c r="AJ11" s="1247"/>
      <c r="AK11" s="1247"/>
      <c r="AL11" s="1247"/>
      <c r="AM11" s="1247"/>
      <c r="AN11" s="1247"/>
      <c r="AO11" s="1247"/>
      <c r="AP11" s="1247"/>
      <c r="AQ11" s="1247"/>
      <c r="AR11" s="1247"/>
      <c r="AS11" s="1247"/>
      <c r="AT11" s="1247"/>
      <c r="AU11" s="1247"/>
      <c r="AV11" s="1247"/>
      <c r="AW11" s="1247"/>
      <c r="AX11" s="1247"/>
      <c r="AY11" s="1247"/>
      <c r="AZ11" s="1247"/>
      <c r="BA11" s="1247"/>
      <c r="BB11" s="1247"/>
      <c r="BC11" s="1247"/>
      <c r="BD11" s="1247"/>
      <c r="BE11" s="1247"/>
      <c r="BF11" s="1247"/>
      <c r="BG11" s="1247"/>
      <c r="BH11" s="1247"/>
      <c r="BI11" s="1247"/>
      <c r="BJ11" s="1247"/>
      <c r="BK11" s="1247"/>
      <c r="BL11" s="1247"/>
      <c r="BM11" s="1247"/>
      <c r="BN11" s="1247"/>
      <c r="BO11" s="1247"/>
      <c r="BP11" s="1247"/>
      <c r="BQ11" s="1247"/>
      <c r="BR11" s="1247"/>
      <c r="BS11" s="1247"/>
      <c r="BT11" s="1247"/>
      <c r="BU11" s="1247"/>
      <c r="BV11" s="1247"/>
      <c r="BW11" s="1247"/>
      <c r="BX11" s="1247"/>
      <c r="BY11" s="1247"/>
      <c r="BZ11" s="1247"/>
      <c r="CA11" s="1247"/>
      <c r="CB11" s="1247"/>
      <c r="CC11" s="1247"/>
      <c r="CD11" s="1247"/>
      <c r="CE11" s="1247"/>
      <c r="CF11" s="1247"/>
      <c r="CG11" s="1247"/>
      <c r="CH11" s="1247"/>
      <c r="CI11" s="1247"/>
      <c r="CJ11" s="1247"/>
      <c r="CK11" s="1247"/>
      <c r="CL11" s="1247"/>
      <c r="CM11" s="1247"/>
      <c r="CN11" s="1247"/>
      <c r="CO11" s="1247"/>
      <c r="CP11" s="1247"/>
      <c r="CQ11" s="1247"/>
      <c r="CR11" s="1247"/>
      <c r="CS11" s="1247"/>
      <c r="CT11" s="1247"/>
      <c r="CU11" s="1247"/>
      <c r="CV11" s="1247"/>
      <c r="CW11" s="1247"/>
      <c r="CX11" s="1247"/>
      <c r="CY11" s="1247"/>
      <c r="CZ11" s="1247"/>
      <c r="DA11" s="1247"/>
      <c r="DB11" s="1247"/>
      <c r="DC11" s="1247"/>
      <c r="DD11" s="1247"/>
      <c r="DE11" s="1247"/>
      <c r="DF11" s="1247"/>
      <c r="DG11" s="1247"/>
      <c r="DH11" s="1247"/>
      <c r="DI11" s="1247"/>
      <c r="DJ11" s="1247"/>
      <c r="DK11" s="1247"/>
      <c r="DL11" s="1247"/>
      <c r="DM11" s="1247"/>
      <c r="DN11" s="1247"/>
      <c r="DO11" s="1247"/>
      <c r="DP11" s="1247"/>
      <c r="DQ11" s="1247"/>
      <c r="DR11" s="1247"/>
      <c r="DS11" s="1247"/>
      <c r="DT11" s="1247"/>
      <c r="DU11" s="1247"/>
      <c r="DV11" s="1247"/>
      <c r="DW11" s="1247"/>
      <c r="DX11" s="1247"/>
      <c r="DY11" s="1247"/>
      <c r="DZ11" s="1247"/>
      <c r="EA11" s="1247"/>
      <c r="EB11" s="1247"/>
      <c r="EC11" s="1247"/>
      <c r="ED11" s="1247"/>
      <c r="EE11" s="1247"/>
      <c r="EF11" s="1247"/>
      <c r="EG11" s="1247"/>
      <c r="EH11" s="1247"/>
      <c r="EI11" s="1247"/>
      <c r="EJ11" s="1247"/>
      <c r="EK11" s="1247"/>
      <c r="EL11" s="1247"/>
      <c r="EM11" s="1247"/>
      <c r="EN11" s="1247"/>
      <c r="EO11" s="1247"/>
      <c r="EP11" s="1247"/>
      <c r="EQ11" s="1247"/>
      <c r="ER11" s="1247"/>
      <c r="ES11" s="1247"/>
      <c r="ET11" s="1247"/>
      <c r="EU11" s="1247"/>
      <c r="EV11" s="1247"/>
      <c r="EW11" s="1247"/>
      <c r="EX11" s="1247"/>
      <c r="EY11" s="1247"/>
      <c r="EZ11" s="1247"/>
      <c r="FA11" s="1247"/>
      <c r="FB11" s="1247"/>
      <c r="FC11" s="1247"/>
      <c r="FD11" s="1247"/>
      <c r="FE11" s="1247"/>
      <c r="FF11" s="1247"/>
      <c r="FG11" s="1247"/>
      <c r="FH11" s="1247"/>
      <c r="FI11" s="1247"/>
      <c r="FJ11" s="1247"/>
      <c r="FK11" s="1247"/>
      <c r="FL11" s="1247"/>
      <c r="FM11" s="1247"/>
      <c r="FN11" s="1247"/>
      <c r="FO11" s="1247"/>
      <c r="FP11" s="1247"/>
      <c r="FQ11" s="1247"/>
      <c r="FR11" s="1247"/>
      <c r="FS11" s="1247"/>
      <c r="FT11" s="1247"/>
      <c r="FU11" s="1247"/>
      <c r="FV11" s="1247"/>
      <c r="FW11" s="1247"/>
      <c r="FX11" s="1247"/>
      <c r="FY11" s="1247"/>
      <c r="FZ11" s="1247"/>
      <c r="GA11" s="1247"/>
      <c r="GB11" s="1247"/>
      <c r="GC11" s="1247"/>
      <c r="GD11" s="1247"/>
      <c r="GE11" s="1247"/>
      <c r="GF11" s="1247"/>
      <c r="GG11" s="1247"/>
      <c r="GH11" s="1247"/>
      <c r="GI11" s="1247"/>
      <c r="GJ11" s="1247"/>
      <c r="GK11" s="1247"/>
      <c r="GL11" s="1247"/>
      <c r="GM11" s="1247"/>
      <c r="GN11" s="1247"/>
      <c r="GO11" s="1247"/>
      <c r="GP11" s="1247"/>
      <c r="GQ11" s="1247"/>
      <c r="GR11" s="1247"/>
      <c r="GS11" s="1247"/>
      <c r="GT11" s="1247"/>
      <c r="GU11" s="1247"/>
      <c r="GV11" s="1247"/>
      <c r="GW11" s="1247"/>
      <c r="GX11" s="1247"/>
      <c r="GY11" s="1247"/>
      <c r="GZ11" s="1247"/>
      <c r="HA11" s="1247"/>
      <c r="HB11" s="1247"/>
      <c r="HC11" s="1247"/>
      <c r="HD11" s="1247"/>
      <c r="HE11" s="1247"/>
      <c r="HF11" s="1247"/>
      <c r="HG11" s="1247"/>
      <c r="HH11" s="1247"/>
      <c r="HI11" s="1247"/>
      <c r="HJ11" s="1247"/>
      <c r="HK11" s="1247"/>
      <c r="HL11" s="1247"/>
      <c r="HM11" s="1247"/>
      <c r="HN11" s="1247"/>
      <c r="HO11" s="1247"/>
      <c r="HP11" s="1247"/>
      <c r="HQ11" s="1247"/>
      <c r="HR11" s="1247"/>
      <c r="HS11" s="1247"/>
      <c r="HT11" s="1247"/>
      <c r="HU11" s="1247"/>
      <c r="HV11" s="1247"/>
      <c r="HW11" s="1247"/>
      <c r="HX11" s="1247"/>
      <c r="HY11" s="1247"/>
      <c r="HZ11" s="1247"/>
      <c r="IA11" s="1247"/>
      <c r="IB11" s="1247"/>
      <c r="IC11" s="1247"/>
      <c r="ID11" s="1247"/>
      <c r="IE11" s="1247"/>
      <c r="IF11" s="1247"/>
      <c r="IG11" s="1247"/>
      <c r="IH11" s="1247"/>
      <c r="II11" s="1247"/>
      <c r="IJ11" s="1247"/>
      <c r="IK11" s="1247"/>
      <c r="IL11" s="1247"/>
      <c r="IM11" s="1247"/>
      <c r="IN11" s="1247"/>
      <c r="IO11" s="1247"/>
      <c r="IP11" s="1247"/>
      <c r="IQ11" s="1247"/>
      <c r="IR11" s="1247"/>
      <c r="IS11" s="1247"/>
      <c r="IT11" s="1247"/>
      <c r="IU11" s="1247"/>
      <c r="IV11" s="1247"/>
    </row>
    <row r="12" spans="1:256" s="1246" customFormat="1" ht="15" customHeight="1">
      <c r="A12" s="1249"/>
      <c r="B12" s="1833" t="s">
        <v>786</v>
      </c>
      <c r="C12" s="1834"/>
      <c r="D12" s="1259" t="s">
        <v>784</v>
      </c>
      <c r="E12" s="1260">
        <f>SUM(F12:U12)</f>
        <v>2920</v>
      </c>
      <c r="F12" s="1262">
        <v>81</v>
      </c>
      <c r="G12" s="1262">
        <v>138</v>
      </c>
      <c r="H12" s="1262">
        <v>136</v>
      </c>
      <c r="I12" s="1262">
        <v>280</v>
      </c>
      <c r="J12" s="1262">
        <v>7</v>
      </c>
      <c r="K12" s="1262">
        <v>81</v>
      </c>
      <c r="L12" s="1262">
        <v>5</v>
      </c>
      <c r="M12" s="1262">
        <v>136</v>
      </c>
      <c r="N12" s="1262">
        <v>292</v>
      </c>
      <c r="O12" s="1262">
        <v>525</v>
      </c>
      <c r="P12" s="1262">
        <v>17</v>
      </c>
      <c r="Q12" s="1262">
        <v>582</v>
      </c>
      <c r="R12" s="1262">
        <v>11</v>
      </c>
      <c r="S12" s="1262">
        <v>141</v>
      </c>
      <c r="T12" s="1262">
        <v>488</v>
      </c>
      <c r="U12" s="1262">
        <v>0</v>
      </c>
      <c r="V12" s="1250"/>
      <c r="W12" s="1247"/>
      <c r="X12" s="1247"/>
      <c r="Y12" s="1247"/>
      <c r="Z12" s="1247"/>
      <c r="AA12" s="1247"/>
      <c r="AB12" s="1247"/>
      <c r="AC12" s="1247"/>
      <c r="AD12" s="1247"/>
      <c r="AE12" s="1247"/>
      <c r="AF12" s="1247"/>
      <c r="AG12" s="1247"/>
      <c r="AH12" s="1247"/>
      <c r="AI12" s="1247"/>
      <c r="AJ12" s="1247"/>
      <c r="AK12" s="1247"/>
      <c r="AL12" s="1247"/>
      <c r="AM12" s="1247"/>
      <c r="AN12" s="1247"/>
      <c r="AO12" s="1247"/>
      <c r="AP12" s="1247"/>
      <c r="AQ12" s="1247"/>
      <c r="AR12" s="1247"/>
      <c r="AS12" s="1247"/>
      <c r="AT12" s="1247"/>
      <c r="AU12" s="1247"/>
      <c r="AV12" s="1247"/>
      <c r="AW12" s="1247"/>
      <c r="AX12" s="1247"/>
      <c r="AY12" s="1247"/>
      <c r="AZ12" s="1247"/>
      <c r="BA12" s="1247"/>
      <c r="BB12" s="1247"/>
      <c r="BC12" s="1247"/>
      <c r="BD12" s="1247"/>
      <c r="BE12" s="1247"/>
      <c r="BF12" s="1247"/>
      <c r="BG12" s="1247"/>
      <c r="BH12" s="1247"/>
      <c r="BI12" s="1247"/>
      <c r="BJ12" s="1247"/>
      <c r="BK12" s="1247"/>
      <c r="BL12" s="1247"/>
      <c r="BM12" s="1247"/>
      <c r="BN12" s="1247"/>
      <c r="BO12" s="1247"/>
      <c r="BP12" s="1247"/>
      <c r="BQ12" s="1247"/>
      <c r="BR12" s="1247"/>
      <c r="BS12" s="1247"/>
      <c r="BT12" s="1247"/>
      <c r="BU12" s="1247"/>
      <c r="BV12" s="1247"/>
      <c r="BW12" s="1247"/>
      <c r="BX12" s="1247"/>
      <c r="BY12" s="1247"/>
      <c r="BZ12" s="1247"/>
      <c r="CA12" s="1247"/>
      <c r="CB12" s="1247"/>
      <c r="CC12" s="1247"/>
      <c r="CD12" s="1247"/>
      <c r="CE12" s="1247"/>
      <c r="CF12" s="1247"/>
      <c r="CG12" s="1247"/>
      <c r="CH12" s="1247"/>
      <c r="CI12" s="1247"/>
      <c r="CJ12" s="1247"/>
      <c r="CK12" s="1247"/>
      <c r="CL12" s="1247"/>
      <c r="CM12" s="1247"/>
      <c r="CN12" s="1247"/>
      <c r="CO12" s="1247"/>
      <c r="CP12" s="1247"/>
      <c r="CQ12" s="1247"/>
      <c r="CR12" s="1247"/>
      <c r="CS12" s="1247"/>
      <c r="CT12" s="1247"/>
      <c r="CU12" s="1247"/>
      <c r="CV12" s="1247"/>
      <c r="CW12" s="1247"/>
      <c r="CX12" s="1247"/>
      <c r="CY12" s="1247"/>
      <c r="CZ12" s="1247"/>
      <c r="DA12" s="1247"/>
      <c r="DB12" s="1247"/>
      <c r="DC12" s="1247"/>
      <c r="DD12" s="1247"/>
      <c r="DE12" s="1247"/>
      <c r="DF12" s="1247"/>
      <c r="DG12" s="1247"/>
      <c r="DH12" s="1247"/>
      <c r="DI12" s="1247"/>
      <c r="DJ12" s="1247"/>
      <c r="DK12" s="1247"/>
      <c r="DL12" s="1247"/>
      <c r="DM12" s="1247"/>
      <c r="DN12" s="1247"/>
      <c r="DO12" s="1247"/>
      <c r="DP12" s="1247"/>
      <c r="DQ12" s="1247"/>
      <c r="DR12" s="1247"/>
      <c r="DS12" s="1247"/>
      <c r="DT12" s="1247"/>
      <c r="DU12" s="1247"/>
      <c r="DV12" s="1247"/>
      <c r="DW12" s="1247"/>
      <c r="DX12" s="1247"/>
      <c r="DY12" s="1247"/>
      <c r="DZ12" s="1247"/>
      <c r="EA12" s="1247"/>
      <c r="EB12" s="1247"/>
      <c r="EC12" s="1247"/>
      <c r="ED12" s="1247"/>
      <c r="EE12" s="1247"/>
      <c r="EF12" s="1247"/>
      <c r="EG12" s="1247"/>
      <c r="EH12" s="1247"/>
      <c r="EI12" s="1247"/>
      <c r="EJ12" s="1247"/>
      <c r="EK12" s="1247"/>
      <c r="EL12" s="1247"/>
      <c r="EM12" s="1247"/>
      <c r="EN12" s="1247"/>
      <c r="EO12" s="1247"/>
      <c r="EP12" s="1247"/>
      <c r="EQ12" s="1247"/>
      <c r="ER12" s="1247"/>
      <c r="ES12" s="1247"/>
      <c r="ET12" s="1247"/>
      <c r="EU12" s="1247"/>
      <c r="EV12" s="1247"/>
      <c r="EW12" s="1247"/>
      <c r="EX12" s="1247"/>
      <c r="EY12" s="1247"/>
      <c r="EZ12" s="1247"/>
      <c r="FA12" s="1247"/>
      <c r="FB12" s="1247"/>
      <c r="FC12" s="1247"/>
      <c r="FD12" s="1247"/>
      <c r="FE12" s="1247"/>
      <c r="FF12" s="1247"/>
      <c r="FG12" s="1247"/>
      <c r="FH12" s="1247"/>
      <c r="FI12" s="1247"/>
      <c r="FJ12" s="1247"/>
      <c r="FK12" s="1247"/>
      <c r="FL12" s="1247"/>
      <c r="FM12" s="1247"/>
      <c r="FN12" s="1247"/>
      <c r="FO12" s="1247"/>
      <c r="FP12" s="1247"/>
      <c r="FQ12" s="1247"/>
      <c r="FR12" s="1247"/>
      <c r="FS12" s="1247"/>
      <c r="FT12" s="1247"/>
      <c r="FU12" s="1247"/>
      <c r="FV12" s="1247"/>
      <c r="FW12" s="1247"/>
      <c r="FX12" s="1247"/>
      <c r="FY12" s="1247"/>
      <c r="FZ12" s="1247"/>
      <c r="GA12" s="1247"/>
      <c r="GB12" s="1247"/>
      <c r="GC12" s="1247"/>
      <c r="GD12" s="1247"/>
      <c r="GE12" s="1247"/>
      <c r="GF12" s="1247"/>
      <c r="GG12" s="1247"/>
      <c r="GH12" s="1247"/>
      <c r="GI12" s="1247"/>
      <c r="GJ12" s="1247"/>
      <c r="GK12" s="1247"/>
      <c r="GL12" s="1247"/>
      <c r="GM12" s="1247"/>
      <c r="GN12" s="1247"/>
      <c r="GO12" s="1247"/>
      <c r="GP12" s="1247"/>
      <c r="GQ12" s="1247"/>
      <c r="GR12" s="1247"/>
      <c r="GS12" s="1247"/>
      <c r="GT12" s="1247"/>
      <c r="GU12" s="1247"/>
      <c r="GV12" s="1247"/>
      <c r="GW12" s="1247"/>
      <c r="GX12" s="1247"/>
      <c r="GY12" s="1247"/>
      <c r="GZ12" s="1247"/>
      <c r="HA12" s="1247"/>
      <c r="HB12" s="1247"/>
      <c r="HC12" s="1247"/>
      <c r="HD12" s="1247"/>
      <c r="HE12" s="1247"/>
      <c r="HF12" s="1247"/>
      <c r="HG12" s="1247"/>
      <c r="HH12" s="1247"/>
      <c r="HI12" s="1247"/>
      <c r="HJ12" s="1247"/>
      <c r="HK12" s="1247"/>
      <c r="HL12" s="1247"/>
      <c r="HM12" s="1247"/>
      <c r="HN12" s="1247"/>
      <c r="HO12" s="1247"/>
      <c r="HP12" s="1247"/>
      <c r="HQ12" s="1247"/>
      <c r="HR12" s="1247"/>
      <c r="HS12" s="1247"/>
      <c r="HT12" s="1247"/>
      <c r="HU12" s="1247"/>
      <c r="HV12" s="1247"/>
      <c r="HW12" s="1247"/>
      <c r="HX12" s="1247"/>
      <c r="HY12" s="1247"/>
      <c r="HZ12" s="1247"/>
      <c r="IA12" s="1247"/>
      <c r="IB12" s="1247"/>
      <c r="IC12" s="1247"/>
      <c r="ID12" s="1247"/>
      <c r="IE12" s="1247"/>
      <c r="IF12" s="1247"/>
      <c r="IG12" s="1247"/>
      <c r="IH12" s="1247"/>
      <c r="II12" s="1247"/>
      <c r="IJ12" s="1247"/>
      <c r="IK12" s="1247"/>
      <c r="IL12" s="1247"/>
      <c r="IM12" s="1247"/>
      <c r="IN12" s="1247"/>
      <c r="IO12" s="1247"/>
      <c r="IP12" s="1247"/>
      <c r="IQ12" s="1247"/>
      <c r="IR12" s="1247"/>
      <c r="IS12" s="1247"/>
      <c r="IT12" s="1247"/>
      <c r="IU12" s="1247"/>
      <c r="IV12" s="1247"/>
    </row>
    <row r="13" spans="1:256" s="1246" customFormat="1" ht="15" customHeight="1">
      <c r="A13" s="1249"/>
      <c r="B13" s="1833"/>
      <c r="C13" s="1834"/>
      <c r="D13" s="1259" t="s">
        <v>757</v>
      </c>
      <c r="E13" s="1260">
        <f>SUM(F13:U13)</f>
        <v>96</v>
      </c>
      <c r="F13" s="1262">
        <v>0</v>
      </c>
      <c r="G13" s="1262">
        <v>10</v>
      </c>
      <c r="H13" s="1262">
        <v>1</v>
      </c>
      <c r="I13" s="1262">
        <v>3</v>
      </c>
      <c r="J13" s="1262">
        <v>1</v>
      </c>
      <c r="K13" s="1262">
        <v>2</v>
      </c>
      <c r="L13" s="1262">
        <v>0</v>
      </c>
      <c r="M13" s="1262">
        <v>0</v>
      </c>
      <c r="N13" s="1262">
        <v>4</v>
      </c>
      <c r="O13" s="1262">
        <v>16</v>
      </c>
      <c r="P13" s="1262">
        <v>0</v>
      </c>
      <c r="Q13" s="1262">
        <v>20</v>
      </c>
      <c r="R13" s="1262">
        <v>2</v>
      </c>
      <c r="S13" s="1262">
        <v>10</v>
      </c>
      <c r="T13" s="1262">
        <v>27</v>
      </c>
      <c r="U13" s="1262">
        <v>0</v>
      </c>
      <c r="V13" s="1250"/>
      <c r="W13" s="1247"/>
      <c r="EL13" s="1247"/>
      <c r="EM13" s="1247"/>
      <c r="EN13" s="1247"/>
      <c r="EO13" s="1247"/>
      <c r="EP13" s="1247"/>
      <c r="EQ13" s="1247"/>
      <c r="ER13" s="1247"/>
      <c r="ES13" s="1247"/>
      <c r="ET13" s="1247"/>
      <c r="EU13" s="1247"/>
      <c r="EV13" s="1247"/>
      <c r="EW13" s="1247"/>
      <c r="EX13" s="1247"/>
      <c r="EY13" s="1247"/>
      <c r="EZ13" s="1247"/>
      <c r="FA13" s="1247"/>
      <c r="FB13" s="1247"/>
      <c r="FC13" s="1247"/>
      <c r="FD13" s="1247"/>
      <c r="FE13" s="1247"/>
      <c r="FF13" s="1247"/>
      <c r="FG13" s="1247"/>
      <c r="FH13" s="1247"/>
      <c r="FI13" s="1247"/>
      <c r="FJ13" s="1247"/>
      <c r="FK13" s="1247"/>
      <c r="FL13" s="1247"/>
      <c r="FM13" s="1247"/>
      <c r="FN13" s="1247"/>
      <c r="FO13" s="1247"/>
      <c r="FP13" s="1247"/>
      <c r="FQ13" s="1247"/>
      <c r="FR13" s="1247"/>
      <c r="FS13" s="1247"/>
      <c r="FT13" s="1247"/>
      <c r="FU13" s="1247"/>
      <c r="FV13" s="1247"/>
      <c r="FW13" s="1247"/>
      <c r="FX13" s="1247"/>
      <c r="FY13" s="1247"/>
      <c r="FZ13" s="1247"/>
      <c r="GA13" s="1247"/>
      <c r="GB13" s="1247"/>
      <c r="GC13" s="1247"/>
      <c r="GD13" s="1247"/>
      <c r="GE13" s="1247"/>
      <c r="GF13" s="1247"/>
      <c r="GG13" s="1247"/>
      <c r="GH13" s="1247"/>
      <c r="GI13" s="1247"/>
      <c r="GJ13" s="1247"/>
      <c r="GK13" s="1247"/>
      <c r="GL13" s="1247"/>
      <c r="GM13" s="1247"/>
      <c r="GN13" s="1247"/>
      <c r="GO13" s="1247"/>
      <c r="GP13" s="1247"/>
      <c r="GQ13" s="1247"/>
      <c r="GR13" s="1247"/>
      <c r="GS13" s="1247"/>
      <c r="GT13" s="1247"/>
      <c r="GU13" s="1247"/>
      <c r="GV13" s="1247"/>
      <c r="GW13" s="1247"/>
      <c r="GX13" s="1247"/>
      <c r="GY13" s="1247"/>
      <c r="GZ13" s="1247"/>
      <c r="HA13" s="1247"/>
      <c r="HB13" s="1247"/>
      <c r="HC13" s="1247"/>
      <c r="HD13" s="1247"/>
      <c r="HE13" s="1247"/>
      <c r="HF13" s="1247"/>
      <c r="HG13" s="1247"/>
      <c r="HH13" s="1247"/>
      <c r="HI13" s="1247"/>
      <c r="HJ13" s="1247"/>
      <c r="HK13" s="1247"/>
      <c r="HL13" s="1247"/>
      <c r="HM13" s="1247"/>
      <c r="HN13" s="1247"/>
      <c r="HO13" s="1247"/>
      <c r="HP13" s="1247"/>
      <c r="HQ13" s="1247"/>
      <c r="HR13" s="1247"/>
      <c r="HS13" s="1247"/>
      <c r="HT13" s="1247"/>
      <c r="HU13" s="1247"/>
      <c r="HV13" s="1247"/>
      <c r="HW13" s="1247"/>
      <c r="HX13" s="1247"/>
      <c r="HY13" s="1247"/>
      <c r="HZ13" s="1247"/>
      <c r="IA13" s="1247"/>
      <c r="IB13" s="1247"/>
      <c r="IC13" s="1247"/>
      <c r="ID13" s="1247"/>
      <c r="IE13" s="1247"/>
      <c r="IF13" s="1247"/>
      <c r="IG13" s="1247"/>
      <c r="IH13" s="1247"/>
      <c r="II13" s="1247"/>
      <c r="IJ13" s="1247"/>
      <c r="IK13" s="1247"/>
      <c r="IL13" s="1247"/>
      <c r="IM13" s="1247"/>
      <c r="IN13" s="1247"/>
      <c r="IO13" s="1247"/>
      <c r="IP13" s="1247"/>
      <c r="IQ13" s="1247"/>
      <c r="IR13" s="1247"/>
      <c r="IS13" s="1247"/>
      <c r="IT13" s="1247"/>
      <c r="IU13" s="1247"/>
      <c r="IV13" s="1247"/>
    </row>
    <row r="14" spans="1:256" s="1246" customFormat="1" ht="15" customHeight="1">
      <c r="A14" s="1249"/>
      <c r="B14" s="1833"/>
      <c r="C14" s="1834"/>
      <c r="D14" s="1259" t="s">
        <v>785</v>
      </c>
      <c r="E14" s="1260">
        <f>SUM(F14:U14)</f>
        <v>2597</v>
      </c>
      <c r="F14" s="1262">
        <v>47</v>
      </c>
      <c r="G14" s="1262">
        <v>101</v>
      </c>
      <c r="H14" s="1262">
        <v>68</v>
      </c>
      <c r="I14" s="1262">
        <v>141</v>
      </c>
      <c r="J14" s="1262">
        <v>6</v>
      </c>
      <c r="K14" s="1262">
        <v>73</v>
      </c>
      <c r="L14" s="1262">
        <v>6</v>
      </c>
      <c r="M14" s="1262">
        <v>108</v>
      </c>
      <c r="N14" s="1262">
        <v>327</v>
      </c>
      <c r="O14" s="1262">
        <v>592</v>
      </c>
      <c r="P14" s="1262">
        <v>12</v>
      </c>
      <c r="Q14" s="1262">
        <v>635</v>
      </c>
      <c r="R14" s="1262">
        <v>13</v>
      </c>
      <c r="S14" s="1262">
        <v>142</v>
      </c>
      <c r="T14" s="1262">
        <v>326</v>
      </c>
      <c r="U14" s="1262">
        <v>0</v>
      </c>
      <c r="V14" s="1250"/>
      <c r="W14" s="1247"/>
      <c r="EL14" s="1247"/>
      <c r="EM14" s="1247"/>
      <c r="EN14" s="1247"/>
      <c r="EO14" s="1247"/>
      <c r="EP14" s="1247"/>
      <c r="EQ14" s="1247"/>
      <c r="ER14" s="1247"/>
      <c r="ES14" s="1247"/>
      <c r="ET14" s="1247"/>
      <c r="EU14" s="1247"/>
      <c r="EV14" s="1247"/>
      <c r="EW14" s="1247"/>
      <c r="EX14" s="1247"/>
      <c r="EY14" s="1247"/>
      <c r="EZ14" s="1247"/>
      <c r="FA14" s="1247"/>
      <c r="FB14" s="1247"/>
      <c r="FC14" s="1247"/>
      <c r="FD14" s="1247"/>
      <c r="FE14" s="1247"/>
      <c r="FF14" s="1247"/>
      <c r="FG14" s="1247"/>
      <c r="FH14" s="1247"/>
      <c r="FI14" s="1247"/>
      <c r="FJ14" s="1247"/>
      <c r="FK14" s="1247"/>
      <c r="FL14" s="1247"/>
      <c r="FM14" s="1247"/>
      <c r="FN14" s="1247"/>
      <c r="FO14" s="1247"/>
      <c r="FP14" s="1247"/>
      <c r="FQ14" s="1247"/>
      <c r="FR14" s="1247"/>
      <c r="FS14" s="1247"/>
      <c r="FT14" s="1247"/>
      <c r="FU14" s="1247"/>
      <c r="FV14" s="1247"/>
      <c r="FW14" s="1247"/>
      <c r="FX14" s="1247"/>
      <c r="FY14" s="1247"/>
      <c r="FZ14" s="1247"/>
      <c r="GA14" s="1247"/>
      <c r="GB14" s="1247"/>
      <c r="GC14" s="1247"/>
      <c r="GD14" s="1247"/>
      <c r="GE14" s="1247"/>
      <c r="GF14" s="1247"/>
      <c r="GG14" s="1247"/>
      <c r="GH14" s="1247"/>
      <c r="GI14" s="1247"/>
      <c r="GJ14" s="1247"/>
      <c r="GK14" s="1247"/>
      <c r="GL14" s="1247"/>
      <c r="GM14" s="1247"/>
      <c r="GN14" s="1247"/>
      <c r="GO14" s="1247"/>
      <c r="GP14" s="1247"/>
      <c r="GQ14" s="1247"/>
      <c r="GR14" s="1247"/>
      <c r="GS14" s="1247"/>
      <c r="GT14" s="1247"/>
      <c r="GU14" s="1247"/>
      <c r="GV14" s="1247"/>
      <c r="GW14" s="1247"/>
      <c r="GX14" s="1247"/>
      <c r="GY14" s="1247"/>
      <c r="GZ14" s="1247"/>
      <c r="HA14" s="1247"/>
      <c r="HB14" s="1247"/>
      <c r="HC14" s="1247"/>
      <c r="HD14" s="1247"/>
      <c r="HE14" s="1247"/>
      <c r="HF14" s="1247"/>
      <c r="HG14" s="1247"/>
      <c r="HH14" s="1247"/>
      <c r="HI14" s="1247"/>
      <c r="HJ14" s="1247"/>
      <c r="HK14" s="1247"/>
      <c r="HL14" s="1247"/>
      <c r="HM14" s="1247"/>
      <c r="HN14" s="1247"/>
      <c r="HO14" s="1247"/>
      <c r="HP14" s="1247"/>
      <c r="HQ14" s="1247"/>
      <c r="HR14" s="1247"/>
      <c r="HS14" s="1247"/>
      <c r="HT14" s="1247"/>
      <c r="HU14" s="1247"/>
      <c r="HV14" s="1247"/>
      <c r="HW14" s="1247"/>
      <c r="HX14" s="1247"/>
      <c r="HY14" s="1247"/>
      <c r="HZ14" s="1247"/>
      <c r="IA14" s="1247"/>
      <c r="IB14" s="1247"/>
      <c r="IC14" s="1247"/>
      <c r="ID14" s="1247"/>
      <c r="IE14" s="1247"/>
      <c r="IF14" s="1247"/>
      <c r="IG14" s="1247"/>
      <c r="IH14" s="1247"/>
      <c r="II14" s="1247"/>
      <c r="IJ14" s="1247"/>
      <c r="IK14" s="1247"/>
      <c r="IL14" s="1247"/>
      <c r="IM14" s="1247"/>
      <c r="IN14" s="1247"/>
      <c r="IO14" s="1247"/>
      <c r="IP14" s="1247"/>
      <c r="IQ14" s="1247"/>
      <c r="IR14" s="1247"/>
      <c r="IS14" s="1247"/>
      <c r="IT14" s="1247"/>
      <c r="IU14" s="1247"/>
      <c r="IV14" s="1247"/>
    </row>
    <row r="15" spans="1:256" s="1252" customFormat="1" ht="12">
      <c r="A15" s="1249"/>
      <c r="D15" s="1266"/>
      <c r="E15" s="1267"/>
      <c r="F15" s="1268"/>
      <c r="G15" s="1268"/>
      <c r="H15" s="1268"/>
      <c r="I15" s="1269"/>
      <c r="J15" s="1269"/>
      <c r="K15" s="1268"/>
      <c r="L15" s="1268"/>
      <c r="M15" s="1268"/>
      <c r="N15" s="1268"/>
      <c r="O15" s="1268"/>
      <c r="P15" s="1268"/>
      <c r="Q15" s="1268"/>
      <c r="R15" s="1268"/>
      <c r="V15" s="1250"/>
      <c r="W15" s="1247"/>
      <c r="X15" s="1247"/>
      <c r="Y15" s="1247"/>
      <c r="Z15" s="1247"/>
      <c r="AA15" s="1247"/>
      <c r="AB15" s="1247"/>
      <c r="AC15" s="1247"/>
      <c r="AD15" s="1247"/>
      <c r="AE15" s="1247"/>
      <c r="AF15" s="1247"/>
      <c r="AG15" s="1247"/>
      <c r="AH15" s="1247"/>
      <c r="AI15" s="1247"/>
      <c r="AJ15" s="1247"/>
      <c r="AK15" s="1247"/>
      <c r="AL15" s="1247"/>
      <c r="AM15" s="1247"/>
      <c r="AN15" s="1247"/>
      <c r="AO15" s="1247"/>
      <c r="AP15" s="1247"/>
      <c r="AQ15" s="1247"/>
      <c r="AR15" s="1247"/>
      <c r="AS15" s="1247"/>
      <c r="AT15" s="1247"/>
      <c r="AU15" s="1247"/>
      <c r="AV15" s="1247"/>
      <c r="AW15" s="1247"/>
      <c r="AX15" s="1247"/>
      <c r="AY15" s="1247"/>
      <c r="AZ15" s="1247"/>
      <c r="BA15" s="1247"/>
      <c r="BB15" s="1247"/>
      <c r="BC15" s="1247"/>
      <c r="BD15" s="1247"/>
      <c r="BE15" s="1247"/>
      <c r="BF15" s="1247"/>
      <c r="BG15" s="1247"/>
      <c r="BH15" s="1247"/>
      <c r="BI15" s="1247"/>
      <c r="BJ15" s="1247"/>
      <c r="BK15" s="1247"/>
      <c r="BL15" s="1247"/>
      <c r="BM15" s="1247"/>
      <c r="BN15" s="1247"/>
      <c r="BO15" s="1247"/>
      <c r="BP15" s="1247"/>
      <c r="BQ15" s="1247"/>
      <c r="BR15" s="1247"/>
      <c r="BS15" s="1247"/>
      <c r="BT15" s="1247"/>
      <c r="BU15" s="1247"/>
      <c r="BV15" s="1247"/>
      <c r="BW15" s="1247"/>
      <c r="BX15" s="1247"/>
      <c r="BY15" s="1247"/>
      <c r="BZ15" s="1247"/>
      <c r="CA15" s="1247"/>
      <c r="CB15" s="1247"/>
      <c r="CC15" s="1247"/>
      <c r="CD15" s="1247"/>
      <c r="CE15" s="1247"/>
      <c r="CF15" s="1247"/>
      <c r="CG15" s="1247"/>
      <c r="CH15" s="1247"/>
      <c r="CI15" s="1247"/>
      <c r="CJ15" s="1247"/>
      <c r="CK15" s="1247"/>
      <c r="CL15" s="1247"/>
      <c r="CM15" s="1247"/>
      <c r="CN15" s="1247"/>
      <c r="CO15" s="1247"/>
      <c r="CP15" s="1247"/>
      <c r="CQ15" s="1247"/>
      <c r="CR15" s="1247"/>
      <c r="CS15" s="1247"/>
      <c r="CT15" s="1247"/>
      <c r="CU15" s="1247"/>
      <c r="CV15" s="1247"/>
      <c r="CW15" s="1247"/>
      <c r="CX15" s="1247"/>
      <c r="CY15" s="1247"/>
      <c r="CZ15" s="1247"/>
      <c r="DA15" s="1247"/>
      <c r="DB15" s="1247"/>
      <c r="DC15" s="1247"/>
      <c r="DD15" s="1247"/>
      <c r="DE15" s="1247"/>
      <c r="DF15" s="1247"/>
      <c r="DG15" s="1247"/>
      <c r="DH15" s="1247"/>
      <c r="DI15" s="1247"/>
      <c r="DJ15" s="1247"/>
      <c r="DK15" s="1247"/>
      <c r="DL15" s="1247"/>
      <c r="DM15" s="1247"/>
      <c r="DN15" s="1247"/>
      <c r="DO15" s="1247"/>
      <c r="DP15" s="1247"/>
      <c r="DQ15" s="1247"/>
      <c r="DR15" s="1247"/>
      <c r="DS15" s="1247"/>
      <c r="DT15" s="1247"/>
      <c r="DU15" s="1247"/>
      <c r="DV15" s="1247"/>
      <c r="DW15" s="1247"/>
      <c r="DX15" s="1247"/>
      <c r="DY15" s="1247"/>
      <c r="DZ15" s="1247"/>
      <c r="EA15" s="1247"/>
      <c r="EB15" s="1247"/>
      <c r="EC15" s="1247"/>
      <c r="ED15" s="1247"/>
      <c r="EE15" s="1247"/>
      <c r="EF15" s="1247"/>
      <c r="EG15" s="1247"/>
      <c r="EH15" s="1247"/>
      <c r="EI15" s="1247"/>
      <c r="EJ15" s="1247"/>
      <c r="EK15" s="1247"/>
      <c r="EL15" s="1247"/>
      <c r="EM15" s="1247"/>
      <c r="EN15" s="1247"/>
      <c r="EO15" s="1247"/>
      <c r="EP15" s="1247"/>
      <c r="EQ15" s="1247"/>
      <c r="ER15" s="1247"/>
      <c r="ES15" s="1247"/>
      <c r="ET15" s="1247"/>
      <c r="EU15" s="1247"/>
      <c r="EV15" s="1247"/>
      <c r="EW15" s="1247"/>
      <c r="EX15" s="1247"/>
      <c r="EY15" s="1247"/>
      <c r="EZ15" s="1247"/>
      <c r="FA15" s="1247"/>
      <c r="FB15" s="1247"/>
      <c r="FC15" s="1247"/>
      <c r="FD15" s="1247"/>
      <c r="FE15" s="1247"/>
      <c r="FF15" s="1247"/>
      <c r="FG15" s="1247"/>
      <c r="FH15" s="1247"/>
      <c r="FI15" s="1247"/>
      <c r="FJ15" s="1247"/>
      <c r="FK15" s="1247"/>
      <c r="FL15" s="1247"/>
      <c r="FM15" s="1247"/>
      <c r="FN15" s="1247"/>
      <c r="FO15" s="1247"/>
      <c r="FP15" s="1247"/>
      <c r="FQ15" s="1247"/>
      <c r="FR15" s="1247"/>
      <c r="FS15" s="1247"/>
      <c r="FT15" s="1247"/>
      <c r="FU15" s="1247"/>
      <c r="FV15" s="1247"/>
      <c r="FW15" s="1247"/>
      <c r="FX15" s="1247"/>
      <c r="FY15" s="1247"/>
      <c r="FZ15" s="1247"/>
      <c r="GA15" s="1247"/>
      <c r="GB15" s="1247"/>
      <c r="GC15" s="1247"/>
      <c r="GD15" s="1247"/>
      <c r="GE15" s="1247"/>
      <c r="GF15" s="1247"/>
      <c r="GG15" s="1247"/>
      <c r="GH15" s="1247"/>
      <c r="GI15" s="1247"/>
      <c r="GJ15" s="1247"/>
      <c r="GK15" s="1247"/>
      <c r="GL15" s="1247"/>
      <c r="GM15" s="1247"/>
      <c r="GN15" s="1247"/>
      <c r="GO15" s="1247"/>
      <c r="GP15" s="1247"/>
      <c r="GQ15" s="1247"/>
      <c r="GR15" s="1247"/>
      <c r="GS15" s="1247"/>
      <c r="GT15" s="1247"/>
      <c r="GU15" s="1247"/>
      <c r="GV15" s="1247"/>
      <c r="GW15" s="1247"/>
      <c r="GX15" s="1247"/>
      <c r="GY15" s="1247"/>
      <c r="GZ15" s="1247"/>
      <c r="HA15" s="1247"/>
      <c r="HB15" s="1247"/>
      <c r="HC15" s="1247"/>
      <c r="HD15" s="1247"/>
      <c r="HE15" s="1247"/>
      <c r="HF15" s="1247"/>
      <c r="HG15" s="1247"/>
      <c r="HH15" s="1247"/>
      <c r="HI15" s="1247"/>
      <c r="HJ15" s="1247"/>
      <c r="HK15" s="1247"/>
      <c r="HL15" s="1247"/>
      <c r="HM15" s="1247"/>
      <c r="HN15" s="1247"/>
      <c r="HO15" s="1247"/>
      <c r="HP15" s="1247"/>
      <c r="HQ15" s="1247"/>
      <c r="HR15" s="1247"/>
      <c r="HS15" s="1247"/>
      <c r="HT15" s="1247"/>
      <c r="HU15" s="1247"/>
      <c r="HV15" s="1247"/>
      <c r="HW15" s="1247"/>
      <c r="HX15" s="1247"/>
      <c r="HY15" s="1247"/>
      <c r="HZ15" s="1247"/>
      <c r="IA15" s="1247"/>
      <c r="IB15" s="1247"/>
      <c r="IC15" s="1247"/>
      <c r="ID15" s="1247"/>
      <c r="IE15" s="1247"/>
      <c r="IF15" s="1247"/>
      <c r="IG15" s="1247"/>
      <c r="IH15" s="1247"/>
      <c r="II15" s="1247"/>
      <c r="IJ15" s="1247"/>
      <c r="IK15" s="1247"/>
      <c r="IL15" s="1247"/>
      <c r="IM15" s="1247"/>
      <c r="IN15" s="1247"/>
      <c r="IO15" s="1247"/>
      <c r="IP15" s="1247"/>
      <c r="IQ15" s="1247"/>
      <c r="IR15" s="1247"/>
      <c r="IS15" s="1247"/>
      <c r="IT15" s="1247"/>
      <c r="IU15" s="1247"/>
      <c r="IV15" s="1247"/>
    </row>
    <row r="16" spans="2:5" s="1246" customFormat="1" ht="12">
      <c r="B16" s="1246" t="s">
        <v>787</v>
      </c>
      <c r="D16" s="1270"/>
      <c r="E16" s="1247"/>
    </row>
    <row r="17" spans="4:5" s="1246" customFormat="1" ht="12">
      <c r="D17" s="1271"/>
      <c r="E17" s="1247"/>
    </row>
    <row r="18" spans="4:5" s="1246" customFormat="1" ht="12">
      <c r="D18" s="1247"/>
      <c r="E18" s="1247"/>
    </row>
    <row r="19" s="1246" customFormat="1" ht="12"/>
    <row r="20" s="1246" customFormat="1" ht="12"/>
    <row r="21" s="1246" customFormat="1" ht="12"/>
    <row r="22" s="1246" customFormat="1" ht="12"/>
    <row r="23" s="1246" customFormat="1" ht="12"/>
    <row r="24" s="1246" customFormat="1" ht="12"/>
    <row r="25" s="1246" customFormat="1" ht="12"/>
    <row r="26" s="1246" customFormat="1" ht="12"/>
    <row r="27" s="1246" customFormat="1" ht="12"/>
    <row r="28" s="1246" customFormat="1" ht="12"/>
    <row r="29" s="1246" customFormat="1" ht="12"/>
    <row r="30" s="1246" customFormat="1" ht="12"/>
    <row r="31" s="1246" customFormat="1" ht="12"/>
    <row r="32" s="1246" customFormat="1" ht="12"/>
  </sheetData>
  <mergeCells count="24">
    <mergeCell ref="S4:S6"/>
    <mergeCell ref="R4:R6"/>
    <mergeCell ref="F4:G4"/>
    <mergeCell ref="T4:T6"/>
    <mergeCell ref="L4:L6"/>
    <mergeCell ref="M4:M6"/>
    <mergeCell ref="H4:I4"/>
    <mergeCell ref="N4:N6"/>
    <mergeCell ref="O4:O6"/>
    <mergeCell ref="P4:P6"/>
    <mergeCell ref="B8:B10"/>
    <mergeCell ref="C8:C10"/>
    <mergeCell ref="B4:D6"/>
    <mergeCell ref="E4:E6"/>
    <mergeCell ref="Q4:Q6"/>
    <mergeCell ref="U4:U6"/>
    <mergeCell ref="B12:B14"/>
    <mergeCell ref="C12:C14"/>
    <mergeCell ref="F5:F6"/>
    <mergeCell ref="G5:G6"/>
    <mergeCell ref="H5:H6"/>
    <mergeCell ref="I5:I6"/>
    <mergeCell ref="J4:J6"/>
    <mergeCell ref="K4:K6"/>
  </mergeCells>
  <printOptions/>
  <pageMargins left="0.75" right="0.75" top="1" bottom="1" header="0.512" footer="0.512"/>
  <pageSetup orientation="portrait" paperSize="9"/>
  <drawing r:id="rId1"/>
</worksheet>
</file>

<file path=xl/worksheets/sheet35.xml><?xml version="1.0" encoding="utf-8"?>
<worksheet xmlns="http://schemas.openxmlformats.org/spreadsheetml/2006/main" xmlns:r="http://schemas.openxmlformats.org/officeDocument/2006/relationships">
  <dimension ref="A1:F424"/>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114</v>
      </c>
      <c r="B1" s="1"/>
      <c r="C1" s="1"/>
      <c r="D1" s="1"/>
      <c r="E1" s="1"/>
      <c r="F1" s="1"/>
    </row>
    <row r="2" spans="1:6" ht="12" customHeight="1">
      <c r="A2" s="1"/>
      <c r="B2" s="1"/>
      <c r="C2" s="1"/>
      <c r="D2" s="1"/>
      <c r="E2" s="1"/>
      <c r="F2" s="1"/>
    </row>
    <row r="3" spans="2:6" ht="12" customHeight="1">
      <c r="B3" s="1" t="s">
        <v>26</v>
      </c>
      <c r="C3" s="1"/>
      <c r="E3" s="1"/>
      <c r="F3" s="1"/>
    </row>
    <row r="4" spans="2:6" ht="12" customHeight="1">
      <c r="B4" s="3" t="s">
        <v>31</v>
      </c>
      <c r="C4" s="1" t="s">
        <v>50</v>
      </c>
      <c r="E4" s="1"/>
      <c r="F4" s="1"/>
    </row>
    <row r="5" spans="2:3" ht="26.25" customHeight="1">
      <c r="B5" s="3" t="s">
        <v>32</v>
      </c>
      <c r="C5" s="5" t="s">
        <v>115</v>
      </c>
    </row>
    <row r="6" spans="2:6" ht="12" customHeight="1">
      <c r="B6" s="3" t="s">
        <v>51</v>
      </c>
      <c r="C6" s="5" t="s">
        <v>116</v>
      </c>
      <c r="E6" s="1"/>
      <c r="F6" s="1"/>
    </row>
    <row r="7" spans="2:6" ht="12" customHeight="1">
      <c r="B7" s="3"/>
      <c r="C7" s="5" t="s">
        <v>117</v>
      </c>
      <c r="E7" s="1"/>
      <c r="F7" s="1"/>
    </row>
    <row r="8" spans="2:6" ht="12" customHeight="1">
      <c r="B8" s="3"/>
      <c r="C8" s="5" t="s">
        <v>118</v>
      </c>
      <c r="E8" s="1"/>
      <c r="F8" s="1"/>
    </row>
    <row r="9" spans="2:6" ht="12" customHeight="1">
      <c r="B9" s="3"/>
      <c r="C9" s="5" t="s">
        <v>119</v>
      </c>
      <c r="E9" s="1"/>
      <c r="F9" s="1"/>
    </row>
    <row r="10" spans="2:6" ht="12" customHeight="1">
      <c r="B10" s="3"/>
      <c r="C10" s="5" t="s">
        <v>120</v>
      </c>
      <c r="E10" s="1"/>
      <c r="F10" s="1"/>
    </row>
    <row r="11" spans="2:6" ht="12" customHeight="1">
      <c r="B11" s="3"/>
      <c r="C11" s="5" t="s">
        <v>121</v>
      </c>
      <c r="E11" s="1"/>
      <c r="F11" s="1"/>
    </row>
    <row r="12" spans="2:6" ht="36" customHeight="1">
      <c r="B12" s="3" t="s">
        <v>52</v>
      </c>
      <c r="C12" s="4" t="s">
        <v>122</v>
      </c>
      <c r="E12" s="1"/>
      <c r="F12" s="1"/>
    </row>
    <row r="13" spans="2:3" ht="12" customHeight="1">
      <c r="B13" s="3" t="s">
        <v>53</v>
      </c>
      <c r="C13" s="5" t="s">
        <v>123</v>
      </c>
    </row>
    <row r="14" spans="2:3" ht="24.75" customHeight="1">
      <c r="B14" s="3" t="s">
        <v>54</v>
      </c>
      <c r="C14" s="5" t="s">
        <v>124</v>
      </c>
    </row>
    <row r="15" spans="2:3" ht="12" customHeight="1">
      <c r="B15" s="1"/>
      <c r="C15" s="5"/>
    </row>
    <row r="16" spans="2:6" ht="12" customHeight="1">
      <c r="B16" s="1"/>
      <c r="C16" s="1" t="s">
        <v>125</v>
      </c>
      <c r="F16" s="1"/>
    </row>
    <row r="17" spans="2:6" ht="12">
      <c r="B17" s="1"/>
      <c r="C17" s="1" t="s">
        <v>55</v>
      </c>
      <c r="E17" s="1"/>
      <c r="F17" s="1"/>
    </row>
    <row r="18" spans="1:6" ht="12">
      <c r="A18" s="1"/>
      <c r="B18" s="1"/>
      <c r="C18" s="1"/>
      <c r="D18" s="1"/>
      <c r="E18" s="1"/>
      <c r="F18" s="1"/>
    </row>
    <row r="19" spans="1:4" ht="12">
      <c r="A19" s="1"/>
      <c r="B19" s="1"/>
      <c r="C19" s="1"/>
      <c r="D19" s="1"/>
    </row>
    <row r="20" spans="2:4" ht="12">
      <c r="B20" s="1" t="s">
        <v>27</v>
      </c>
      <c r="C20" s="1"/>
      <c r="D20" s="1"/>
    </row>
    <row r="21" ht="12">
      <c r="B21" s="2" t="s">
        <v>56</v>
      </c>
    </row>
    <row r="22" spans="2:3" ht="12">
      <c r="B22" s="2">
        <v>1</v>
      </c>
      <c r="C22" s="6" t="s">
        <v>28</v>
      </c>
    </row>
    <row r="23" spans="2:3" ht="12">
      <c r="B23" s="2">
        <v>2</v>
      </c>
      <c r="C23" s="6" t="s">
        <v>126</v>
      </c>
    </row>
    <row r="24" spans="2:3" ht="12">
      <c r="B24" s="2">
        <v>3</v>
      </c>
      <c r="C24" s="6" t="s">
        <v>127</v>
      </c>
    </row>
    <row r="25" spans="2:3" ht="12">
      <c r="B25" s="2">
        <v>4</v>
      </c>
      <c r="C25" s="6" t="s">
        <v>57</v>
      </c>
    </row>
    <row r="26" spans="2:3" ht="12">
      <c r="B26" s="2">
        <v>5</v>
      </c>
      <c r="C26" s="6" t="s">
        <v>58</v>
      </c>
    </row>
    <row r="27" spans="2:3" ht="12">
      <c r="B27" s="2">
        <v>6</v>
      </c>
      <c r="C27" s="2" t="s">
        <v>59</v>
      </c>
    </row>
    <row r="28" spans="2:3" ht="12">
      <c r="B28" s="2">
        <v>7</v>
      </c>
      <c r="C28" s="2" t="s">
        <v>60</v>
      </c>
    </row>
    <row r="29" spans="2:3" ht="12">
      <c r="B29" s="2">
        <v>8</v>
      </c>
      <c r="C29" s="6" t="s">
        <v>61</v>
      </c>
    </row>
    <row r="30" spans="2:3" ht="12">
      <c r="B30" s="2">
        <v>9</v>
      </c>
      <c r="C30" s="2" t="s">
        <v>128</v>
      </c>
    </row>
    <row r="31" spans="2:3" ht="12">
      <c r="B31" s="2">
        <v>10</v>
      </c>
      <c r="C31" s="6" t="s">
        <v>34</v>
      </c>
    </row>
    <row r="32" spans="2:3" ht="12">
      <c r="B32" s="2">
        <v>11</v>
      </c>
      <c r="C32" s="2" t="s">
        <v>35</v>
      </c>
    </row>
    <row r="33" spans="2:3" ht="12">
      <c r="B33" s="2">
        <v>12</v>
      </c>
      <c r="C33" s="2" t="s">
        <v>62</v>
      </c>
    </row>
    <row r="34" spans="2:3" ht="12">
      <c r="B34" s="2">
        <v>13</v>
      </c>
      <c r="C34" s="2" t="s">
        <v>129</v>
      </c>
    </row>
    <row r="35" spans="2:3" ht="12">
      <c r="B35" s="2">
        <v>14</v>
      </c>
      <c r="C35" s="6" t="s">
        <v>36</v>
      </c>
    </row>
    <row r="36" spans="2:3" ht="12">
      <c r="B36" s="2">
        <v>15</v>
      </c>
      <c r="C36" s="2" t="s">
        <v>33</v>
      </c>
    </row>
    <row r="37" spans="2:3" ht="12">
      <c r="B37" s="2">
        <v>16</v>
      </c>
      <c r="C37" s="6" t="s">
        <v>63</v>
      </c>
    </row>
    <row r="38" spans="2:3" ht="12">
      <c r="B38" s="2">
        <v>17</v>
      </c>
      <c r="C38" s="2" t="s">
        <v>130</v>
      </c>
    </row>
    <row r="39" spans="2:3" ht="12">
      <c r="B39" s="2">
        <v>18</v>
      </c>
      <c r="C39" s="2" t="s">
        <v>131</v>
      </c>
    </row>
    <row r="40" ht="12">
      <c r="C40" s="6"/>
    </row>
    <row r="41" ht="12">
      <c r="B41" s="2" t="s">
        <v>64</v>
      </c>
    </row>
    <row r="42" spans="2:3" ht="12">
      <c r="B42" s="2">
        <v>1</v>
      </c>
      <c r="C42" s="6" t="s">
        <v>65</v>
      </c>
    </row>
    <row r="43" spans="2:3" ht="12">
      <c r="B43" s="2">
        <v>2</v>
      </c>
      <c r="C43" s="6" t="s">
        <v>132</v>
      </c>
    </row>
    <row r="44" spans="2:3" ht="12">
      <c r="B44" s="10">
        <v>3</v>
      </c>
      <c r="C44" s="10" t="s">
        <v>66</v>
      </c>
    </row>
    <row r="45" spans="2:3" ht="12">
      <c r="B45" s="10">
        <v>4</v>
      </c>
      <c r="C45" s="10" t="s">
        <v>133</v>
      </c>
    </row>
    <row r="46" spans="2:3" ht="12">
      <c r="B46" s="2">
        <v>5</v>
      </c>
      <c r="C46" s="2" t="s">
        <v>134</v>
      </c>
    </row>
    <row r="47" spans="2:3" ht="12">
      <c r="B47" s="10">
        <v>6</v>
      </c>
      <c r="C47" s="10" t="s">
        <v>135</v>
      </c>
    </row>
    <row r="48" spans="2:3" ht="12">
      <c r="B48" s="2">
        <v>7</v>
      </c>
      <c r="C48" s="2" t="s">
        <v>136</v>
      </c>
    </row>
    <row r="49" spans="2:3" ht="12">
      <c r="B49" s="2">
        <v>8</v>
      </c>
      <c r="C49" s="2" t="s">
        <v>67</v>
      </c>
    </row>
    <row r="50" spans="2:3" ht="12">
      <c r="B50" s="2">
        <v>9</v>
      </c>
      <c r="C50" s="2" t="s">
        <v>68</v>
      </c>
    </row>
    <row r="51" spans="2:3" ht="12">
      <c r="B51" s="2">
        <v>10</v>
      </c>
      <c r="C51" s="6" t="s">
        <v>137</v>
      </c>
    </row>
    <row r="53" ht="12">
      <c r="B53" s="2" t="s">
        <v>69</v>
      </c>
    </row>
    <row r="54" spans="2:3" ht="12">
      <c r="B54" s="10">
        <v>1</v>
      </c>
      <c r="C54" s="10" t="s">
        <v>70</v>
      </c>
    </row>
    <row r="55" spans="2:3" ht="12">
      <c r="B55" s="2">
        <v>2</v>
      </c>
      <c r="C55" s="2" t="s">
        <v>138</v>
      </c>
    </row>
    <row r="56" spans="2:3" ht="12">
      <c r="B56" s="2">
        <v>3</v>
      </c>
      <c r="C56" s="2" t="s">
        <v>71</v>
      </c>
    </row>
    <row r="57" spans="2:3" ht="12">
      <c r="B57" s="2">
        <v>4</v>
      </c>
      <c r="C57" s="2" t="s">
        <v>139</v>
      </c>
    </row>
    <row r="59" ht="12">
      <c r="B59" s="2" t="s">
        <v>161</v>
      </c>
    </row>
    <row r="60" spans="2:3" ht="12">
      <c r="B60" s="2">
        <v>1</v>
      </c>
      <c r="C60" s="2" t="s">
        <v>140</v>
      </c>
    </row>
    <row r="61" spans="2:3" ht="12">
      <c r="B61" s="2">
        <v>2</v>
      </c>
      <c r="C61" s="2" t="s">
        <v>141</v>
      </c>
    </row>
    <row r="62" spans="2:3" ht="12">
      <c r="B62" s="2">
        <v>3</v>
      </c>
      <c r="C62" s="2" t="s">
        <v>142</v>
      </c>
    </row>
    <row r="63" spans="2:3" ht="12">
      <c r="B63" s="2">
        <v>4</v>
      </c>
      <c r="C63" s="2" t="s">
        <v>143</v>
      </c>
    </row>
    <row r="64" spans="2:3" ht="12">
      <c r="B64" s="2">
        <v>5</v>
      </c>
      <c r="C64" s="2" t="s">
        <v>144</v>
      </c>
    </row>
    <row r="65" spans="2:3" ht="12">
      <c r="B65" s="2">
        <v>6</v>
      </c>
      <c r="C65" s="2" t="s">
        <v>145</v>
      </c>
    </row>
    <row r="66" spans="2:3" ht="12">
      <c r="B66" s="2">
        <v>7</v>
      </c>
      <c r="C66" s="2" t="s">
        <v>12</v>
      </c>
    </row>
    <row r="67" ht="12">
      <c r="C67" s="2" t="s">
        <v>22</v>
      </c>
    </row>
    <row r="68" ht="12">
      <c r="C68" s="2" t="s">
        <v>146</v>
      </c>
    </row>
    <row r="69" spans="2:3" ht="12">
      <c r="B69" s="2">
        <v>8</v>
      </c>
      <c r="C69" s="2" t="s">
        <v>147</v>
      </c>
    </row>
    <row r="70" spans="2:3" ht="12">
      <c r="B70" s="2">
        <v>9</v>
      </c>
      <c r="C70" s="2" t="s">
        <v>148</v>
      </c>
    </row>
    <row r="71" spans="2:3" ht="12">
      <c r="B71" s="2">
        <v>10</v>
      </c>
      <c r="C71" s="2" t="s">
        <v>29</v>
      </c>
    </row>
    <row r="72" ht="12">
      <c r="C72" s="2" t="s">
        <v>154</v>
      </c>
    </row>
    <row r="73" ht="12">
      <c r="C73" s="2" t="s">
        <v>155</v>
      </c>
    </row>
    <row r="74" spans="2:3" ht="12">
      <c r="B74" s="2">
        <v>11</v>
      </c>
      <c r="C74" s="2" t="s">
        <v>149</v>
      </c>
    </row>
    <row r="75" ht="12">
      <c r="C75" s="2" t="s">
        <v>156</v>
      </c>
    </row>
    <row r="76" ht="12">
      <c r="C76" s="2" t="s">
        <v>157</v>
      </c>
    </row>
    <row r="77" ht="12">
      <c r="C77" s="2" t="s">
        <v>158</v>
      </c>
    </row>
    <row r="78" ht="12">
      <c r="C78" s="2" t="s">
        <v>159</v>
      </c>
    </row>
    <row r="79" spans="2:3" ht="12">
      <c r="B79" s="2">
        <v>12</v>
      </c>
      <c r="C79" s="2" t="s">
        <v>13</v>
      </c>
    </row>
    <row r="80" spans="2:3" ht="12">
      <c r="B80" s="10">
        <v>13</v>
      </c>
      <c r="C80" s="10" t="s">
        <v>150</v>
      </c>
    </row>
    <row r="81" spans="2:3" ht="12">
      <c r="B81" s="2">
        <v>14</v>
      </c>
      <c r="C81" s="2" t="s">
        <v>14</v>
      </c>
    </row>
    <row r="82" ht="12">
      <c r="C82" s="2" t="s">
        <v>151</v>
      </c>
    </row>
    <row r="83" ht="12">
      <c r="C83" s="2" t="s">
        <v>152</v>
      </c>
    </row>
    <row r="84" ht="12">
      <c r="C84" s="2" t="s">
        <v>153</v>
      </c>
    </row>
    <row r="85" ht="12">
      <c r="C85" s="2" t="s">
        <v>160</v>
      </c>
    </row>
    <row r="87" ht="12">
      <c r="B87" s="2" t="s">
        <v>162</v>
      </c>
    </row>
    <row r="88" spans="2:3" ht="12">
      <c r="B88" s="10">
        <v>1</v>
      </c>
      <c r="C88" s="10" t="s">
        <v>163</v>
      </c>
    </row>
    <row r="89" spans="2:3" ht="12">
      <c r="B89" s="10">
        <v>2</v>
      </c>
      <c r="C89" s="10" t="s">
        <v>164</v>
      </c>
    </row>
    <row r="90" spans="2:3" ht="12">
      <c r="B90" s="2">
        <v>3</v>
      </c>
      <c r="C90" s="2" t="s">
        <v>165</v>
      </c>
    </row>
    <row r="91" spans="2:3" ht="12">
      <c r="B91" s="2">
        <v>4</v>
      </c>
      <c r="C91" s="2" t="s">
        <v>166</v>
      </c>
    </row>
    <row r="92" ht="12">
      <c r="C92" s="2" t="s">
        <v>177</v>
      </c>
    </row>
    <row r="93" ht="12">
      <c r="C93" s="2" t="s">
        <v>178</v>
      </c>
    </row>
    <row r="94" ht="12">
      <c r="C94" s="2" t="s">
        <v>179</v>
      </c>
    </row>
    <row r="95" ht="12">
      <c r="C95" s="2" t="s">
        <v>180</v>
      </c>
    </row>
    <row r="96" ht="12">
      <c r="C96" s="2" t="s">
        <v>181</v>
      </c>
    </row>
    <row r="97" ht="12">
      <c r="C97" s="2" t="s">
        <v>182</v>
      </c>
    </row>
    <row r="98" spans="2:3" ht="12">
      <c r="B98" s="2">
        <v>5</v>
      </c>
      <c r="C98" s="2" t="s">
        <v>167</v>
      </c>
    </row>
    <row r="99" spans="2:3" ht="12">
      <c r="B99" s="10">
        <v>6</v>
      </c>
      <c r="C99" s="11" t="s">
        <v>168</v>
      </c>
    </row>
    <row r="100" spans="2:3" ht="12">
      <c r="B100" s="10">
        <v>7</v>
      </c>
      <c r="C100" s="10" t="s">
        <v>169</v>
      </c>
    </row>
    <row r="101" spans="2:3" ht="12">
      <c r="B101" s="2">
        <v>8</v>
      </c>
      <c r="C101" s="2" t="s">
        <v>170</v>
      </c>
    </row>
    <row r="102" spans="2:3" ht="12">
      <c r="B102" s="2">
        <v>9</v>
      </c>
      <c r="C102" s="2" t="s">
        <v>73</v>
      </c>
    </row>
    <row r="103" ht="12">
      <c r="C103" s="2" t="s">
        <v>183</v>
      </c>
    </row>
    <row r="104" ht="12">
      <c r="C104" s="2" t="s">
        <v>184</v>
      </c>
    </row>
    <row r="105" ht="12">
      <c r="C105" s="2" t="s">
        <v>185</v>
      </c>
    </row>
    <row r="106" ht="12">
      <c r="C106" s="2" t="s">
        <v>186</v>
      </c>
    </row>
    <row r="107" ht="12">
      <c r="C107" s="2" t="s">
        <v>187</v>
      </c>
    </row>
    <row r="108" ht="12">
      <c r="C108" s="2" t="s">
        <v>188</v>
      </c>
    </row>
    <row r="109" ht="12">
      <c r="C109" s="2" t="s">
        <v>189</v>
      </c>
    </row>
    <row r="110" spans="2:3" ht="12">
      <c r="B110" s="2">
        <v>10</v>
      </c>
      <c r="C110" s="2" t="s">
        <v>171</v>
      </c>
    </row>
    <row r="111" ht="12">
      <c r="C111" s="2" t="s">
        <v>190</v>
      </c>
    </row>
    <row r="112" ht="12">
      <c r="C112" s="2" t="s">
        <v>191</v>
      </c>
    </row>
    <row r="113" spans="2:3" ht="12">
      <c r="B113" s="2">
        <v>11</v>
      </c>
      <c r="C113" s="2" t="s">
        <v>172</v>
      </c>
    </row>
    <row r="114" spans="2:3" ht="12">
      <c r="B114" s="2">
        <v>12</v>
      </c>
      <c r="C114" s="2" t="s">
        <v>173</v>
      </c>
    </row>
    <row r="115" spans="2:3" ht="12">
      <c r="B115" s="2">
        <v>13</v>
      </c>
      <c r="C115" s="2" t="s">
        <v>174</v>
      </c>
    </row>
    <row r="116" spans="2:3" ht="12">
      <c r="B116" s="2">
        <v>14</v>
      </c>
      <c r="C116" s="7" t="s">
        <v>72</v>
      </c>
    </row>
    <row r="117" spans="2:3" ht="12">
      <c r="B117" s="2">
        <v>15</v>
      </c>
      <c r="C117" s="7" t="s">
        <v>74</v>
      </c>
    </row>
    <row r="118" spans="2:3" ht="12">
      <c r="B118" s="2">
        <v>16</v>
      </c>
      <c r="C118" s="2" t="s">
        <v>175</v>
      </c>
    </row>
    <row r="119" spans="2:3" ht="12">
      <c r="B119" s="2">
        <v>17</v>
      </c>
      <c r="C119" s="2" t="s">
        <v>176</v>
      </c>
    </row>
    <row r="120" ht="12">
      <c r="C120" s="7"/>
    </row>
    <row r="121" ht="12">
      <c r="B121" s="2" t="s">
        <v>192</v>
      </c>
    </row>
    <row r="122" spans="2:3" ht="12">
      <c r="B122" s="10">
        <v>1</v>
      </c>
      <c r="C122" s="12" t="s">
        <v>75</v>
      </c>
    </row>
    <row r="123" spans="2:3" ht="12">
      <c r="B123" s="2">
        <v>2</v>
      </c>
      <c r="C123" s="6" t="s">
        <v>76</v>
      </c>
    </row>
    <row r="124" spans="2:3" ht="12">
      <c r="B124" s="2">
        <v>3</v>
      </c>
      <c r="C124" s="6" t="s">
        <v>79</v>
      </c>
    </row>
    <row r="125" spans="2:3" ht="12">
      <c r="B125" s="2">
        <v>4</v>
      </c>
      <c r="C125" s="6" t="s">
        <v>193</v>
      </c>
    </row>
    <row r="126" ht="12">
      <c r="C126" s="6" t="s">
        <v>77</v>
      </c>
    </row>
    <row r="127" ht="12">
      <c r="C127" s="2" t="s">
        <v>194</v>
      </c>
    </row>
    <row r="128" ht="12">
      <c r="C128" s="6" t="s">
        <v>78</v>
      </c>
    </row>
    <row r="129" spans="2:3" ht="12">
      <c r="B129" s="2">
        <v>5</v>
      </c>
      <c r="C129" s="6" t="s">
        <v>195</v>
      </c>
    </row>
    <row r="130" ht="12">
      <c r="C130" s="6" t="s">
        <v>196</v>
      </c>
    </row>
    <row r="131" ht="12">
      <c r="C131" s="6" t="s">
        <v>197</v>
      </c>
    </row>
    <row r="132" ht="12">
      <c r="C132" s="6"/>
    </row>
    <row r="133" ht="12">
      <c r="B133" s="2" t="s">
        <v>198</v>
      </c>
    </row>
    <row r="134" spans="2:3" ht="12">
      <c r="B134" s="2">
        <v>1</v>
      </c>
      <c r="C134" s="2" t="s">
        <v>199</v>
      </c>
    </row>
    <row r="135" spans="2:3" ht="12">
      <c r="B135" s="10">
        <v>2</v>
      </c>
      <c r="C135" s="10" t="s">
        <v>200</v>
      </c>
    </row>
    <row r="136" spans="2:3" ht="12">
      <c r="B136" s="2">
        <v>3</v>
      </c>
      <c r="C136" s="2" t="s">
        <v>80</v>
      </c>
    </row>
    <row r="137" spans="2:3" ht="12">
      <c r="B137" s="2">
        <v>4</v>
      </c>
      <c r="C137" s="6" t="s">
        <v>81</v>
      </c>
    </row>
    <row r="138" ht="12">
      <c r="C138" s="6"/>
    </row>
    <row r="139" ht="12">
      <c r="B139" s="2" t="s">
        <v>201</v>
      </c>
    </row>
    <row r="140" spans="2:3" ht="12">
      <c r="B140" s="2">
        <v>1</v>
      </c>
      <c r="C140" s="2" t="s">
        <v>202</v>
      </c>
    </row>
    <row r="141" spans="2:3" ht="12">
      <c r="B141" s="2">
        <v>2</v>
      </c>
      <c r="C141" s="2" t="s">
        <v>203</v>
      </c>
    </row>
    <row r="142" spans="2:3" ht="12">
      <c r="B142" s="2">
        <v>3</v>
      </c>
      <c r="C142" s="2" t="s">
        <v>204</v>
      </c>
    </row>
    <row r="143" spans="2:3" ht="12">
      <c r="B143" s="10">
        <v>4</v>
      </c>
      <c r="C143" s="13" t="s">
        <v>205</v>
      </c>
    </row>
    <row r="144" spans="2:3" ht="24" customHeight="1">
      <c r="B144" s="2">
        <v>5</v>
      </c>
      <c r="C144" s="9" t="s">
        <v>206</v>
      </c>
    </row>
    <row r="145" spans="2:3" ht="25.5" customHeight="1">
      <c r="B145" s="2">
        <v>6</v>
      </c>
      <c r="C145" s="9" t="s">
        <v>207</v>
      </c>
    </row>
    <row r="146" spans="2:3" ht="12">
      <c r="B146" s="10">
        <v>7</v>
      </c>
      <c r="C146" s="14" t="s">
        <v>208</v>
      </c>
    </row>
    <row r="147" spans="2:3" ht="24">
      <c r="B147" s="2">
        <v>8</v>
      </c>
      <c r="C147" s="9" t="s">
        <v>209</v>
      </c>
    </row>
    <row r="148" spans="2:3" ht="12">
      <c r="B148" s="2">
        <v>9</v>
      </c>
      <c r="C148" s="9" t="s">
        <v>210</v>
      </c>
    </row>
    <row r="149" spans="2:3" ht="12">
      <c r="B149" s="2">
        <v>10</v>
      </c>
      <c r="C149" s="9" t="s">
        <v>211</v>
      </c>
    </row>
    <row r="150" spans="2:3" ht="12">
      <c r="B150" s="2">
        <v>11</v>
      </c>
      <c r="C150" s="9" t="s">
        <v>212</v>
      </c>
    </row>
    <row r="151" spans="2:3" ht="12">
      <c r="B151" s="2">
        <v>12</v>
      </c>
      <c r="C151" s="9" t="s">
        <v>213</v>
      </c>
    </row>
    <row r="153" ht="12">
      <c r="B153" s="2" t="s">
        <v>90</v>
      </c>
    </row>
    <row r="154" spans="2:3" ht="12">
      <c r="B154" s="2">
        <v>1</v>
      </c>
      <c r="C154" s="2" t="s">
        <v>91</v>
      </c>
    </row>
    <row r="155" spans="2:3" ht="12">
      <c r="B155" s="10">
        <v>2</v>
      </c>
      <c r="C155" s="10" t="s">
        <v>214</v>
      </c>
    </row>
    <row r="156" spans="2:3" ht="12">
      <c r="B156" s="2">
        <v>3</v>
      </c>
      <c r="C156" s="2" t="s">
        <v>215</v>
      </c>
    </row>
    <row r="157" spans="2:3" ht="12">
      <c r="B157" s="2">
        <v>4</v>
      </c>
      <c r="C157" s="2" t="s">
        <v>216</v>
      </c>
    </row>
    <row r="158" spans="2:3" ht="12">
      <c r="B158" s="2">
        <v>5</v>
      </c>
      <c r="C158" s="2" t="s">
        <v>217</v>
      </c>
    </row>
    <row r="159" spans="2:3" ht="12">
      <c r="B159" s="2">
        <v>6</v>
      </c>
      <c r="C159" s="2" t="s">
        <v>218</v>
      </c>
    </row>
    <row r="160" spans="2:3" ht="12">
      <c r="B160" s="2">
        <v>7</v>
      </c>
      <c r="C160" s="2" t="s">
        <v>92</v>
      </c>
    </row>
    <row r="161" spans="2:3" ht="12">
      <c r="B161" s="2">
        <v>8</v>
      </c>
      <c r="C161" s="2" t="s">
        <v>93</v>
      </c>
    </row>
    <row r="162" spans="2:3" ht="12">
      <c r="B162" s="2">
        <v>9</v>
      </c>
      <c r="C162" s="2" t="s">
        <v>94</v>
      </c>
    </row>
    <row r="163" spans="2:3" ht="12">
      <c r="B163" s="10">
        <v>10</v>
      </c>
      <c r="C163" s="10" t="s">
        <v>219</v>
      </c>
    </row>
    <row r="165" ht="12">
      <c r="B165" s="2" t="s">
        <v>220</v>
      </c>
    </row>
    <row r="166" spans="2:3" ht="12">
      <c r="B166" s="2">
        <v>1</v>
      </c>
      <c r="C166" s="2" t="s">
        <v>87</v>
      </c>
    </row>
    <row r="167" ht="12">
      <c r="C167" s="2" t="s">
        <v>88</v>
      </c>
    </row>
    <row r="168" ht="12">
      <c r="C168" s="2" t="s">
        <v>89</v>
      </c>
    </row>
    <row r="169" spans="2:3" ht="12">
      <c r="B169" s="2">
        <v>2</v>
      </c>
      <c r="C169" s="2" t="s">
        <v>221</v>
      </c>
    </row>
    <row r="170" spans="2:3" ht="12">
      <c r="B170" s="2">
        <v>3</v>
      </c>
      <c r="C170" s="2" t="s">
        <v>222</v>
      </c>
    </row>
    <row r="171" spans="2:3" ht="12">
      <c r="B171" s="2">
        <v>4</v>
      </c>
      <c r="C171" s="2" t="s">
        <v>223</v>
      </c>
    </row>
    <row r="172" spans="2:3" ht="12">
      <c r="B172" s="2">
        <v>5</v>
      </c>
      <c r="C172" s="2" t="s">
        <v>224</v>
      </c>
    </row>
    <row r="173" spans="2:3" ht="12">
      <c r="B173" s="2">
        <v>6</v>
      </c>
      <c r="C173" s="2" t="s">
        <v>225</v>
      </c>
    </row>
    <row r="174" spans="2:3" ht="12">
      <c r="B174" s="2">
        <v>7</v>
      </c>
      <c r="C174" s="2" t="s">
        <v>85</v>
      </c>
    </row>
    <row r="175" spans="2:3" ht="12">
      <c r="B175" s="2">
        <v>8</v>
      </c>
      <c r="C175" s="2" t="s">
        <v>86</v>
      </c>
    </row>
    <row r="176" spans="2:3" ht="12">
      <c r="B176" s="2">
        <v>9</v>
      </c>
      <c r="C176" s="2" t="s">
        <v>226</v>
      </c>
    </row>
    <row r="177" spans="2:3" ht="12">
      <c r="B177" s="2">
        <v>10</v>
      </c>
      <c r="C177" s="2" t="s">
        <v>227</v>
      </c>
    </row>
    <row r="179" ht="12">
      <c r="B179" s="2" t="s">
        <v>228</v>
      </c>
    </row>
    <row r="180" spans="2:3" ht="12">
      <c r="B180" s="10">
        <v>1</v>
      </c>
      <c r="C180" s="10" t="s">
        <v>37</v>
      </c>
    </row>
    <row r="181" ht="12">
      <c r="C181" s="10" t="s">
        <v>82</v>
      </c>
    </row>
    <row r="182" ht="12">
      <c r="C182" s="2" t="s">
        <v>83</v>
      </c>
    </row>
    <row r="183" ht="12">
      <c r="C183" s="2" t="s">
        <v>84</v>
      </c>
    </row>
    <row r="184" spans="2:3" ht="12">
      <c r="B184" s="2">
        <v>2</v>
      </c>
      <c r="C184" s="2" t="s">
        <v>38</v>
      </c>
    </row>
    <row r="185" spans="2:3" ht="12">
      <c r="B185" s="2">
        <v>3</v>
      </c>
      <c r="C185" s="2" t="s">
        <v>229</v>
      </c>
    </row>
    <row r="186" spans="2:3" ht="12">
      <c r="B186" s="2">
        <v>4</v>
      </c>
      <c r="C186" s="2" t="s">
        <v>230</v>
      </c>
    </row>
    <row r="187" spans="2:3" ht="12">
      <c r="B187" s="2">
        <v>5</v>
      </c>
      <c r="C187" s="2" t="s">
        <v>231</v>
      </c>
    </row>
    <row r="188" ht="12">
      <c r="C188" s="2" t="s">
        <v>241</v>
      </c>
    </row>
    <row r="189" ht="12">
      <c r="C189" s="2" t="s">
        <v>242</v>
      </c>
    </row>
    <row r="190" spans="2:3" ht="12">
      <c r="B190" s="2">
        <v>6</v>
      </c>
      <c r="C190" s="2" t="s">
        <v>232</v>
      </c>
    </row>
    <row r="191" spans="2:3" ht="12">
      <c r="B191" s="2">
        <v>7</v>
      </c>
      <c r="C191" s="2" t="s">
        <v>233</v>
      </c>
    </row>
    <row r="192" spans="2:3" ht="12">
      <c r="B192" s="10">
        <v>8</v>
      </c>
      <c r="C192" s="10" t="s">
        <v>95</v>
      </c>
    </row>
    <row r="193" ht="12">
      <c r="C193" s="10" t="s">
        <v>102</v>
      </c>
    </row>
    <row r="194" ht="12">
      <c r="C194" s="2" t="s">
        <v>103</v>
      </c>
    </row>
    <row r="195" spans="2:3" ht="12">
      <c r="B195" s="2">
        <v>9</v>
      </c>
      <c r="C195" s="2" t="s">
        <v>234</v>
      </c>
    </row>
    <row r="196" spans="2:3" ht="12">
      <c r="B196" s="2">
        <v>10</v>
      </c>
      <c r="C196" s="2" t="s">
        <v>39</v>
      </c>
    </row>
    <row r="197" spans="2:3" ht="12">
      <c r="B197" s="2">
        <v>11</v>
      </c>
      <c r="C197" s="2" t="s">
        <v>235</v>
      </c>
    </row>
    <row r="198" spans="2:3" ht="12">
      <c r="B198" s="2">
        <v>12</v>
      </c>
      <c r="C198" s="2" t="s">
        <v>236</v>
      </c>
    </row>
    <row r="199" ht="12">
      <c r="C199" s="2" t="s">
        <v>100</v>
      </c>
    </row>
    <row r="200" ht="12">
      <c r="C200" s="2" t="s">
        <v>101</v>
      </c>
    </row>
    <row r="201" spans="2:3" ht="12">
      <c r="B201" s="2">
        <v>13</v>
      </c>
      <c r="C201" s="2" t="s">
        <v>237</v>
      </c>
    </row>
    <row r="202" ht="12">
      <c r="C202" s="2" t="s">
        <v>238</v>
      </c>
    </row>
    <row r="203" ht="12">
      <c r="C203" s="2" t="s">
        <v>243</v>
      </c>
    </row>
    <row r="204" ht="12">
      <c r="C204" s="2" t="s">
        <v>244</v>
      </c>
    </row>
    <row r="205" spans="2:3" ht="12">
      <c r="B205" s="2">
        <v>14</v>
      </c>
      <c r="C205" s="2" t="s">
        <v>239</v>
      </c>
    </row>
    <row r="206" spans="2:3" ht="12">
      <c r="B206" s="2">
        <v>15</v>
      </c>
      <c r="C206" s="2" t="s">
        <v>96</v>
      </c>
    </row>
    <row r="207" spans="2:3" ht="12">
      <c r="B207" s="2">
        <v>16</v>
      </c>
      <c r="C207" s="2" t="s">
        <v>97</v>
      </c>
    </row>
    <row r="208" spans="2:3" ht="12">
      <c r="B208" s="2">
        <v>17</v>
      </c>
      <c r="C208" s="2" t="s">
        <v>98</v>
      </c>
    </row>
    <row r="209" spans="2:3" ht="12">
      <c r="B209" s="2">
        <v>18</v>
      </c>
      <c r="C209" s="2" t="s">
        <v>99</v>
      </c>
    </row>
    <row r="210" spans="2:3" ht="12">
      <c r="B210" s="2">
        <v>19</v>
      </c>
      <c r="C210" s="2" t="s">
        <v>240</v>
      </c>
    </row>
    <row r="212" ht="12">
      <c r="B212" s="2" t="s">
        <v>245</v>
      </c>
    </row>
    <row r="213" spans="2:3" ht="12">
      <c r="B213" s="10">
        <v>1</v>
      </c>
      <c r="C213" s="10" t="s">
        <v>106</v>
      </c>
    </row>
    <row r="214" spans="2:3" ht="12">
      <c r="B214" s="2">
        <v>2</v>
      </c>
      <c r="C214" s="2" t="s">
        <v>40</v>
      </c>
    </row>
    <row r="215" spans="2:3" ht="12">
      <c r="B215" s="2">
        <v>3</v>
      </c>
      <c r="C215" s="2" t="s">
        <v>107</v>
      </c>
    </row>
    <row r="216" spans="2:3" ht="12">
      <c r="B216" s="2">
        <v>4</v>
      </c>
      <c r="C216" s="2" t="s">
        <v>108</v>
      </c>
    </row>
    <row r="217" spans="2:3" ht="12">
      <c r="B217" s="2">
        <v>5</v>
      </c>
      <c r="C217" s="2" t="s">
        <v>109</v>
      </c>
    </row>
    <row r="218" spans="2:3" ht="12">
      <c r="B218" s="2">
        <v>6</v>
      </c>
      <c r="C218" s="2" t="s">
        <v>110</v>
      </c>
    </row>
    <row r="219" spans="2:3" ht="12">
      <c r="B219" s="2">
        <v>7</v>
      </c>
      <c r="C219" s="2" t="s">
        <v>41</v>
      </c>
    </row>
    <row r="220" spans="2:3" ht="12">
      <c r="B220" s="2">
        <v>8</v>
      </c>
      <c r="C220" s="2" t="s">
        <v>111</v>
      </c>
    </row>
    <row r="221" spans="2:3" ht="12">
      <c r="B221" s="2">
        <v>9</v>
      </c>
      <c r="C221" s="2" t="s">
        <v>112</v>
      </c>
    </row>
    <row r="222" spans="2:3" ht="12">
      <c r="B222" s="2">
        <v>10</v>
      </c>
      <c r="C222" s="2" t="s">
        <v>113</v>
      </c>
    </row>
    <row r="223" spans="2:3" ht="12">
      <c r="B223" s="2">
        <v>11</v>
      </c>
      <c r="C223" s="2" t="s">
        <v>1740</v>
      </c>
    </row>
    <row r="224" spans="2:3" ht="12">
      <c r="B224" s="2">
        <v>12</v>
      </c>
      <c r="C224" s="2" t="s">
        <v>246</v>
      </c>
    </row>
    <row r="225" spans="2:3" ht="12">
      <c r="B225" s="2">
        <v>13</v>
      </c>
      <c r="C225" s="2" t="s">
        <v>247</v>
      </c>
    </row>
    <row r="226" spans="2:3" ht="12">
      <c r="B226" s="2">
        <v>14</v>
      </c>
      <c r="C226" s="2" t="s">
        <v>1741</v>
      </c>
    </row>
    <row r="227" spans="2:3" ht="12">
      <c r="B227" s="10">
        <v>15</v>
      </c>
      <c r="C227" s="10" t="s">
        <v>1742</v>
      </c>
    </row>
    <row r="228" spans="2:3" ht="12">
      <c r="B228" s="2">
        <v>16</v>
      </c>
      <c r="C228" s="2" t="s">
        <v>42</v>
      </c>
    </row>
    <row r="229" spans="2:3" ht="12">
      <c r="B229" s="2">
        <v>17</v>
      </c>
      <c r="C229" s="2" t="s">
        <v>248</v>
      </c>
    </row>
    <row r="230" ht="12">
      <c r="C230" s="2" t="s">
        <v>249</v>
      </c>
    </row>
    <row r="231" ht="12">
      <c r="C231" s="2" t="s">
        <v>250</v>
      </c>
    </row>
    <row r="233" ht="12">
      <c r="B233" s="2" t="s">
        <v>251</v>
      </c>
    </row>
    <row r="234" spans="2:3" ht="12">
      <c r="B234" s="10">
        <v>1</v>
      </c>
      <c r="C234" s="10" t="s">
        <v>252</v>
      </c>
    </row>
    <row r="235" spans="2:3" ht="12">
      <c r="B235" s="2">
        <v>2</v>
      </c>
      <c r="C235" s="2" t="s">
        <v>253</v>
      </c>
    </row>
    <row r="236" spans="2:3" ht="12">
      <c r="B236" s="2">
        <v>3</v>
      </c>
      <c r="C236" s="2" t="s">
        <v>254</v>
      </c>
    </row>
    <row r="237" spans="2:3" ht="12">
      <c r="B237" s="2">
        <v>4</v>
      </c>
      <c r="C237" s="2" t="s">
        <v>255</v>
      </c>
    </row>
    <row r="238" spans="2:3" ht="12">
      <c r="B238" s="2">
        <v>5</v>
      </c>
      <c r="C238" s="2" t="s">
        <v>256</v>
      </c>
    </row>
    <row r="239" spans="2:3" ht="12">
      <c r="B239" s="2">
        <v>6</v>
      </c>
      <c r="C239" s="2" t="s">
        <v>257</v>
      </c>
    </row>
    <row r="240" spans="2:3" ht="12">
      <c r="B240" s="2">
        <v>7</v>
      </c>
      <c r="C240" s="2" t="s">
        <v>258</v>
      </c>
    </row>
    <row r="241" spans="2:3" ht="12">
      <c r="B241" s="10">
        <v>8</v>
      </c>
      <c r="C241" s="10" t="s">
        <v>104</v>
      </c>
    </row>
    <row r="242" spans="2:3" ht="12">
      <c r="B242" s="2">
        <v>9</v>
      </c>
      <c r="C242" s="2" t="s">
        <v>105</v>
      </c>
    </row>
    <row r="243" spans="2:3" ht="12">
      <c r="B243" s="2">
        <v>10</v>
      </c>
      <c r="C243" s="2" t="s">
        <v>259</v>
      </c>
    </row>
    <row r="244" spans="2:3" ht="12">
      <c r="B244" s="2">
        <v>11</v>
      </c>
      <c r="C244" s="2" t="s">
        <v>260</v>
      </c>
    </row>
    <row r="246" ht="12">
      <c r="B246" s="2" t="s">
        <v>1744</v>
      </c>
    </row>
    <row r="247" spans="2:3" ht="12">
      <c r="B247" s="2">
        <v>1</v>
      </c>
      <c r="C247" s="2" t="s">
        <v>1745</v>
      </c>
    </row>
    <row r="248" ht="12">
      <c r="C248" s="2" t="s">
        <v>261</v>
      </c>
    </row>
    <row r="249" ht="12">
      <c r="C249" s="2" t="s">
        <v>268</v>
      </c>
    </row>
    <row r="250" ht="12">
      <c r="C250" s="2" t="s">
        <v>269</v>
      </c>
    </row>
    <row r="251" ht="12">
      <c r="C251" s="2" t="s">
        <v>270</v>
      </c>
    </row>
    <row r="252" ht="12">
      <c r="C252" s="2" t="s">
        <v>271</v>
      </c>
    </row>
    <row r="253" spans="2:3" ht="12">
      <c r="B253" s="2">
        <v>2</v>
      </c>
      <c r="C253" s="2" t="s">
        <v>1746</v>
      </c>
    </row>
    <row r="254" ht="12">
      <c r="C254" s="2" t="s">
        <v>272</v>
      </c>
    </row>
    <row r="255" ht="12">
      <c r="C255" s="2" t="s">
        <v>273</v>
      </c>
    </row>
    <row r="256" ht="12">
      <c r="C256" s="2" t="s">
        <v>274</v>
      </c>
    </row>
    <row r="257" spans="2:3" ht="12">
      <c r="B257" s="2">
        <v>3</v>
      </c>
      <c r="C257" s="2" t="s">
        <v>262</v>
      </c>
    </row>
    <row r="258" spans="2:3" ht="12">
      <c r="B258" s="2">
        <v>4</v>
      </c>
      <c r="C258" s="2" t="s">
        <v>263</v>
      </c>
    </row>
    <row r="259" ht="12">
      <c r="C259" s="2" t="s">
        <v>275</v>
      </c>
    </row>
    <row r="260" ht="12">
      <c r="C260" s="2" t="s">
        <v>276</v>
      </c>
    </row>
    <row r="261" spans="2:3" ht="12">
      <c r="B261" s="2">
        <v>5</v>
      </c>
      <c r="C261" s="2" t="s">
        <v>264</v>
      </c>
    </row>
    <row r="262" spans="2:3" ht="12">
      <c r="B262" s="2">
        <v>6</v>
      </c>
      <c r="C262" s="2" t="s">
        <v>265</v>
      </c>
    </row>
    <row r="263" spans="2:3" ht="12">
      <c r="B263" s="10">
        <v>7</v>
      </c>
      <c r="C263" s="10" t="s">
        <v>266</v>
      </c>
    </row>
    <row r="264" spans="2:3" ht="12">
      <c r="B264" s="2">
        <v>8</v>
      </c>
      <c r="C264" s="2" t="s">
        <v>267</v>
      </c>
    </row>
    <row r="266" ht="12">
      <c r="B266" s="2" t="s">
        <v>277</v>
      </c>
    </row>
    <row r="267" spans="2:3" ht="12">
      <c r="B267" s="10">
        <v>1</v>
      </c>
      <c r="C267" s="10" t="s">
        <v>278</v>
      </c>
    </row>
    <row r="268" spans="2:3" ht="12">
      <c r="B268" s="2">
        <v>2</v>
      </c>
      <c r="C268" s="2" t="s">
        <v>279</v>
      </c>
    </row>
    <row r="269" spans="2:3" ht="12">
      <c r="B269" s="10">
        <v>3</v>
      </c>
      <c r="C269" s="10" t="s">
        <v>280</v>
      </c>
    </row>
    <row r="270" spans="2:3" ht="12">
      <c r="B270" s="2">
        <v>4</v>
      </c>
      <c r="C270" s="2" t="s">
        <v>281</v>
      </c>
    </row>
    <row r="271" spans="2:3" ht="12">
      <c r="B271" s="2">
        <v>5</v>
      </c>
      <c r="C271" s="2" t="s">
        <v>282</v>
      </c>
    </row>
    <row r="272" spans="2:3" ht="12">
      <c r="B272" s="2">
        <v>6</v>
      </c>
      <c r="C272" s="2" t="s">
        <v>283</v>
      </c>
    </row>
    <row r="273" spans="2:3" ht="12">
      <c r="B273" s="2">
        <v>7</v>
      </c>
      <c r="C273" s="2" t="s">
        <v>1743</v>
      </c>
    </row>
    <row r="274" spans="2:3" ht="12">
      <c r="B274" s="2">
        <v>8</v>
      </c>
      <c r="C274" s="2" t="s">
        <v>43</v>
      </c>
    </row>
    <row r="275" spans="2:3" ht="12">
      <c r="B275" s="2">
        <v>9</v>
      </c>
      <c r="C275" s="2" t="s">
        <v>1747</v>
      </c>
    </row>
    <row r="276" ht="12">
      <c r="C276" s="2" t="s">
        <v>1756</v>
      </c>
    </row>
    <row r="277" ht="12">
      <c r="C277" s="2" t="s">
        <v>1757</v>
      </c>
    </row>
    <row r="278" ht="12">
      <c r="C278" s="2" t="s">
        <v>1758</v>
      </c>
    </row>
    <row r="279" ht="12">
      <c r="C279" s="2" t="s">
        <v>1759</v>
      </c>
    </row>
    <row r="280" ht="12">
      <c r="C280" s="2" t="s">
        <v>284</v>
      </c>
    </row>
    <row r="281" ht="12">
      <c r="C281" s="2" t="s">
        <v>285</v>
      </c>
    </row>
    <row r="282" ht="12">
      <c r="C282" s="2" t="s">
        <v>1760</v>
      </c>
    </row>
    <row r="284" ht="12">
      <c r="B284" s="2" t="s">
        <v>286</v>
      </c>
    </row>
    <row r="285" spans="2:3" ht="12">
      <c r="B285" s="2">
        <v>1</v>
      </c>
      <c r="C285" s="2" t="s">
        <v>44</v>
      </c>
    </row>
    <row r="286" ht="12">
      <c r="C286" s="2" t="s">
        <v>1761</v>
      </c>
    </row>
    <row r="287" ht="12">
      <c r="C287" s="2" t="s">
        <v>1762</v>
      </c>
    </row>
    <row r="288" ht="12">
      <c r="C288" s="2" t="s">
        <v>1763</v>
      </c>
    </row>
    <row r="289" ht="12">
      <c r="C289" s="2" t="s">
        <v>1764</v>
      </c>
    </row>
    <row r="290" ht="12">
      <c r="C290" s="2" t="s">
        <v>1765</v>
      </c>
    </row>
    <row r="291" spans="2:3" ht="12">
      <c r="B291" s="2">
        <v>2</v>
      </c>
      <c r="C291" s="2" t="s">
        <v>1748</v>
      </c>
    </row>
    <row r="292" ht="12">
      <c r="C292" s="2" t="s">
        <v>1766</v>
      </c>
    </row>
    <row r="293" ht="12">
      <c r="C293" s="2" t="s">
        <v>287</v>
      </c>
    </row>
    <row r="294" spans="2:3" ht="12">
      <c r="B294" s="2">
        <v>3</v>
      </c>
      <c r="C294" s="2" t="s">
        <v>1749</v>
      </c>
    </row>
    <row r="295" spans="2:3" ht="12">
      <c r="B295" s="2">
        <v>4</v>
      </c>
      <c r="C295" s="2" t="s">
        <v>45</v>
      </c>
    </row>
    <row r="296" spans="2:3" ht="12">
      <c r="B296" s="2">
        <v>5</v>
      </c>
      <c r="C296" s="2" t="s">
        <v>1750</v>
      </c>
    </row>
    <row r="297" spans="2:3" ht="12">
      <c r="B297" s="2">
        <v>6</v>
      </c>
      <c r="C297" s="2" t="s">
        <v>1751</v>
      </c>
    </row>
    <row r="298" spans="2:3" ht="12">
      <c r="B298" s="2">
        <v>7</v>
      </c>
      <c r="C298" s="2" t="s">
        <v>46</v>
      </c>
    </row>
    <row r="299" ht="12">
      <c r="C299" s="2" t="s">
        <v>294</v>
      </c>
    </row>
    <row r="300" ht="12">
      <c r="C300" s="2" t="s">
        <v>295</v>
      </c>
    </row>
    <row r="301" ht="12">
      <c r="C301" s="2" t="s">
        <v>1767</v>
      </c>
    </row>
    <row r="302" spans="2:3" ht="12">
      <c r="B302" s="2">
        <v>8</v>
      </c>
      <c r="C302" s="2" t="s">
        <v>47</v>
      </c>
    </row>
    <row r="303" ht="12">
      <c r="C303" s="2" t="s">
        <v>0</v>
      </c>
    </row>
    <row r="304" ht="12">
      <c r="C304" s="2" t="s">
        <v>288</v>
      </c>
    </row>
    <row r="305" ht="12">
      <c r="C305" s="2" t="s">
        <v>289</v>
      </c>
    </row>
    <row r="306" spans="2:3" ht="12">
      <c r="B306" s="2">
        <v>9</v>
      </c>
      <c r="C306" s="2" t="s">
        <v>1752</v>
      </c>
    </row>
    <row r="307" ht="12">
      <c r="C307" s="2" t="s">
        <v>0</v>
      </c>
    </row>
    <row r="308" ht="12">
      <c r="C308" s="2" t="s">
        <v>290</v>
      </c>
    </row>
    <row r="309" spans="2:3" ht="12">
      <c r="B309" s="2">
        <v>10</v>
      </c>
      <c r="C309" s="2" t="s">
        <v>1753</v>
      </c>
    </row>
    <row r="310" spans="2:3" ht="12">
      <c r="B310" s="2">
        <v>11</v>
      </c>
      <c r="C310" s="2" t="s">
        <v>291</v>
      </c>
    </row>
    <row r="311" spans="2:3" ht="12">
      <c r="B311" s="10">
        <v>12</v>
      </c>
      <c r="C311" s="10" t="s">
        <v>1754</v>
      </c>
    </row>
    <row r="312" spans="2:3" ht="12">
      <c r="B312" s="2">
        <v>13</v>
      </c>
      <c r="C312" s="2" t="s">
        <v>292</v>
      </c>
    </row>
    <row r="313" spans="2:3" ht="12">
      <c r="B313" s="2">
        <v>14</v>
      </c>
      <c r="C313" s="2" t="s">
        <v>1755</v>
      </c>
    </row>
    <row r="314" spans="2:3" ht="12">
      <c r="B314" s="2">
        <v>15</v>
      </c>
      <c r="C314" s="2" t="s">
        <v>293</v>
      </c>
    </row>
    <row r="316" ht="12">
      <c r="B316" s="2" t="s">
        <v>296</v>
      </c>
    </row>
    <row r="317" spans="2:3" ht="12">
      <c r="B317" s="10">
        <v>1</v>
      </c>
      <c r="C317" s="10" t="s">
        <v>16</v>
      </c>
    </row>
    <row r="318" spans="2:3" ht="12">
      <c r="B318" s="10">
        <v>2</v>
      </c>
      <c r="C318" s="10" t="s">
        <v>17</v>
      </c>
    </row>
    <row r="319" spans="2:3" ht="12">
      <c r="B319" s="2">
        <v>3</v>
      </c>
      <c r="C319" s="2" t="s">
        <v>297</v>
      </c>
    </row>
    <row r="320" spans="2:3" ht="12">
      <c r="B320" s="2">
        <v>4</v>
      </c>
      <c r="C320" s="2" t="s">
        <v>298</v>
      </c>
    </row>
    <row r="321" spans="2:3" ht="12">
      <c r="B321" s="2">
        <v>5</v>
      </c>
      <c r="C321" s="2" t="s">
        <v>375</v>
      </c>
    </row>
    <row r="322" spans="2:3" ht="12">
      <c r="B322" s="2">
        <v>6</v>
      </c>
      <c r="C322" s="2" t="s">
        <v>48</v>
      </c>
    </row>
    <row r="323" ht="12">
      <c r="C323" s="2" t="s">
        <v>23</v>
      </c>
    </row>
    <row r="324" ht="12">
      <c r="C324" s="2" t="s">
        <v>299</v>
      </c>
    </row>
    <row r="325" spans="2:3" ht="12">
      <c r="B325" s="2">
        <v>7</v>
      </c>
      <c r="C325" s="2" t="s">
        <v>300</v>
      </c>
    </row>
    <row r="326" spans="2:3" ht="12">
      <c r="B326" s="2">
        <v>8</v>
      </c>
      <c r="C326" s="2" t="s">
        <v>18</v>
      </c>
    </row>
    <row r="327" ht="12">
      <c r="C327" s="2" t="s">
        <v>24</v>
      </c>
    </row>
    <row r="328" ht="12">
      <c r="C328" s="2" t="s">
        <v>25</v>
      </c>
    </row>
    <row r="329" spans="2:3" ht="12">
      <c r="B329" s="2">
        <v>9</v>
      </c>
      <c r="C329" s="2" t="s">
        <v>19</v>
      </c>
    </row>
    <row r="330" spans="2:3" ht="12">
      <c r="B330" s="2">
        <v>10</v>
      </c>
      <c r="C330" s="2" t="s">
        <v>301</v>
      </c>
    </row>
    <row r="331" spans="2:3" ht="12">
      <c r="B331" s="2">
        <v>11</v>
      </c>
      <c r="C331" s="2" t="s">
        <v>20</v>
      </c>
    </row>
    <row r="332" spans="2:3" ht="12">
      <c r="B332" s="2">
        <v>12</v>
      </c>
      <c r="C332" s="2" t="s">
        <v>302</v>
      </c>
    </row>
    <row r="333" spans="2:3" ht="12">
      <c r="B333" s="2">
        <v>13</v>
      </c>
      <c r="C333" s="2" t="s">
        <v>303</v>
      </c>
    </row>
    <row r="334" spans="2:3" ht="12">
      <c r="B334" s="2">
        <v>14</v>
      </c>
      <c r="C334" s="2" t="s">
        <v>304</v>
      </c>
    </row>
    <row r="335" ht="12">
      <c r="C335" s="2" t="s">
        <v>317</v>
      </c>
    </row>
    <row r="336" ht="12">
      <c r="C336" s="2" t="s">
        <v>318</v>
      </c>
    </row>
    <row r="337" spans="2:3" ht="12">
      <c r="B337" s="2">
        <v>15</v>
      </c>
      <c r="C337" s="2" t="s">
        <v>305</v>
      </c>
    </row>
    <row r="338" ht="12">
      <c r="C338" s="2" t="s">
        <v>306</v>
      </c>
    </row>
    <row r="339" ht="12">
      <c r="C339" s="2" t="s">
        <v>307</v>
      </c>
    </row>
    <row r="340" spans="2:3" ht="12">
      <c r="B340" s="2">
        <v>16</v>
      </c>
      <c r="C340" s="2" t="s">
        <v>308</v>
      </c>
    </row>
    <row r="341" spans="2:3" ht="12">
      <c r="B341" s="2">
        <v>17</v>
      </c>
      <c r="C341" s="2" t="s">
        <v>309</v>
      </c>
    </row>
    <row r="342" spans="2:3" ht="12">
      <c r="B342" s="2">
        <v>18</v>
      </c>
      <c r="C342" s="2" t="s">
        <v>310</v>
      </c>
    </row>
    <row r="343" spans="2:3" ht="12">
      <c r="B343" s="2">
        <v>19</v>
      </c>
      <c r="C343" s="2" t="s">
        <v>311</v>
      </c>
    </row>
    <row r="344" spans="2:3" ht="12">
      <c r="B344" s="2">
        <v>20</v>
      </c>
      <c r="C344" s="2" t="s">
        <v>312</v>
      </c>
    </row>
    <row r="345" spans="2:3" ht="12">
      <c r="B345" s="2">
        <v>21</v>
      </c>
      <c r="C345" s="2" t="s">
        <v>313</v>
      </c>
    </row>
    <row r="346" spans="2:3" ht="12">
      <c r="B346" s="2">
        <v>22</v>
      </c>
      <c r="C346" s="2" t="s">
        <v>314</v>
      </c>
    </row>
    <row r="347" spans="2:3" ht="12">
      <c r="B347" s="2">
        <v>23</v>
      </c>
      <c r="C347" s="2" t="s">
        <v>315</v>
      </c>
    </row>
    <row r="348" spans="2:3" ht="12">
      <c r="B348" s="2">
        <v>24</v>
      </c>
      <c r="C348" s="2" t="s">
        <v>49</v>
      </c>
    </row>
    <row r="349" spans="2:3" ht="12">
      <c r="B349" s="2">
        <v>25</v>
      </c>
      <c r="C349" s="2" t="s">
        <v>21</v>
      </c>
    </row>
    <row r="350" spans="2:3" ht="12">
      <c r="B350" s="2">
        <v>26</v>
      </c>
      <c r="C350" s="2" t="s">
        <v>316</v>
      </c>
    </row>
    <row r="352" ht="12">
      <c r="B352" s="2" t="s">
        <v>337</v>
      </c>
    </row>
    <row r="353" spans="2:3" ht="12">
      <c r="B353" s="10">
        <v>1</v>
      </c>
      <c r="C353" s="10" t="s">
        <v>15</v>
      </c>
    </row>
    <row r="354" spans="2:3" ht="12">
      <c r="B354" s="2">
        <v>2</v>
      </c>
      <c r="C354" s="2" t="s">
        <v>319</v>
      </c>
    </row>
    <row r="355" ht="12">
      <c r="C355" s="2" t="s">
        <v>338</v>
      </c>
    </row>
    <row r="356" ht="12">
      <c r="C356" s="2" t="s">
        <v>339</v>
      </c>
    </row>
    <row r="357" ht="12">
      <c r="C357" s="2" t="s">
        <v>340</v>
      </c>
    </row>
    <row r="358" ht="12">
      <c r="C358" s="2" t="s">
        <v>341</v>
      </c>
    </row>
    <row r="359" spans="2:3" ht="12">
      <c r="B359" s="2">
        <v>3</v>
      </c>
      <c r="C359" s="2" t="s">
        <v>320</v>
      </c>
    </row>
    <row r="360" spans="2:3" ht="12">
      <c r="B360" s="2">
        <v>4</v>
      </c>
      <c r="C360" s="2" t="s">
        <v>321</v>
      </c>
    </row>
    <row r="361" spans="2:3" ht="12">
      <c r="B361" s="2">
        <v>5</v>
      </c>
      <c r="C361" s="2" t="s">
        <v>322</v>
      </c>
    </row>
    <row r="362" spans="2:3" ht="12">
      <c r="B362" s="2">
        <v>6</v>
      </c>
      <c r="C362" s="2" t="s">
        <v>323</v>
      </c>
    </row>
    <row r="363" spans="2:3" ht="12">
      <c r="B363" s="2">
        <v>7</v>
      </c>
      <c r="C363" s="2" t="s">
        <v>324</v>
      </c>
    </row>
    <row r="364" spans="2:3" ht="12">
      <c r="B364" s="2">
        <v>8</v>
      </c>
      <c r="C364" s="2" t="s">
        <v>325</v>
      </c>
    </row>
    <row r="365" ht="12">
      <c r="C365" s="2" t="s">
        <v>342</v>
      </c>
    </row>
    <row r="366" ht="12">
      <c r="C366" s="2" t="s">
        <v>343</v>
      </c>
    </row>
    <row r="367" ht="12">
      <c r="C367" s="2" t="s">
        <v>344</v>
      </c>
    </row>
    <row r="368" spans="2:3" ht="12">
      <c r="B368" s="10">
        <v>9</v>
      </c>
      <c r="C368" s="10" t="s">
        <v>1</v>
      </c>
    </row>
    <row r="369" ht="12">
      <c r="C369" s="8" t="s">
        <v>9</v>
      </c>
    </row>
    <row r="370" ht="12">
      <c r="C370" s="13" t="s">
        <v>326</v>
      </c>
    </row>
    <row r="371" ht="12">
      <c r="C371" s="8" t="s">
        <v>10</v>
      </c>
    </row>
    <row r="372" spans="2:3" ht="12">
      <c r="B372" s="10">
        <v>10</v>
      </c>
      <c r="C372" s="13" t="s">
        <v>327</v>
      </c>
    </row>
    <row r="373" ht="12">
      <c r="C373" s="8" t="s">
        <v>9</v>
      </c>
    </row>
    <row r="374" ht="12">
      <c r="C374" s="13" t="s">
        <v>11</v>
      </c>
    </row>
    <row r="375" spans="2:3" ht="12">
      <c r="B375" s="10">
        <v>11</v>
      </c>
      <c r="C375" s="13" t="s">
        <v>2</v>
      </c>
    </row>
    <row r="376" spans="2:3" ht="12">
      <c r="B376" s="2">
        <v>12</v>
      </c>
      <c r="C376" s="8" t="s">
        <v>3</v>
      </c>
    </row>
    <row r="377" spans="2:3" ht="12">
      <c r="B377" s="2">
        <v>13</v>
      </c>
      <c r="C377" s="8" t="s">
        <v>5</v>
      </c>
    </row>
    <row r="378" spans="2:3" ht="12">
      <c r="B378" s="2">
        <v>14</v>
      </c>
      <c r="C378" s="8" t="s">
        <v>328</v>
      </c>
    </row>
    <row r="379" spans="2:3" ht="12">
      <c r="B379" s="2">
        <v>15</v>
      </c>
      <c r="C379" s="2" t="s">
        <v>4</v>
      </c>
    </row>
    <row r="380" spans="2:3" ht="12">
      <c r="B380" s="2">
        <v>16</v>
      </c>
      <c r="C380" s="6" t="s">
        <v>329</v>
      </c>
    </row>
    <row r="381" spans="2:3" ht="12">
      <c r="B381" s="2">
        <v>17</v>
      </c>
      <c r="C381" s="6" t="s">
        <v>330</v>
      </c>
    </row>
    <row r="382" spans="2:3" ht="12">
      <c r="B382" s="2">
        <v>18</v>
      </c>
      <c r="C382" s="6" t="s">
        <v>6</v>
      </c>
    </row>
    <row r="383" spans="2:3" ht="12">
      <c r="B383" s="2">
        <v>19</v>
      </c>
      <c r="C383" s="6" t="s">
        <v>7</v>
      </c>
    </row>
    <row r="384" spans="2:3" ht="12">
      <c r="B384" s="2">
        <v>20</v>
      </c>
      <c r="C384" s="6" t="s">
        <v>8</v>
      </c>
    </row>
    <row r="385" spans="2:3" ht="12">
      <c r="B385" s="2">
        <v>21</v>
      </c>
      <c r="C385" s="2" t="s">
        <v>331</v>
      </c>
    </row>
    <row r="386" ht="12">
      <c r="C386" s="2" t="s">
        <v>345</v>
      </c>
    </row>
    <row r="387" ht="12">
      <c r="C387" s="2" t="s">
        <v>346</v>
      </c>
    </row>
    <row r="388" ht="12">
      <c r="C388" s="2" t="s">
        <v>347</v>
      </c>
    </row>
    <row r="389" ht="12">
      <c r="C389" s="2" t="s">
        <v>348</v>
      </c>
    </row>
    <row r="390" ht="12">
      <c r="C390" s="2" t="s">
        <v>349</v>
      </c>
    </row>
    <row r="391" ht="12">
      <c r="C391" s="2" t="s">
        <v>350</v>
      </c>
    </row>
    <row r="392" ht="12">
      <c r="C392" s="2" t="s">
        <v>351</v>
      </c>
    </row>
    <row r="393" spans="2:3" ht="12">
      <c r="B393" s="2">
        <v>22</v>
      </c>
      <c r="C393" s="2" t="s">
        <v>332</v>
      </c>
    </row>
    <row r="394" ht="12">
      <c r="C394" s="2" t="s">
        <v>352</v>
      </c>
    </row>
    <row r="395" ht="12">
      <c r="C395" s="2" t="s">
        <v>353</v>
      </c>
    </row>
    <row r="396" spans="2:3" ht="12">
      <c r="B396" s="2">
        <v>23</v>
      </c>
      <c r="C396" s="2" t="s">
        <v>333</v>
      </c>
    </row>
    <row r="397" ht="12">
      <c r="C397" s="2" t="s">
        <v>345</v>
      </c>
    </row>
    <row r="398" ht="12">
      <c r="C398" s="2" t="s">
        <v>354</v>
      </c>
    </row>
    <row r="399" ht="12">
      <c r="C399" s="2" t="s">
        <v>355</v>
      </c>
    </row>
    <row r="400" spans="2:3" ht="12">
      <c r="B400" s="2">
        <v>24</v>
      </c>
      <c r="C400" s="2" t="s">
        <v>334</v>
      </c>
    </row>
    <row r="401" ht="12">
      <c r="C401" s="2" t="s">
        <v>356</v>
      </c>
    </row>
    <row r="402" ht="12">
      <c r="C402" s="2" t="s">
        <v>353</v>
      </c>
    </row>
    <row r="403" spans="2:3" ht="12">
      <c r="B403" s="2">
        <v>25</v>
      </c>
      <c r="C403" s="2" t="s">
        <v>335</v>
      </c>
    </row>
    <row r="404" spans="2:3" ht="12">
      <c r="B404" s="2">
        <v>26</v>
      </c>
      <c r="C404" s="2" t="s">
        <v>336</v>
      </c>
    </row>
    <row r="406" ht="12">
      <c r="B406" s="2" t="s">
        <v>357</v>
      </c>
    </row>
    <row r="407" spans="2:3" ht="12">
      <c r="B407" s="2">
        <v>1</v>
      </c>
      <c r="C407" s="2" t="s">
        <v>358</v>
      </c>
    </row>
    <row r="408" ht="12">
      <c r="C408" s="2" t="s">
        <v>362</v>
      </c>
    </row>
    <row r="409" ht="12">
      <c r="C409" s="2" t="s">
        <v>363</v>
      </c>
    </row>
    <row r="410" spans="2:3" ht="12">
      <c r="B410" s="2">
        <v>2</v>
      </c>
      <c r="C410" s="2" t="s">
        <v>359</v>
      </c>
    </row>
    <row r="411" spans="2:3" ht="12">
      <c r="B411" s="10">
        <v>3</v>
      </c>
      <c r="C411" s="10" t="s">
        <v>360</v>
      </c>
    </row>
    <row r="412" ht="12">
      <c r="C412" s="2" t="s">
        <v>364</v>
      </c>
    </row>
    <row r="413" ht="12">
      <c r="C413" s="10" t="s">
        <v>365</v>
      </c>
    </row>
    <row r="414" ht="12">
      <c r="C414" s="2" t="s">
        <v>366</v>
      </c>
    </row>
    <row r="415" ht="12">
      <c r="C415" s="2" t="s">
        <v>367</v>
      </c>
    </row>
    <row r="416" ht="12">
      <c r="C416" s="2" t="s">
        <v>368</v>
      </c>
    </row>
    <row r="417" ht="12">
      <c r="C417" s="2" t="s">
        <v>369</v>
      </c>
    </row>
    <row r="418" spans="2:3" ht="12">
      <c r="B418" s="10">
        <v>4</v>
      </c>
      <c r="C418" s="10" t="s">
        <v>30</v>
      </c>
    </row>
    <row r="419" ht="12">
      <c r="C419" s="10" t="s">
        <v>370</v>
      </c>
    </row>
    <row r="420" ht="12">
      <c r="C420" s="2" t="s">
        <v>371</v>
      </c>
    </row>
    <row r="421" spans="2:3" ht="12">
      <c r="B421" s="2">
        <v>5</v>
      </c>
      <c r="C421" s="2" t="s">
        <v>361</v>
      </c>
    </row>
    <row r="422" ht="12">
      <c r="C422" s="2" t="s">
        <v>372</v>
      </c>
    </row>
    <row r="423" ht="12">
      <c r="C423" s="2" t="s">
        <v>373</v>
      </c>
    </row>
    <row r="424" ht="12">
      <c r="C424" s="2" t="s">
        <v>374</v>
      </c>
    </row>
  </sheetData>
  <printOptions/>
  <pageMargins left="0.75" right="0.75" top="1" bottom="1" header="0.512" footer="0.512"/>
  <pageSetup horizontalDpi="600" verticalDpi="600" orientation="portrait" paperSize="9" scale="81" r:id="rId1"/>
  <rowBreaks count="1" manualBreakCount="1">
    <brk id="338" max="2" man="1"/>
  </rowBreaks>
</worksheet>
</file>

<file path=xl/worksheets/sheet4.xml><?xml version="1.0" encoding="utf-8"?>
<worksheet xmlns="http://schemas.openxmlformats.org/spreadsheetml/2006/main" xmlns:r="http://schemas.openxmlformats.org/officeDocument/2006/relationships">
  <dimension ref="B2:I70"/>
  <sheetViews>
    <sheetView workbookViewId="0" topLeftCell="A1">
      <selection activeCell="A1" sqref="A1"/>
    </sheetView>
  </sheetViews>
  <sheetFormatPr defaultColWidth="9.00390625" defaultRowHeight="13.5"/>
  <cols>
    <col min="1" max="1" width="2.625" style="108" customWidth="1"/>
    <col min="2" max="2" width="12.625" style="108" customWidth="1"/>
    <col min="3" max="5" width="10.625" style="108" customWidth="1"/>
    <col min="6" max="6" width="12.625" style="108" customWidth="1"/>
    <col min="7" max="9" width="10.625" style="108" customWidth="1"/>
    <col min="10" max="16384" width="9.00390625" style="108" customWidth="1"/>
  </cols>
  <sheetData>
    <row r="1" ht="6" customHeight="1"/>
    <row r="2" ht="14.25">
      <c r="B2" s="109" t="s">
        <v>476</v>
      </c>
    </row>
    <row r="3" spans="2:9" ht="15" thickBot="1">
      <c r="B3" s="110"/>
      <c r="C3" s="111"/>
      <c r="D3" s="111"/>
      <c r="E3" s="111"/>
      <c r="F3" s="111"/>
      <c r="G3" s="111"/>
      <c r="H3" s="111" t="s">
        <v>454</v>
      </c>
      <c r="I3" s="111"/>
    </row>
    <row r="4" spans="2:9" ht="21" customHeight="1" thickTop="1">
      <c r="B4" s="112" t="s">
        <v>455</v>
      </c>
      <c r="C4" s="113" t="s">
        <v>450</v>
      </c>
      <c r="D4" s="113" t="s">
        <v>451</v>
      </c>
      <c r="E4" s="114" t="s">
        <v>452</v>
      </c>
      <c r="F4" s="112" t="s">
        <v>455</v>
      </c>
      <c r="G4" s="113" t="s">
        <v>450</v>
      </c>
      <c r="H4" s="115" t="s">
        <v>456</v>
      </c>
      <c r="I4" s="115" t="s">
        <v>457</v>
      </c>
    </row>
    <row r="5" spans="2:9" s="116" customFormat="1" ht="9" customHeight="1">
      <c r="B5" s="117"/>
      <c r="C5" s="118"/>
      <c r="D5" s="119"/>
      <c r="E5" s="120"/>
      <c r="F5" s="119"/>
      <c r="G5" s="121"/>
      <c r="H5" s="119"/>
      <c r="I5" s="122"/>
    </row>
    <row r="6" spans="2:9" ht="12" customHeight="1">
      <c r="B6" s="123" t="s">
        <v>453</v>
      </c>
      <c r="C6" s="124">
        <f>SUM(C8,C15,C22,C29,C36,C43,C50,C57,C64,G8,G15,G22,G29,G36,G43,G50,G57,G64)</f>
        <v>1276760</v>
      </c>
      <c r="D6" s="125">
        <f>SUM(D8,D15,D22,D29,D36,D43,D50,D57,D64,H8,H15,H22,H29,H36,H43,H50,H57,H64)</f>
        <v>609504</v>
      </c>
      <c r="E6" s="126">
        <f>SUM(E8,E15,E22,E29,E36,E43,E50,E57,E64,I8,I15,I22,I29,I36,I43,I50,I57,I64)</f>
        <v>667256</v>
      </c>
      <c r="F6" s="125"/>
      <c r="G6" s="124"/>
      <c r="H6" s="125"/>
      <c r="I6" s="127"/>
    </row>
    <row r="7" spans="2:9" ht="12" customHeight="1">
      <c r="B7" s="128"/>
      <c r="C7" s="124"/>
      <c r="D7" s="125"/>
      <c r="E7" s="126"/>
      <c r="F7" s="125"/>
      <c r="G7" s="129"/>
      <c r="H7" s="116"/>
      <c r="I7" s="130"/>
    </row>
    <row r="8" spans="2:9" ht="12" customHeight="1">
      <c r="B8" s="131" t="s">
        <v>458</v>
      </c>
      <c r="C8" s="132">
        <f aca="true" t="shared" si="0" ref="C8:C13">SUM(D8:E8)</f>
        <v>100731</v>
      </c>
      <c r="D8" s="133">
        <f>SUM(D9:D13)</f>
        <v>51676</v>
      </c>
      <c r="E8" s="134">
        <f>SUM(E9:E13)</f>
        <v>49055</v>
      </c>
      <c r="F8" s="135" t="s">
        <v>459</v>
      </c>
      <c r="G8" s="136">
        <f aca="true" t="shared" si="1" ref="G8:G13">SUM(H8:I8)</f>
        <v>68838</v>
      </c>
      <c r="H8" s="137">
        <f>SUM(H9:H13)</f>
        <v>31762</v>
      </c>
      <c r="I8" s="52">
        <f>SUM(I9:I13)</f>
        <v>37076</v>
      </c>
    </row>
    <row r="9" spans="2:9" ht="12" customHeight="1">
      <c r="B9" s="138">
        <v>0</v>
      </c>
      <c r="C9" s="132">
        <f t="shared" si="0"/>
        <v>18918</v>
      </c>
      <c r="D9" s="137">
        <v>9805</v>
      </c>
      <c r="E9" s="139">
        <v>9113</v>
      </c>
      <c r="F9" s="140">
        <v>45</v>
      </c>
      <c r="G9" s="136">
        <f t="shared" si="1"/>
        <v>13510</v>
      </c>
      <c r="H9" s="137">
        <v>6205</v>
      </c>
      <c r="I9" s="52">
        <v>7305</v>
      </c>
    </row>
    <row r="10" spans="2:9" ht="12" customHeight="1">
      <c r="B10" s="138">
        <v>1</v>
      </c>
      <c r="C10" s="132">
        <f t="shared" si="0"/>
        <v>19851</v>
      </c>
      <c r="D10" s="137">
        <v>10146</v>
      </c>
      <c r="E10" s="139">
        <v>9705</v>
      </c>
      <c r="F10" s="140">
        <v>46</v>
      </c>
      <c r="G10" s="136">
        <f t="shared" si="1"/>
        <v>13525</v>
      </c>
      <c r="H10" s="137">
        <v>6195</v>
      </c>
      <c r="I10" s="52">
        <v>7330</v>
      </c>
    </row>
    <row r="11" spans="2:9" ht="12" customHeight="1">
      <c r="B11" s="138">
        <v>2</v>
      </c>
      <c r="C11" s="132">
        <f t="shared" si="0"/>
        <v>20018</v>
      </c>
      <c r="D11" s="137">
        <v>10312</v>
      </c>
      <c r="E11" s="139">
        <v>9706</v>
      </c>
      <c r="F11" s="140">
        <v>47</v>
      </c>
      <c r="G11" s="136">
        <f t="shared" si="1"/>
        <v>13790</v>
      </c>
      <c r="H11" s="137">
        <v>6272</v>
      </c>
      <c r="I11" s="52">
        <v>7518</v>
      </c>
    </row>
    <row r="12" spans="2:9" ht="12" customHeight="1">
      <c r="B12" s="138">
        <v>3</v>
      </c>
      <c r="C12" s="132">
        <f t="shared" si="0"/>
        <v>20730</v>
      </c>
      <c r="D12" s="137">
        <v>10595</v>
      </c>
      <c r="E12" s="139">
        <v>10135</v>
      </c>
      <c r="F12" s="140">
        <v>48</v>
      </c>
      <c r="G12" s="136">
        <f t="shared" si="1"/>
        <v>14551</v>
      </c>
      <c r="H12" s="137">
        <v>6780</v>
      </c>
      <c r="I12" s="52">
        <v>7771</v>
      </c>
    </row>
    <row r="13" spans="2:9" ht="12.75" customHeight="1">
      <c r="B13" s="138">
        <v>4</v>
      </c>
      <c r="C13" s="132">
        <f t="shared" si="0"/>
        <v>21214</v>
      </c>
      <c r="D13" s="137">
        <v>10818</v>
      </c>
      <c r="E13" s="139">
        <v>10396</v>
      </c>
      <c r="F13" s="140">
        <v>49</v>
      </c>
      <c r="G13" s="136">
        <f t="shared" si="1"/>
        <v>13462</v>
      </c>
      <c r="H13" s="137">
        <v>6310</v>
      </c>
      <c r="I13" s="52">
        <v>7152</v>
      </c>
    </row>
    <row r="14" spans="2:9" ht="12.75" customHeight="1">
      <c r="B14" s="138"/>
      <c r="C14" s="132"/>
      <c r="D14" s="137"/>
      <c r="E14" s="139"/>
      <c r="F14" s="140"/>
      <c r="G14" s="136"/>
      <c r="H14" s="133"/>
      <c r="I14" s="52"/>
    </row>
    <row r="15" spans="2:9" ht="12" customHeight="1">
      <c r="B15" s="131" t="s">
        <v>460</v>
      </c>
      <c r="C15" s="132">
        <f aca="true" t="shared" si="2" ref="C15:C20">SUM(D15:E15)</f>
        <v>120895</v>
      </c>
      <c r="D15" s="137">
        <f>SUM(D16:D20)</f>
        <v>61835</v>
      </c>
      <c r="E15" s="139">
        <f>SUM(E16:E20)</f>
        <v>59060</v>
      </c>
      <c r="F15" s="135" t="s">
        <v>461</v>
      </c>
      <c r="G15" s="136">
        <f aca="true" t="shared" si="3" ref="G15:G20">SUM(H15:I15)</f>
        <v>66097</v>
      </c>
      <c r="H15" s="137">
        <f>SUM(H16:H20)</f>
        <v>30589</v>
      </c>
      <c r="I15" s="52">
        <f>SUM(I16:I20)</f>
        <v>35508</v>
      </c>
    </row>
    <row r="16" spans="2:9" ht="12" customHeight="1">
      <c r="B16" s="138">
        <v>5</v>
      </c>
      <c r="C16" s="132">
        <f t="shared" si="2"/>
        <v>22308</v>
      </c>
      <c r="D16" s="137">
        <v>11545</v>
      </c>
      <c r="E16" s="139">
        <v>10763</v>
      </c>
      <c r="F16" s="140">
        <v>50</v>
      </c>
      <c r="G16" s="136">
        <f t="shared" si="3"/>
        <v>13571</v>
      </c>
      <c r="H16" s="133">
        <v>6392</v>
      </c>
      <c r="I16" s="52">
        <v>7179</v>
      </c>
    </row>
    <row r="17" spans="2:9" ht="12" customHeight="1">
      <c r="B17" s="138">
        <v>6</v>
      </c>
      <c r="C17" s="132">
        <f t="shared" si="2"/>
        <v>22331</v>
      </c>
      <c r="D17" s="137">
        <v>11431</v>
      </c>
      <c r="E17" s="139">
        <v>10900</v>
      </c>
      <c r="F17" s="140">
        <v>51</v>
      </c>
      <c r="G17" s="136">
        <f t="shared" si="3"/>
        <v>13666</v>
      </c>
      <c r="H17" s="133">
        <v>6304</v>
      </c>
      <c r="I17" s="52">
        <v>7362</v>
      </c>
    </row>
    <row r="18" spans="2:9" ht="12" customHeight="1">
      <c r="B18" s="138">
        <v>7</v>
      </c>
      <c r="C18" s="132">
        <f t="shared" si="2"/>
        <v>24198</v>
      </c>
      <c r="D18" s="137">
        <v>12247</v>
      </c>
      <c r="E18" s="139">
        <v>11951</v>
      </c>
      <c r="F18" s="140">
        <v>52</v>
      </c>
      <c r="G18" s="136">
        <f t="shared" si="3"/>
        <v>13313</v>
      </c>
      <c r="H18" s="133">
        <v>6117</v>
      </c>
      <c r="I18" s="52">
        <v>7196</v>
      </c>
    </row>
    <row r="19" spans="2:9" ht="12" customHeight="1">
      <c r="B19" s="138">
        <v>8</v>
      </c>
      <c r="C19" s="132">
        <f t="shared" si="2"/>
        <v>25822</v>
      </c>
      <c r="D19" s="137">
        <v>13248</v>
      </c>
      <c r="E19" s="139">
        <v>12574</v>
      </c>
      <c r="F19" s="140">
        <v>53</v>
      </c>
      <c r="G19" s="136">
        <f t="shared" si="3"/>
        <v>12247</v>
      </c>
      <c r="H19" s="133">
        <v>5641</v>
      </c>
      <c r="I19" s="52">
        <v>6606</v>
      </c>
    </row>
    <row r="20" spans="2:9" ht="12" customHeight="1">
      <c r="B20" s="138">
        <v>9</v>
      </c>
      <c r="C20" s="132">
        <f t="shared" si="2"/>
        <v>26236</v>
      </c>
      <c r="D20" s="137">
        <v>13364</v>
      </c>
      <c r="E20" s="139">
        <v>12872</v>
      </c>
      <c r="F20" s="140">
        <v>54</v>
      </c>
      <c r="G20" s="136">
        <f t="shared" si="3"/>
        <v>13300</v>
      </c>
      <c r="H20" s="133">
        <v>6135</v>
      </c>
      <c r="I20" s="52">
        <v>7165</v>
      </c>
    </row>
    <row r="21" spans="2:9" ht="12" customHeight="1">
      <c r="B21" s="138"/>
      <c r="C21" s="132"/>
      <c r="D21" s="137"/>
      <c r="E21" s="139"/>
      <c r="F21" s="140"/>
      <c r="G21" s="136"/>
      <c r="H21" s="133"/>
      <c r="I21" s="141"/>
    </row>
    <row r="22" spans="2:9" ht="12" customHeight="1">
      <c r="B22" s="131" t="s">
        <v>462</v>
      </c>
      <c r="C22" s="132">
        <f aca="true" t="shared" si="4" ref="C22:C27">SUM(D22:E22)</f>
        <v>161666</v>
      </c>
      <c r="D22" s="137">
        <f>SUM(D23:D27)</f>
        <v>82631</v>
      </c>
      <c r="E22" s="139">
        <f>SUM(E23:E27)</f>
        <v>79035</v>
      </c>
      <c r="F22" s="135" t="s">
        <v>463</v>
      </c>
      <c r="G22" s="136">
        <f aca="true" t="shared" si="5" ref="G22:G27">SUM(H22:I22)</f>
        <v>56126</v>
      </c>
      <c r="H22" s="133">
        <f>SUM(H23:H27)</f>
        <v>26803</v>
      </c>
      <c r="I22" s="141">
        <f>SUM(I23:I27)</f>
        <v>29323</v>
      </c>
    </row>
    <row r="23" spans="2:9" ht="12" customHeight="1">
      <c r="B23" s="138">
        <v>10</v>
      </c>
      <c r="C23" s="132">
        <f t="shared" si="4"/>
        <v>28311</v>
      </c>
      <c r="D23" s="137">
        <v>14424</v>
      </c>
      <c r="E23" s="139">
        <v>13887</v>
      </c>
      <c r="F23" s="140">
        <v>55</v>
      </c>
      <c r="G23" s="136">
        <f t="shared" si="5"/>
        <v>12253</v>
      </c>
      <c r="H23" s="133">
        <v>5851</v>
      </c>
      <c r="I23" s="141">
        <v>6402</v>
      </c>
    </row>
    <row r="24" spans="2:9" ht="12" customHeight="1">
      <c r="B24" s="138">
        <v>11</v>
      </c>
      <c r="C24" s="132">
        <f t="shared" si="4"/>
        <v>30407</v>
      </c>
      <c r="D24" s="137">
        <v>15530</v>
      </c>
      <c r="E24" s="139">
        <v>14877</v>
      </c>
      <c r="F24" s="140">
        <v>56</v>
      </c>
      <c r="G24" s="136">
        <f t="shared" si="5"/>
        <v>12375</v>
      </c>
      <c r="H24" s="133">
        <v>5938</v>
      </c>
      <c r="I24" s="52">
        <v>6437</v>
      </c>
    </row>
    <row r="25" spans="2:9" ht="12" customHeight="1">
      <c r="B25" s="138">
        <v>12</v>
      </c>
      <c r="C25" s="132">
        <f t="shared" si="4"/>
        <v>32098</v>
      </c>
      <c r="D25" s="137">
        <v>16402</v>
      </c>
      <c r="E25" s="139">
        <v>15696</v>
      </c>
      <c r="F25" s="140">
        <v>57</v>
      </c>
      <c r="G25" s="136">
        <f t="shared" si="5"/>
        <v>9970</v>
      </c>
      <c r="H25" s="133">
        <v>4792</v>
      </c>
      <c r="I25" s="52">
        <v>5178</v>
      </c>
    </row>
    <row r="26" spans="2:9" ht="12" customHeight="1">
      <c r="B26" s="138">
        <v>13</v>
      </c>
      <c r="C26" s="132">
        <f t="shared" si="4"/>
        <v>35235</v>
      </c>
      <c r="D26" s="137">
        <v>17957</v>
      </c>
      <c r="E26" s="139">
        <v>17278</v>
      </c>
      <c r="F26" s="140">
        <v>58</v>
      </c>
      <c r="G26" s="136">
        <f t="shared" si="5"/>
        <v>10970</v>
      </c>
      <c r="H26" s="133">
        <v>5176</v>
      </c>
      <c r="I26" s="52">
        <v>5794</v>
      </c>
    </row>
    <row r="27" spans="2:9" ht="12" customHeight="1">
      <c r="B27" s="138">
        <v>14</v>
      </c>
      <c r="C27" s="132">
        <f t="shared" si="4"/>
        <v>35615</v>
      </c>
      <c r="D27" s="137">
        <v>18318</v>
      </c>
      <c r="E27" s="139">
        <v>17297</v>
      </c>
      <c r="F27" s="140">
        <v>59</v>
      </c>
      <c r="G27" s="136">
        <f t="shared" si="5"/>
        <v>10558</v>
      </c>
      <c r="H27" s="133">
        <v>5046</v>
      </c>
      <c r="I27" s="52">
        <v>5512</v>
      </c>
    </row>
    <row r="28" spans="2:9" ht="12" customHeight="1">
      <c r="B28" s="138"/>
      <c r="C28" s="132"/>
      <c r="D28" s="137"/>
      <c r="E28" s="139"/>
      <c r="F28" s="140"/>
      <c r="G28" s="136"/>
      <c r="H28" s="133"/>
      <c r="I28" s="52"/>
    </row>
    <row r="29" spans="2:9" ht="11.25" customHeight="1">
      <c r="B29" s="131" t="s">
        <v>464</v>
      </c>
      <c r="C29" s="132">
        <f aca="true" t="shared" si="6" ref="C29:C34">SUM(D29:E29)</f>
        <v>106953</v>
      </c>
      <c r="D29" s="137">
        <f>SUM(D30:D34)</f>
        <v>51429</v>
      </c>
      <c r="E29" s="139">
        <f>SUM(E30:E34)</f>
        <v>55524</v>
      </c>
      <c r="F29" s="135" t="s">
        <v>465</v>
      </c>
      <c r="G29" s="136">
        <f aca="true" t="shared" si="7" ref="G29:G34">SUM(H29:I29)</f>
        <v>50430</v>
      </c>
      <c r="H29" s="137">
        <f>SUM(H30:H34)</f>
        <v>23764</v>
      </c>
      <c r="I29" s="52">
        <f>SUM(I30:I34)</f>
        <v>26666</v>
      </c>
    </row>
    <row r="30" spans="2:9" ht="12" customHeight="1">
      <c r="B30" s="138">
        <v>15</v>
      </c>
      <c r="C30" s="132">
        <f t="shared" si="6"/>
        <v>27974</v>
      </c>
      <c r="D30" s="137">
        <v>13900</v>
      </c>
      <c r="E30" s="139">
        <v>14074</v>
      </c>
      <c r="F30" s="140">
        <v>60</v>
      </c>
      <c r="G30" s="136">
        <f t="shared" si="7"/>
        <v>11187</v>
      </c>
      <c r="H30" s="133">
        <v>5259</v>
      </c>
      <c r="I30" s="52">
        <v>5928</v>
      </c>
    </row>
    <row r="31" spans="2:9" ht="12" customHeight="1">
      <c r="B31" s="138">
        <v>16</v>
      </c>
      <c r="C31" s="132">
        <f t="shared" si="6"/>
        <v>26807</v>
      </c>
      <c r="D31" s="137">
        <v>13208</v>
      </c>
      <c r="E31" s="139">
        <v>13599</v>
      </c>
      <c r="F31" s="140">
        <v>61</v>
      </c>
      <c r="G31" s="136">
        <f t="shared" si="7"/>
        <v>10771</v>
      </c>
      <c r="H31" s="133">
        <v>5103</v>
      </c>
      <c r="I31" s="141">
        <v>5668</v>
      </c>
    </row>
    <row r="32" spans="2:9" ht="12" customHeight="1">
      <c r="B32" s="138">
        <v>17</v>
      </c>
      <c r="C32" s="132">
        <f t="shared" si="6"/>
        <v>17989</v>
      </c>
      <c r="D32" s="137">
        <v>8892</v>
      </c>
      <c r="E32" s="139">
        <v>9097</v>
      </c>
      <c r="F32" s="140">
        <v>62</v>
      </c>
      <c r="G32" s="136">
        <f t="shared" si="7"/>
        <v>10626</v>
      </c>
      <c r="H32" s="133">
        <v>5062</v>
      </c>
      <c r="I32" s="52">
        <v>5564</v>
      </c>
    </row>
    <row r="33" spans="2:9" ht="12" customHeight="1">
      <c r="B33" s="138">
        <v>18</v>
      </c>
      <c r="C33" s="132">
        <f t="shared" si="6"/>
        <v>17250</v>
      </c>
      <c r="D33" s="137">
        <v>8042</v>
      </c>
      <c r="E33" s="139">
        <v>9208</v>
      </c>
      <c r="F33" s="140">
        <v>63</v>
      </c>
      <c r="G33" s="136">
        <f t="shared" si="7"/>
        <v>9420</v>
      </c>
      <c r="H33" s="133">
        <v>4436</v>
      </c>
      <c r="I33" s="52">
        <v>4984</v>
      </c>
    </row>
    <row r="34" spans="2:9" ht="12" customHeight="1">
      <c r="B34" s="138">
        <v>19</v>
      </c>
      <c r="C34" s="132">
        <f t="shared" si="6"/>
        <v>16933</v>
      </c>
      <c r="D34" s="137">
        <v>7387</v>
      </c>
      <c r="E34" s="139">
        <v>9546</v>
      </c>
      <c r="F34" s="140">
        <v>64</v>
      </c>
      <c r="G34" s="136">
        <f t="shared" si="7"/>
        <v>8426</v>
      </c>
      <c r="H34" s="133">
        <v>3904</v>
      </c>
      <c r="I34" s="52">
        <v>4522</v>
      </c>
    </row>
    <row r="35" spans="2:9" ht="12" customHeight="1">
      <c r="B35" s="138"/>
      <c r="C35" s="132"/>
      <c r="D35" s="137"/>
      <c r="E35" s="139"/>
      <c r="F35" s="140"/>
      <c r="G35" s="136"/>
      <c r="H35" s="133"/>
      <c r="I35" s="52"/>
    </row>
    <row r="36" spans="2:9" ht="12" customHeight="1">
      <c r="B36" s="131" t="s">
        <v>466</v>
      </c>
      <c r="C36" s="132">
        <f aca="true" t="shared" si="8" ref="C36:C41">SUM(D36:E36)</f>
        <v>88378</v>
      </c>
      <c r="D36" s="137">
        <f>SUM(D37:D41)</f>
        <v>40685</v>
      </c>
      <c r="E36" s="139">
        <f>SUM(E37:E41)</f>
        <v>47693</v>
      </c>
      <c r="F36" s="135" t="s">
        <v>467</v>
      </c>
      <c r="G36" s="136">
        <f aca="true" t="shared" si="9" ref="G36:G41">SUM(H36:I36)</f>
        <v>35538</v>
      </c>
      <c r="H36" s="133">
        <f>SUM(H37:H41)</f>
        <v>16476</v>
      </c>
      <c r="I36" s="141">
        <f>SUM(I37:I41)</f>
        <v>19062</v>
      </c>
    </row>
    <row r="37" spans="2:9" ht="12" customHeight="1">
      <c r="B37" s="138">
        <v>20</v>
      </c>
      <c r="C37" s="132">
        <f t="shared" si="8"/>
        <v>19034</v>
      </c>
      <c r="D37" s="137">
        <v>9118</v>
      </c>
      <c r="E37" s="139">
        <v>9916</v>
      </c>
      <c r="F37" s="140">
        <v>65</v>
      </c>
      <c r="G37" s="136">
        <f t="shared" si="9"/>
        <v>7961</v>
      </c>
      <c r="H37" s="133">
        <v>3765</v>
      </c>
      <c r="I37" s="141">
        <v>4196</v>
      </c>
    </row>
    <row r="38" spans="2:9" ht="12" customHeight="1">
      <c r="B38" s="138">
        <v>21</v>
      </c>
      <c r="C38" s="132">
        <f t="shared" si="8"/>
        <v>18971</v>
      </c>
      <c r="D38" s="137">
        <v>8850</v>
      </c>
      <c r="E38" s="139">
        <v>10121</v>
      </c>
      <c r="F38" s="140">
        <v>66</v>
      </c>
      <c r="G38" s="136">
        <f t="shared" si="9"/>
        <v>7767</v>
      </c>
      <c r="H38" s="133">
        <v>3698</v>
      </c>
      <c r="I38" s="52">
        <v>4069</v>
      </c>
    </row>
    <row r="39" spans="2:9" ht="12" customHeight="1">
      <c r="B39" s="138">
        <v>22</v>
      </c>
      <c r="C39" s="132">
        <f t="shared" si="8"/>
        <v>16873</v>
      </c>
      <c r="D39" s="137">
        <v>7567</v>
      </c>
      <c r="E39" s="139">
        <v>9306</v>
      </c>
      <c r="F39" s="140">
        <v>67</v>
      </c>
      <c r="G39" s="136">
        <f t="shared" si="9"/>
        <v>6869</v>
      </c>
      <c r="H39" s="133">
        <v>3144</v>
      </c>
      <c r="I39" s="141">
        <v>3725</v>
      </c>
    </row>
    <row r="40" spans="2:9" ht="12" customHeight="1">
      <c r="B40" s="138">
        <v>23</v>
      </c>
      <c r="C40" s="132">
        <f t="shared" si="8"/>
        <v>17075</v>
      </c>
      <c r="D40" s="137">
        <v>7570</v>
      </c>
      <c r="E40" s="139">
        <v>9505</v>
      </c>
      <c r="F40" s="140">
        <v>68</v>
      </c>
      <c r="G40" s="136">
        <f t="shared" si="9"/>
        <v>6975</v>
      </c>
      <c r="H40" s="133">
        <v>3183</v>
      </c>
      <c r="I40" s="52">
        <v>3792</v>
      </c>
    </row>
    <row r="41" spans="2:9" ht="12" customHeight="1">
      <c r="B41" s="138">
        <v>24</v>
      </c>
      <c r="C41" s="132">
        <f t="shared" si="8"/>
        <v>16425</v>
      </c>
      <c r="D41" s="137">
        <v>7580</v>
      </c>
      <c r="E41" s="139">
        <v>8845</v>
      </c>
      <c r="F41" s="140">
        <v>69</v>
      </c>
      <c r="G41" s="136">
        <f t="shared" si="9"/>
        <v>5966</v>
      </c>
      <c r="H41" s="133">
        <v>2686</v>
      </c>
      <c r="I41" s="52">
        <v>3280</v>
      </c>
    </row>
    <row r="42" spans="2:9" ht="12" customHeight="1">
      <c r="B42" s="138"/>
      <c r="C42" s="132"/>
      <c r="D42" s="137"/>
      <c r="E42" s="139"/>
      <c r="F42" s="140"/>
      <c r="G42" s="136"/>
      <c r="H42" s="133"/>
      <c r="I42" s="52"/>
    </row>
    <row r="43" spans="2:9" ht="12" customHeight="1">
      <c r="B43" s="131" t="s">
        <v>468</v>
      </c>
      <c r="C43" s="132">
        <f aca="true" t="shared" si="10" ref="C43:C48">SUM(D43:E43)</f>
        <v>92247</v>
      </c>
      <c r="D43" s="137">
        <f>SUM(D44:D48)</f>
        <v>42596</v>
      </c>
      <c r="E43" s="139">
        <f>SUM(E44:E48)</f>
        <v>49651</v>
      </c>
      <c r="F43" s="135" t="s">
        <v>469</v>
      </c>
      <c r="G43" s="136">
        <f aca="true" t="shared" si="11" ref="G43:G48">SUM(H43:I43)</f>
        <v>24892</v>
      </c>
      <c r="H43" s="133">
        <f>SUM(H44:H48)</f>
        <v>10466</v>
      </c>
      <c r="I43" s="141">
        <f>SUM(I44:I48)</f>
        <v>14426</v>
      </c>
    </row>
    <row r="44" spans="2:9" ht="12" customHeight="1">
      <c r="B44" s="138">
        <v>25</v>
      </c>
      <c r="C44" s="132">
        <f t="shared" si="10"/>
        <v>17843</v>
      </c>
      <c r="D44" s="137">
        <v>8013</v>
      </c>
      <c r="E44" s="139">
        <v>9830</v>
      </c>
      <c r="F44" s="140">
        <v>70</v>
      </c>
      <c r="G44" s="136">
        <f t="shared" si="11"/>
        <v>5747</v>
      </c>
      <c r="H44" s="133">
        <v>2533</v>
      </c>
      <c r="I44" s="52">
        <v>3214</v>
      </c>
    </row>
    <row r="45" spans="2:9" ht="12" customHeight="1">
      <c r="B45" s="138">
        <v>26</v>
      </c>
      <c r="C45" s="132">
        <f t="shared" si="10"/>
        <v>18311</v>
      </c>
      <c r="D45" s="137">
        <v>8185</v>
      </c>
      <c r="E45" s="139">
        <v>10126</v>
      </c>
      <c r="F45" s="140">
        <v>71</v>
      </c>
      <c r="G45" s="136">
        <f t="shared" si="11"/>
        <v>5357</v>
      </c>
      <c r="H45" s="133">
        <v>2309</v>
      </c>
      <c r="I45" s="141">
        <v>3048</v>
      </c>
    </row>
    <row r="46" spans="2:9" ht="12" customHeight="1">
      <c r="B46" s="138">
        <v>27</v>
      </c>
      <c r="C46" s="132">
        <f t="shared" si="10"/>
        <v>18829</v>
      </c>
      <c r="D46" s="137">
        <v>8807</v>
      </c>
      <c r="E46" s="139">
        <v>10022</v>
      </c>
      <c r="F46" s="140">
        <v>72</v>
      </c>
      <c r="G46" s="136">
        <f t="shared" si="11"/>
        <v>4735</v>
      </c>
      <c r="H46" s="133">
        <v>2003</v>
      </c>
      <c r="I46" s="52">
        <v>2732</v>
      </c>
    </row>
    <row r="47" spans="2:9" ht="12" customHeight="1">
      <c r="B47" s="138">
        <v>28</v>
      </c>
      <c r="C47" s="132">
        <f t="shared" si="10"/>
        <v>18611</v>
      </c>
      <c r="D47" s="137">
        <v>8784</v>
      </c>
      <c r="E47" s="139">
        <v>9827</v>
      </c>
      <c r="F47" s="140">
        <v>73</v>
      </c>
      <c r="G47" s="136">
        <f t="shared" si="11"/>
        <v>4730</v>
      </c>
      <c r="H47" s="133">
        <v>1926</v>
      </c>
      <c r="I47" s="141">
        <v>2804</v>
      </c>
    </row>
    <row r="48" spans="2:9" ht="12" customHeight="1">
      <c r="B48" s="138">
        <v>29</v>
      </c>
      <c r="C48" s="132">
        <f t="shared" si="10"/>
        <v>18653</v>
      </c>
      <c r="D48" s="137">
        <v>8807</v>
      </c>
      <c r="E48" s="139">
        <v>9846</v>
      </c>
      <c r="F48" s="140">
        <v>74</v>
      </c>
      <c r="G48" s="136">
        <f t="shared" si="11"/>
        <v>4323</v>
      </c>
      <c r="H48" s="133">
        <v>1695</v>
      </c>
      <c r="I48" s="52">
        <v>2628</v>
      </c>
    </row>
    <row r="49" spans="2:9" ht="12" customHeight="1">
      <c r="B49" s="138"/>
      <c r="C49" s="132"/>
      <c r="D49" s="137"/>
      <c r="E49" s="139"/>
      <c r="F49" s="130"/>
      <c r="G49" s="136"/>
      <c r="H49" s="133"/>
      <c r="I49" s="52"/>
    </row>
    <row r="50" spans="2:9" ht="12" customHeight="1">
      <c r="B50" s="131" t="s">
        <v>470</v>
      </c>
      <c r="C50" s="132">
        <f aca="true" t="shared" si="12" ref="C50:C55">SUM(D50:E50)</f>
        <v>101641</v>
      </c>
      <c r="D50" s="137">
        <f>SUM(D51:D55)</f>
        <v>48854</v>
      </c>
      <c r="E50" s="139">
        <f>SUM(E51:E55)</f>
        <v>52787</v>
      </c>
      <c r="F50" s="135" t="s">
        <v>471</v>
      </c>
      <c r="G50" s="136">
        <f aca="true" t="shared" si="13" ref="G50:G55">SUM(H50:I50)</f>
        <v>14164</v>
      </c>
      <c r="H50" s="133">
        <f>SUM(H51:H55)</f>
        <v>5392</v>
      </c>
      <c r="I50" s="141">
        <f>SUM(I51:I55)</f>
        <v>8772</v>
      </c>
    </row>
    <row r="51" spans="2:9" ht="12" customHeight="1">
      <c r="B51" s="138">
        <v>30</v>
      </c>
      <c r="C51" s="132">
        <f t="shared" si="12"/>
        <v>20164</v>
      </c>
      <c r="D51" s="137">
        <v>9643</v>
      </c>
      <c r="E51" s="139">
        <v>10521</v>
      </c>
      <c r="F51" s="140">
        <v>75</v>
      </c>
      <c r="G51" s="136">
        <f t="shared" si="13"/>
        <v>3677</v>
      </c>
      <c r="H51" s="133">
        <v>1482</v>
      </c>
      <c r="I51" s="52">
        <v>2195</v>
      </c>
    </row>
    <row r="52" spans="2:9" ht="12" customHeight="1">
      <c r="B52" s="138">
        <v>31</v>
      </c>
      <c r="C52" s="132">
        <f t="shared" si="12"/>
        <v>19940</v>
      </c>
      <c r="D52" s="137">
        <v>9673</v>
      </c>
      <c r="E52" s="139">
        <v>10267</v>
      </c>
      <c r="F52" s="140">
        <v>76</v>
      </c>
      <c r="G52" s="136">
        <f t="shared" si="13"/>
        <v>3366</v>
      </c>
      <c r="H52" s="133">
        <v>1313</v>
      </c>
      <c r="I52" s="52">
        <v>2053</v>
      </c>
    </row>
    <row r="53" spans="2:9" ht="12" customHeight="1">
      <c r="B53" s="138">
        <v>32</v>
      </c>
      <c r="C53" s="132">
        <f t="shared" si="12"/>
        <v>20717</v>
      </c>
      <c r="D53" s="137">
        <v>9898</v>
      </c>
      <c r="E53" s="139">
        <v>10819</v>
      </c>
      <c r="F53" s="140">
        <v>77</v>
      </c>
      <c r="G53" s="136">
        <f t="shared" si="13"/>
        <v>2608</v>
      </c>
      <c r="H53" s="133">
        <v>1005</v>
      </c>
      <c r="I53" s="141">
        <v>1603</v>
      </c>
    </row>
    <row r="54" spans="2:9" ht="12" customHeight="1">
      <c r="B54" s="138">
        <v>33</v>
      </c>
      <c r="C54" s="132">
        <f t="shared" si="12"/>
        <v>20793</v>
      </c>
      <c r="D54" s="137">
        <v>10093</v>
      </c>
      <c r="E54" s="139">
        <v>10700</v>
      </c>
      <c r="F54" s="140">
        <v>78</v>
      </c>
      <c r="G54" s="136">
        <f t="shared" si="13"/>
        <v>2434</v>
      </c>
      <c r="H54" s="133">
        <v>877</v>
      </c>
      <c r="I54" s="52">
        <v>1557</v>
      </c>
    </row>
    <row r="55" spans="2:9" ht="12" customHeight="1">
      <c r="B55" s="138">
        <v>34</v>
      </c>
      <c r="C55" s="132">
        <f t="shared" si="12"/>
        <v>20027</v>
      </c>
      <c r="D55" s="137">
        <v>9547</v>
      </c>
      <c r="E55" s="139">
        <v>10480</v>
      </c>
      <c r="F55" s="140">
        <v>79</v>
      </c>
      <c r="G55" s="136">
        <f t="shared" si="13"/>
        <v>2079</v>
      </c>
      <c r="H55" s="133">
        <v>715</v>
      </c>
      <c r="I55" s="141">
        <v>1364</v>
      </c>
    </row>
    <row r="56" spans="2:9" ht="12" customHeight="1">
      <c r="B56" s="138"/>
      <c r="C56" s="132"/>
      <c r="D56" s="137"/>
      <c r="E56" s="139"/>
      <c r="F56" s="142"/>
      <c r="G56" s="136"/>
      <c r="H56" s="133"/>
      <c r="I56" s="52"/>
    </row>
    <row r="57" spans="2:9" ht="12" customHeight="1">
      <c r="B57" s="131" t="s">
        <v>472</v>
      </c>
      <c r="C57" s="132">
        <f aca="true" t="shared" si="14" ref="C57:C62">SUM(D57:E57)</f>
        <v>100619</v>
      </c>
      <c r="D57" s="137">
        <f>SUM(D58:D62)</f>
        <v>47381</v>
      </c>
      <c r="E57" s="139">
        <f>SUM(E58:E62)</f>
        <v>53238</v>
      </c>
      <c r="F57" s="135" t="s">
        <v>473</v>
      </c>
      <c r="G57" s="136">
        <f aca="true" t="shared" si="15" ref="G57:G62">SUM(H57:I57)</f>
        <v>6712</v>
      </c>
      <c r="H57" s="133">
        <f>SUM(H58:H62)</f>
        <v>2052</v>
      </c>
      <c r="I57" s="141">
        <f>SUM(I58:I62)</f>
        <v>4660</v>
      </c>
    </row>
    <row r="58" spans="2:9" ht="12" customHeight="1">
      <c r="B58" s="138">
        <v>35</v>
      </c>
      <c r="C58" s="132">
        <f t="shared" si="14"/>
        <v>20922</v>
      </c>
      <c r="D58" s="137">
        <v>10003</v>
      </c>
      <c r="E58" s="139">
        <v>10919</v>
      </c>
      <c r="F58" s="140">
        <v>80</v>
      </c>
      <c r="G58" s="136">
        <f t="shared" si="15"/>
        <v>1954</v>
      </c>
      <c r="H58" s="133">
        <v>622</v>
      </c>
      <c r="I58" s="52">
        <v>1332</v>
      </c>
    </row>
    <row r="59" spans="2:9" ht="12" customHeight="1">
      <c r="B59" s="138">
        <v>36</v>
      </c>
      <c r="C59" s="132">
        <f t="shared" si="14"/>
        <v>20863</v>
      </c>
      <c r="D59" s="137">
        <v>9992</v>
      </c>
      <c r="E59" s="139">
        <v>10871</v>
      </c>
      <c r="F59" s="140">
        <v>81</v>
      </c>
      <c r="G59" s="136">
        <f t="shared" si="15"/>
        <v>1555</v>
      </c>
      <c r="H59" s="133">
        <v>487</v>
      </c>
      <c r="I59" s="52">
        <v>1068</v>
      </c>
    </row>
    <row r="60" spans="2:9" ht="12" customHeight="1">
      <c r="B60" s="138">
        <v>37</v>
      </c>
      <c r="C60" s="132">
        <f t="shared" si="14"/>
        <v>20375</v>
      </c>
      <c r="D60" s="137">
        <v>9555</v>
      </c>
      <c r="E60" s="139">
        <v>10820</v>
      </c>
      <c r="F60" s="140">
        <v>82</v>
      </c>
      <c r="G60" s="136">
        <f t="shared" si="15"/>
        <v>1301</v>
      </c>
      <c r="H60" s="133">
        <v>400</v>
      </c>
      <c r="I60" s="52">
        <v>901</v>
      </c>
    </row>
    <row r="61" spans="2:9" ht="12" customHeight="1">
      <c r="B61" s="138">
        <v>38</v>
      </c>
      <c r="C61" s="132">
        <f t="shared" si="14"/>
        <v>19673</v>
      </c>
      <c r="D61" s="137">
        <v>9132</v>
      </c>
      <c r="E61" s="139">
        <v>10541</v>
      </c>
      <c r="F61" s="140">
        <v>83</v>
      </c>
      <c r="G61" s="136">
        <f t="shared" si="15"/>
        <v>1048</v>
      </c>
      <c r="H61" s="137">
        <v>296</v>
      </c>
      <c r="I61" s="52">
        <v>752</v>
      </c>
    </row>
    <row r="62" spans="2:9" ht="12" customHeight="1">
      <c r="B62" s="138">
        <v>39</v>
      </c>
      <c r="C62" s="132">
        <f t="shared" si="14"/>
        <v>18786</v>
      </c>
      <c r="D62" s="137">
        <v>8699</v>
      </c>
      <c r="E62" s="139">
        <v>10087</v>
      </c>
      <c r="F62" s="140">
        <v>84</v>
      </c>
      <c r="G62" s="136">
        <f t="shared" si="15"/>
        <v>854</v>
      </c>
      <c r="H62" s="133">
        <v>247</v>
      </c>
      <c r="I62" s="52">
        <v>607</v>
      </c>
    </row>
    <row r="63" spans="2:9" ht="12" customHeight="1">
      <c r="B63" s="138"/>
      <c r="C63" s="132"/>
      <c r="D63" s="137"/>
      <c r="E63" s="139"/>
      <c r="F63" s="140"/>
      <c r="G63" s="136"/>
      <c r="H63" s="133"/>
      <c r="I63" s="141"/>
    </row>
    <row r="64" spans="2:9" ht="12" customHeight="1">
      <c r="B64" s="131" t="s">
        <v>474</v>
      </c>
      <c r="C64" s="132">
        <f aca="true" t="shared" si="16" ref="C64:C69">SUM(D64:E64)</f>
        <v>78001</v>
      </c>
      <c r="D64" s="137">
        <f>SUM(D65:D69)</f>
        <v>34325</v>
      </c>
      <c r="E64" s="139">
        <f>SUM(E65:E69)</f>
        <v>43676</v>
      </c>
      <c r="F64" s="135" t="s">
        <v>475</v>
      </c>
      <c r="G64" s="136">
        <f>SUM(H64:I64)</f>
        <v>2832</v>
      </c>
      <c r="H64" s="133">
        <v>788</v>
      </c>
      <c r="I64" s="52">
        <v>2044</v>
      </c>
    </row>
    <row r="65" spans="2:9" ht="12" customHeight="1">
      <c r="B65" s="138">
        <v>40</v>
      </c>
      <c r="C65" s="132">
        <f t="shared" si="16"/>
        <v>16558</v>
      </c>
      <c r="D65" s="137">
        <v>7157</v>
      </c>
      <c r="E65" s="139">
        <v>9401</v>
      </c>
      <c r="F65" s="142"/>
      <c r="G65" s="136"/>
      <c r="H65" s="133"/>
      <c r="I65" s="52"/>
    </row>
    <row r="66" spans="2:9" ht="12" customHeight="1">
      <c r="B66" s="138">
        <v>41</v>
      </c>
      <c r="C66" s="132">
        <f t="shared" si="16"/>
        <v>15970</v>
      </c>
      <c r="D66" s="137">
        <v>6881</v>
      </c>
      <c r="E66" s="139">
        <v>9089</v>
      </c>
      <c r="F66" s="130"/>
      <c r="G66" s="136"/>
      <c r="H66" s="133"/>
      <c r="I66" s="52"/>
    </row>
    <row r="67" spans="2:9" ht="12" customHeight="1">
      <c r="B67" s="138">
        <v>42</v>
      </c>
      <c r="C67" s="132">
        <f t="shared" si="16"/>
        <v>15673</v>
      </c>
      <c r="D67" s="137">
        <v>6835</v>
      </c>
      <c r="E67" s="139">
        <v>8838</v>
      </c>
      <c r="F67" s="140"/>
      <c r="G67" s="136"/>
      <c r="H67" s="133"/>
      <c r="I67" s="52"/>
    </row>
    <row r="68" spans="2:9" ht="12" customHeight="1">
      <c r="B68" s="138">
        <v>43</v>
      </c>
      <c r="C68" s="132">
        <f t="shared" si="16"/>
        <v>16038</v>
      </c>
      <c r="D68" s="137">
        <v>7157</v>
      </c>
      <c r="E68" s="139">
        <v>8881</v>
      </c>
      <c r="F68" s="140"/>
      <c r="G68" s="136"/>
      <c r="H68" s="133"/>
      <c r="I68" s="52"/>
    </row>
    <row r="69" spans="2:9" ht="12" customHeight="1">
      <c r="B69" s="138">
        <v>44</v>
      </c>
      <c r="C69" s="132">
        <f t="shared" si="16"/>
        <v>13762</v>
      </c>
      <c r="D69" s="137">
        <v>6295</v>
      </c>
      <c r="E69" s="139">
        <v>7467</v>
      </c>
      <c r="F69" s="140"/>
      <c r="G69" s="136"/>
      <c r="H69" s="133"/>
      <c r="I69" s="141"/>
    </row>
    <row r="70" spans="2:9" ht="12" customHeight="1">
      <c r="B70" s="143"/>
      <c r="C70" s="144"/>
      <c r="D70" s="145"/>
      <c r="E70" s="146"/>
      <c r="F70" s="147"/>
      <c r="G70" s="148"/>
      <c r="H70" s="149"/>
      <c r="I70" s="150"/>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1"/>
  <dimension ref="B2:Q73"/>
  <sheetViews>
    <sheetView workbookViewId="0" topLeftCell="A1">
      <selection activeCell="A1" sqref="A1"/>
    </sheetView>
  </sheetViews>
  <sheetFormatPr defaultColWidth="9.00390625" defaultRowHeight="13.5"/>
  <cols>
    <col min="1" max="2" width="2.625" style="151" customWidth="1"/>
    <col min="3" max="3" width="8.625" style="151" customWidth="1"/>
    <col min="4" max="4" width="7.75390625" style="151" customWidth="1"/>
    <col min="5" max="5" width="2.25390625" style="151" customWidth="1"/>
    <col min="6" max="6" width="9.75390625" style="151" bestFit="1" customWidth="1"/>
    <col min="7" max="7" width="7.75390625" style="151" customWidth="1"/>
    <col min="8" max="8" width="9.75390625" style="151" customWidth="1"/>
    <col min="9" max="9" width="7.75390625" style="151" customWidth="1"/>
    <col min="10" max="10" width="9.50390625" style="151" bestFit="1" customWidth="1"/>
    <col min="11" max="11" width="7.75390625" style="151" customWidth="1"/>
    <col min="12" max="12" width="1.875" style="153" customWidth="1"/>
    <col min="13" max="13" width="7.75390625" style="154" customWidth="1"/>
    <col min="14" max="15" width="7.75390625" style="151" customWidth="1"/>
    <col min="16" max="16384" width="9.00390625" style="151" customWidth="1"/>
  </cols>
  <sheetData>
    <row r="2" spans="2:3" ht="14.25">
      <c r="B2" s="152" t="s">
        <v>535</v>
      </c>
      <c r="C2" s="152"/>
    </row>
    <row r="3" spans="7:13" ht="12.75" thickBot="1">
      <c r="G3" s="155"/>
      <c r="K3" s="156"/>
      <c r="L3" s="157"/>
      <c r="M3" s="151" t="s">
        <v>477</v>
      </c>
    </row>
    <row r="4" spans="2:15" ht="14.25" customHeight="1" thickTop="1">
      <c r="B4" s="1336" t="s">
        <v>395</v>
      </c>
      <c r="C4" s="1336"/>
      <c r="D4" s="1335" t="s">
        <v>478</v>
      </c>
      <c r="E4" s="1335"/>
      <c r="F4" s="1335"/>
      <c r="G4" s="1335" t="s">
        <v>479</v>
      </c>
      <c r="H4" s="1335"/>
      <c r="I4" s="1328" t="s">
        <v>480</v>
      </c>
      <c r="J4" s="1328"/>
      <c r="K4" s="1329" t="s">
        <v>481</v>
      </c>
      <c r="L4" s="1330"/>
      <c r="M4" s="1322"/>
      <c r="N4" s="1335" t="s">
        <v>482</v>
      </c>
      <c r="O4" s="1335"/>
    </row>
    <row r="5" spans="2:15" ht="31.5" customHeight="1">
      <c r="B5" s="1337"/>
      <c r="C5" s="1337"/>
      <c r="D5" s="158" t="s">
        <v>483</v>
      </c>
      <c r="E5" s="1333" t="s">
        <v>484</v>
      </c>
      <c r="F5" s="1334"/>
      <c r="G5" s="158" t="s">
        <v>483</v>
      </c>
      <c r="H5" s="158" t="s">
        <v>485</v>
      </c>
      <c r="I5" s="158" t="s">
        <v>483</v>
      </c>
      <c r="J5" s="158" t="s">
        <v>485</v>
      </c>
      <c r="K5" s="158" t="s">
        <v>483</v>
      </c>
      <c r="L5" s="1333" t="s">
        <v>485</v>
      </c>
      <c r="M5" s="1334"/>
      <c r="N5" s="158" t="s">
        <v>483</v>
      </c>
      <c r="O5" s="158" t="s">
        <v>485</v>
      </c>
    </row>
    <row r="6" spans="2:15" ht="16.5" customHeight="1">
      <c r="B6" s="1331" t="s">
        <v>486</v>
      </c>
      <c r="C6" s="1332"/>
      <c r="D6" s="160">
        <f>SUM(G6,I6,K6,N6)</f>
        <v>52051</v>
      </c>
      <c r="E6" s="161"/>
      <c r="F6" s="162">
        <f>SUM(H6,J6,M6,O6)</f>
        <v>226245</v>
      </c>
      <c r="G6" s="162">
        <v>44416</v>
      </c>
      <c r="H6" s="162">
        <v>115929</v>
      </c>
      <c r="I6" s="162">
        <v>6012</v>
      </c>
      <c r="J6" s="162">
        <v>89020</v>
      </c>
      <c r="K6" s="162">
        <v>167</v>
      </c>
      <c r="L6" s="163"/>
      <c r="M6" s="162">
        <v>495</v>
      </c>
      <c r="N6" s="162">
        <v>1456</v>
      </c>
      <c r="O6" s="164">
        <v>20801</v>
      </c>
    </row>
    <row r="7" spans="2:17" s="165" customFormat="1" ht="15.75" customHeight="1">
      <c r="B7" s="1338" t="s">
        <v>487</v>
      </c>
      <c r="C7" s="1327"/>
      <c r="D7" s="168">
        <f>SUM(D10:D71)</f>
        <v>52378</v>
      </c>
      <c r="E7" s="169"/>
      <c r="F7" s="169">
        <v>249702</v>
      </c>
      <c r="G7" s="169">
        <f>SUM(G10:G71)</f>
        <v>44224</v>
      </c>
      <c r="H7" s="169">
        <f>SUM(H10:H71)</f>
        <v>119371</v>
      </c>
      <c r="I7" s="169">
        <f>SUM(I10:I71)</f>
        <v>6421</v>
      </c>
      <c r="J7" s="169">
        <f>SUM(J10:J71)</f>
        <v>108043</v>
      </c>
      <c r="K7" s="169">
        <f>SUM(K10:K71)</f>
        <v>265</v>
      </c>
      <c r="L7" s="169"/>
      <c r="M7" s="169">
        <v>824</v>
      </c>
      <c r="N7" s="169">
        <f>SUM(N10:N71)</f>
        <v>1468</v>
      </c>
      <c r="O7" s="170">
        <f>SUM(O10:O71)</f>
        <v>21464</v>
      </c>
      <c r="Q7" s="171"/>
    </row>
    <row r="8" spans="2:17" s="172" customFormat="1" ht="12">
      <c r="B8" s="166"/>
      <c r="C8" s="167"/>
      <c r="D8" s="173"/>
      <c r="E8" s="174"/>
      <c r="F8" s="175"/>
      <c r="G8" s="175"/>
      <c r="H8" s="175"/>
      <c r="I8" s="175"/>
      <c r="J8" s="175"/>
      <c r="K8" s="175"/>
      <c r="L8" s="176"/>
      <c r="M8" s="175"/>
      <c r="N8" s="175"/>
      <c r="O8" s="177"/>
      <c r="Q8" s="178"/>
    </row>
    <row r="9" spans="2:15" ht="12">
      <c r="B9" s="1331" t="s">
        <v>488</v>
      </c>
      <c r="C9" s="1332"/>
      <c r="D9" s="179"/>
      <c r="E9" s="180"/>
      <c r="F9" s="181"/>
      <c r="G9" s="181"/>
      <c r="H9" s="181"/>
      <c r="I9" s="181"/>
      <c r="J9" s="181"/>
      <c r="K9" s="181"/>
      <c r="L9" s="181"/>
      <c r="M9" s="181"/>
      <c r="N9" s="181"/>
      <c r="O9" s="182"/>
    </row>
    <row r="10" spans="2:15" ht="12">
      <c r="B10" s="136"/>
      <c r="C10" s="54" t="s">
        <v>489</v>
      </c>
      <c r="D10" s="179">
        <v>4153</v>
      </c>
      <c r="E10" s="180"/>
      <c r="F10" s="181">
        <v>22644</v>
      </c>
      <c r="G10" s="181">
        <v>3373</v>
      </c>
      <c r="H10" s="181">
        <v>9768</v>
      </c>
      <c r="I10" s="181">
        <v>655</v>
      </c>
      <c r="J10" s="181">
        <v>11012</v>
      </c>
      <c r="K10" s="181">
        <v>42</v>
      </c>
      <c r="L10" s="183"/>
      <c r="M10" s="181">
        <v>124</v>
      </c>
      <c r="N10" s="181">
        <v>83</v>
      </c>
      <c r="O10" s="182">
        <v>1740</v>
      </c>
    </row>
    <row r="11" spans="2:15" ht="12">
      <c r="B11" s="136"/>
      <c r="C11" s="54" t="s">
        <v>490</v>
      </c>
      <c r="D11" s="179">
        <v>4409</v>
      </c>
      <c r="E11" s="180"/>
      <c r="F11" s="181">
        <v>25398</v>
      </c>
      <c r="G11" s="181">
        <v>3687</v>
      </c>
      <c r="H11" s="181">
        <v>9897</v>
      </c>
      <c r="I11" s="181">
        <v>606</v>
      </c>
      <c r="J11" s="181">
        <v>13349</v>
      </c>
      <c r="K11" s="181">
        <v>25</v>
      </c>
      <c r="L11" s="183"/>
      <c r="M11" s="181">
        <v>62</v>
      </c>
      <c r="N11" s="181">
        <v>91</v>
      </c>
      <c r="O11" s="182">
        <v>2090</v>
      </c>
    </row>
    <row r="12" spans="2:15" ht="12">
      <c r="B12" s="136"/>
      <c r="C12" s="54"/>
      <c r="D12" s="179"/>
      <c r="E12" s="180"/>
      <c r="F12" s="181"/>
      <c r="G12" s="181"/>
      <c r="H12" s="181"/>
      <c r="I12" s="181"/>
      <c r="J12" s="181"/>
      <c r="K12" s="181"/>
      <c r="L12" s="183"/>
      <c r="M12" s="181"/>
      <c r="N12" s="181"/>
      <c r="O12" s="182"/>
    </row>
    <row r="13" spans="2:15" ht="12">
      <c r="B13" s="136"/>
      <c r="C13" s="54" t="s">
        <v>491</v>
      </c>
      <c r="D13" s="179">
        <v>263</v>
      </c>
      <c r="E13" s="180"/>
      <c r="F13" s="181">
        <v>1239</v>
      </c>
      <c r="G13" s="181">
        <v>201</v>
      </c>
      <c r="H13" s="181">
        <v>431</v>
      </c>
      <c r="I13" s="181">
        <v>41</v>
      </c>
      <c r="J13" s="181">
        <v>639</v>
      </c>
      <c r="K13" s="67">
        <v>0</v>
      </c>
      <c r="L13" s="183"/>
      <c r="M13" s="67">
        <v>0</v>
      </c>
      <c r="N13" s="181">
        <v>21</v>
      </c>
      <c r="O13" s="182">
        <v>169</v>
      </c>
    </row>
    <row r="14" spans="2:15" ht="12">
      <c r="B14" s="136"/>
      <c r="C14" s="54" t="s">
        <v>492</v>
      </c>
      <c r="D14" s="179">
        <v>261</v>
      </c>
      <c r="E14" s="180"/>
      <c r="F14" s="181">
        <v>785</v>
      </c>
      <c r="G14" s="181">
        <v>209</v>
      </c>
      <c r="H14" s="181">
        <v>451</v>
      </c>
      <c r="I14" s="181">
        <v>37</v>
      </c>
      <c r="J14" s="181">
        <v>184</v>
      </c>
      <c r="K14" s="67">
        <v>0</v>
      </c>
      <c r="L14" s="183"/>
      <c r="M14" s="67">
        <v>0</v>
      </c>
      <c r="N14" s="181">
        <v>15</v>
      </c>
      <c r="O14" s="182">
        <v>150</v>
      </c>
    </row>
    <row r="15" spans="2:15" ht="12">
      <c r="B15" s="136"/>
      <c r="C15" s="54" t="s">
        <v>408</v>
      </c>
      <c r="D15" s="179">
        <v>369</v>
      </c>
      <c r="E15" s="180" t="s">
        <v>493</v>
      </c>
      <c r="F15" s="181">
        <v>1061</v>
      </c>
      <c r="G15" s="181">
        <v>320</v>
      </c>
      <c r="H15" s="181">
        <v>654</v>
      </c>
      <c r="I15" s="181">
        <v>34</v>
      </c>
      <c r="J15" s="181">
        <v>258</v>
      </c>
      <c r="K15" s="181">
        <v>1</v>
      </c>
      <c r="L15" s="183"/>
      <c r="M15" s="67" t="s">
        <v>494</v>
      </c>
      <c r="N15" s="181">
        <v>14</v>
      </c>
      <c r="O15" s="182">
        <v>149</v>
      </c>
    </row>
    <row r="16" spans="2:15" ht="12">
      <c r="B16" s="136"/>
      <c r="C16" s="54" t="s">
        <v>495</v>
      </c>
      <c r="D16" s="179">
        <v>372</v>
      </c>
      <c r="E16" s="180"/>
      <c r="F16" s="181">
        <v>851</v>
      </c>
      <c r="G16" s="181">
        <v>329</v>
      </c>
      <c r="H16" s="181">
        <v>656</v>
      </c>
      <c r="I16" s="181">
        <v>31</v>
      </c>
      <c r="J16" s="181">
        <v>86</v>
      </c>
      <c r="K16" s="181">
        <v>1</v>
      </c>
      <c r="L16" s="183"/>
      <c r="M16" s="67" t="s">
        <v>494</v>
      </c>
      <c r="N16" s="181">
        <v>11</v>
      </c>
      <c r="O16" s="182">
        <v>109</v>
      </c>
    </row>
    <row r="17" spans="2:15" ht="12">
      <c r="B17" s="136"/>
      <c r="C17" s="54" t="s">
        <v>410</v>
      </c>
      <c r="D17" s="179">
        <v>624</v>
      </c>
      <c r="E17" s="180"/>
      <c r="F17" s="181">
        <v>1725</v>
      </c>
      <c r="G17" s="181">
        <v>533</v>
      </c>
      <c r="H17" s="181">
        <v>1041</v>
      </c>
      <c r="I17" s="181">
        <v>60</v>
      </c>
      <c r="J17" s="181">
        <v>355</v>
      </c>
      <c r="K17" s="181">
        <v>8</v>
      </c>
      <c r="L17" s="183"/>
      <c r="M17" s="181">
        <v>14</v>
      </c>
      <c r="N17" s="181">
        <v>23</v>
      </c>
      <c r="O17" s="182">
        <v>315</v>
      </c>
    </row>
    <row r="18" spans="2:15" ht="12">
      <c r="B18" s="136"/>
      <c r="C18" s="54" t="s">
        <v>411</v>
      </c>
      <c r="D18" s="179">
        <v>443</v>
      </c>
      <c r="E18" s="180" t="s">
        <v>493</v>
      </c>
      <c r="F18" s="181">
        <v>1636</v>
      </c>
      <c r="G18" s="181">
        <v>409</v>
      </c>
      <c r="H18" s="181">
        <v>1000</v>
      </c>
      <c r="I18" s="181">
        <v>17</v>
      </c>
      <c r="J18" s="181">
        <v>495</v>
      </c>
      <c r="K18" s="67">
        <v>1</v>
      </c>
      <c r="L18" s="183"/>
      <c r="M18" s="67" t="s">
        <v>494</v>
      </c>
      <c r="N18" s="181">
        <v>16</v>
      </c>
      <c r="O18" s="182">
        <v>141</v>
      </c>
    </row>
    <row r="19" spans="2:15" ht="12">
      <c r="B19" s="136"/>
      <c r="C19" s="54" t="s">
        <v>412</v>
      </c>
      <c r="D19" s="179">
        <v>903</v>
      </c>
      <c r="E19" s="180"/>
      <c r="F19" s="181">
        <v>2829</v>
      </c>
      <c r="G19" s="181">
        <v>791</v>
      </c>
      <c r="H19" s="181">
        <v>1782</v>
      </c>
      <c r="I19" s="181">
        <v>85</v>
      </c>
      <c r="J19" s="181">
        <v>701</v>
      </c>
      <c r="K19" s="181">
        <v>2</v>
      </c>
      <c r="L19" s="183"/>
      <c r="M19" s="181">
        <v>12</v>
      </c>
      <c r="N19" s="181">
        <v>25</v>
      </c>
      <c r="O19" s="182">
        <v>334</v>
      </c>
    </row>
    <row r="20" spans="2:15" ht="12">
      <c r="B20" s="136"/>
      <c r="C20" s="54"/>
      <c r="D20" s="179"/>
      <c r="E20" s="180"/>
      <c r="F20" s="181"/>
      <c r="G20" s="181"/>
      <c r="H20" s="181"/>
      <c r="I20" s="181"/>
      <c r="J20" s="181"/>
      <c r="K20" s="181"/>
      <c r="L20" s="183"/>
      <c r="M20" s="181"/>
      <c r="N20" s="181"/>
      <c r="O20" s="182"/>
    </row>
    <row r="21" spans="2:15" ht="12">
      <c r="B21" s="136"/>
      <c r="C21" s="54" t="s">
        <v>496</v>
      </c>
      <c r="D21" s="179">
        <v>816</v>
      </c>
      <c r="E21" s="180"/>
      <c r="F21" s="181">
        <v>3851</v>
      </c>
      <c r="G21" s="181">
        <v>658</v>
      </c>
      <c r="H21" s="181">
        <v>2098</v>
      </c>
      <c r="I21" s="181">
        <v>107</v>
      </c>
      <c r="J21" s="181">
        <v>1343</v>
      </c>
      <c r="K21" s="181">
        <v>15</v>
      </c>
      <c r="L21" s="183"/>
      <c r="M21" s="181">
        <v>39</v>
      </c>
      <c r="N21" s="181">
        <v>36</v>
      </c>
      <c r="O21" s="182">
        <v>371</v>
      </c>
    </row>
    <row r="22" spans="2:15" ht="12">
      <c r="B22" s="136"/>
      <c r="C22" s="54" t="s">
        <v>497</v>
      </c>
      <c r="D22" s="179">
        <v>816</v>
      </c>
      <c r="E22" s="180"/>
      <c r="F22" s="181">
        <v>2199</v>
      </c>
      <c r="G22" s="181">
        <v>718</v>
      </c>
      <c r="H22" s="181">
        <v>1444</v>
      </c>
      <c r="I22" s="181">
        <v>70</v>
      </c>
      <c r="J22" s="181">
        <v>562</v>
      </c>
      <c r="K22" s="181">
        <v>7</v>
      </c>
      <c r="L22" s="183"/>
      <c r="M22" s="181">
        <v>25</v>
      </c>
      <c r="N22" s="181">
        <v>21</v>
      </c>
      <c r="O22" s="182">
        <v>168</v>
      </c>
    </row>
    <row r="23" spans="2:15" ht="12">
      <c r="B23" s="136"/>
      <c r="C23" s="54"/>
      <c r="D23" s="179"/>
      <c r="E23" s="180"/>
      <c r="F23" s="181"/>
      <c r="G23" s="181"/>
      <c r="H23" s="181"/>
      <c r="I23" s="181"/>
      <c r="J23" s="181"/>
      <c r="K23" s="181"/>
      <c r="L23" s="183"/>
      <c r="M23" s="181"/>
      <c r="N23" s="181"/>
      <c r="O23" s="182"/>
    </row>
    <row r="24" spans="2:15" ht="12">
      <c r="B24" s="136"/>
      <c r="C24" s="54" t="s">
        <v>498</v>
      </c>
      <c r="D24" s="179">
        <v>393</v>
      </c>
      <c r="E24" s="180"/>
      <c r="F24" s="181">
        <v>1151</v>
      </c>
      <c r="G24" s="181">
        <v>338</v>
      </c>
      <c r="H24" s="181">
        <v>683</v>
      </c>
      <c r="I24" s="181">
        <v>36</v>
      </c>
      <c r="J24" s="181">
        <v>319</v>
      </c>
      <c r="K24" s="67">
        <v>0</v>
      </c>
      <c r="L24" s="183"/>
      <c r="M24" s="67">
        <v>0</v>
      </c>
      <c r="N24" s="181">
        <v>19</v>
      </c>
      <c r="O24" s="182">
        <v>149</v>
      </c>
    </row>
    <row r="25" spans="2:15" ht="12">
      <c r="B25" s="136"/>
      <c r="C25" s="54" t="s">
        <v>499</v>
      </c>
      <c r="D25" s="179">
        <v>250</v>
      </c>
      <c r="E25" s="180" t="s">
        <v>500</v>
      </c>
      <c r="F25" s="181">
        <v>887</v>
      </c>
      <c r="G25" s="181">
        <v>208</v>
      </c>
      <c r="H25" s="181">
        <v>487</v>
      </c>
      <c r="I25" s="181">
        <v>31</v>
      </c>
      <c r="J25" s="181">
        <v>297</v>
      </c>
      <c r="K25" s="67">
        <v>1</v>
      </c>
      <c r="L25" s="183"/>
      <c r="M25" s="67" t="s">
        <v>501</v>
      </c>
      <c r="N25" s="181">
        <v>10</v>
      </c>
      <c r="O25" s="182">
        <v>103</v>
      </c>
    </row>
    <row r="26" spans="2:15" ht="12">
      <c r="B26" s="136"/>
      <c r="C26" s="54" t="s">
        <v>502</v>
      </c>
      <c r="D26" s="179">
        <v>492</v>
      </c>
      <c r="E26" s="180"/>
      <c r="F26" s="181">
        <v>1479</v>
      </c>
      <c r="G26" s="181">
        <v>425</v>
      </c>
      <c r="H26" s="181">
        <v>974</v>
      </c>
      <c r="I26" s="181">
        <v>50</v>
      </c>
      <c r="J26" s="181">
        <v>321</v>
      </c>
      <c r="K26" s="67">
        <v>0</v>
      </c>
      <c r="L26" s="183"/>
      <c r="M26" s="67">
        <v>0</v>
      </c>
      <c r="N26" s="181">
        <v>17</v>
      </c>
      <c r="O26" s="182">
        <v>184</v>
      </c>
    </row>
    <row r="27" spans="2:15" ht="12">
      <c r="B27" s="136"/>
      <c r="C27" s="54" t="s">
        <v>503</v>
      </c>
      <c r="D27" s="179">
        <v>1058</v>
      </c>
      <c r="E27" s="180"/>
      <c r="F27" s="181">
        <v>3068</v>
      </c>
      <c r="G27" s="181">
        <v>933</v>
      </c>
      <c r="H27" s="181">
        <v>2038</v>
      </c>
      <c r="I27" s="181">
        <v>85</v>
      </c>
      <c r="J27" s="181">
        <v>521</v>
      </c>
      <c r="K27" s="181">
        <v>9</v>
      </c>
      <c r="L27" s="183"/>
      <c r="M27" s="181">
        <v>118</v>
      </c>
      <c r="N27" s="181">
        <v>31</v>
      </c>
      <c r="O27" s="182">
        <v>391</v>
      </c>
    </row>
    <row r="28" spans="2:15" ht="12">
      <c r="B28" s="136"/>
      <c r="C28" s="54"/>
      <c r="D28" s="179"/>
      <c r="E28" s="180"/>
      <c r="F28" s="181"/>
      <c r="G28" s="181"/>
      <c r="H28" s="181"/>
      <c r="I28" s="181"/>
      <c r="J28" s="181"/>
      <c r="K28" s="181"/>
      <c r="L28" s="183"/>
      <c r="M28" s="181"/>
      <c r="N28" s="181"/>
      <c r="O28" s="182"/>
    </row>
    <row r="29" spans="2:15" ht="12">
      <c r="B29" s="1331" t="s">
        <v>504</v>
      </c>
      <c r="C29" s="1332"/>
      <c r="D29" s="136"/>
      <c r="E29" s="180"/>
      <c r="F29" s="181"/>
      <c r="G29" s="181"/>
      <c r="H29" s="181"/>
      <c r="I29" s="181"/>
      <c r="J29" s="181"/>
      <c r="K29" s="181"/>
      <c r="L29" s="183"/>
      <c r="M29" s="181"/>
      <c r="N29" s="181"/>
      <c r="O29" s="52"/>
    </row>
    <row r="30" spans="2:15" ht="12">
      <c r="B30" s="159"/>
      <c r="C30" s="54" t="s">
        <v>505</v>
      </c>
      <c r="D30" s="179">
        <v>1782</v>
      </c>
      <c r="E30" s="180"/>
      <c r="F30" s="181">
        <v>8935</v>
      </c>
      <c r="G30" s="181">
        <v>1440</v>
      </c>
      <c r="H30" s="181">
        <v>3872</v>
      </c>
      <c r="I30" s="181">
        <v>271</v>
      </c>
      <c r="J30" s="181">
        <v>4029</v>
      </c>
      <c r="K30" s="67">
        <v>19</v>
      </c>
      <c r="L30" s="184"/>
      <c r="M30" s="67">
        <v>40</v>
      </c>
      <c r="N30" s="181">
        <v>52</v>
      </c>
      <c r="O30" s="182">
        <v>994</v>
      </c>
    </row>
    <row r="31" spans="2:15" ht="12">
      <c r="B31" s="159"/>
      <c r="C31" s="54" t="s">
        <v>506</v>
      </c>
      <c r="D31" s="179">
        <v>901</v>
      </c>
      <c r="E31" s="180"/>
      <c r="F31" s="181">
        <v>2603</v>
      </c>
      <c r="G31" s="181">
        <v>788</v>
      </c>
      <c r="H31" s="181">
        <v>1754</v>
      </c>
      <c r="I31" s="181">
        <v>73</v>
      </c>
      <c r="J31" s="181">
        <v>455</v>
      </c>
      <c r="K31" s="181">
        <v>2</v>
      </c>
      <c r="L31" s="183"/>
      <c r="M31" s="181">
        <v>2</v>
      </c>
      <c r="N31" s="181">
        <v>38</v>
      </c>
      <c r="O31" s="182">
        <v>392</v>
      </c>
    </row>
    <row r="32" spans="2:15" ht="12">
      <c r="B32" s="159"/>
      <c r="C32" s="54"/>
      <c r="D32" s="179"/>
      <c r="E32" s="180"/>
      <c r="F32" s="181"/>
      <c r="G32" s="181"/>
      <c r="H32" s="181"/>
      <c r="I32" s="181"/>
      <c r="J32" s="181"/>
      <c r="K32" s="181"/>
      <c r="L32" s="183"/>
      <c r="M32" s="181"/>
      <c r="N32" s="181"/>
      <c r="O32" s="182"/>
    </row>
    <row r="33" spans="2:15" ht="12">
      <c r="B33" s="159"/>
      <c r="C33" s="54" t="s">
        <v>507</v>
      </c>
      <c r="D33" s="179">
        <v>383</v>
      </c>
      <c r="E33" s="180"/>
      <c r="F33" s="181">
        <v>1184</v>
      </c>
      <c r="G33" s="181">
        <v>335</v>
      </c>
      <c r="H33" s="181">
        <v>870</v>
      </c>
      <c r="I33" s="181">
        <v>28</v>
      </c>
      <c r="J33" s="181">
        <v>137</v>
      </c>
      <c r="K33" s="67">
        <v>0</v>
      </c>
      <c r="L33" s="184"/>
      <c r="M33" s="67">
        <v>0</v>
      </c>
      <c r="N33" s="181">
        <v>20</v>
      </c>
      <c r="O33" s="182">
        <v>177</v>
      </c>
    </row>
    <row r="34" spans="2:15" ht="12">
      <c r="B34" s="159"/>
      <c r="C34" s="54"/>
      <c r="D34" s="179"/>
      <c r="E34" s="180"/>
      <c r="F34" s="181"/>
      <c r="G34" s="181"/>
      <c r="H34" s="181"/>
      <c r="I34" s="181"/>
      <c r="J34" s="181"/>
      <c r="K34" s="67"/>
      <c r="L34" s="184"/>
      <c r="M34" s="67"/>
      <c r="N34" s="181"/>
      <c r="O34" s="182"/>
    </row>
    <row r="35" spans="2:15" ht="12">
      <c r="B35" s="159"/>
      <c r="C35" s="54" t="s">
        <v>508</v>
      </c>
      <c r="D35" s="179">
        <v>288</v>
      </c>
      <c r="E35" s="180" t="s">
        <v>509</v>
      </c>
      <c r="F35" s="181">
        <v>1493</v>
      </c>
      <c r="G35" s="181">
        <v>241</v>
      </c>
      <c r="H35" s="181">
        <v>576</v>
      </c>
      <c r="I35" s="181">
        <v>31</v>
      </c>
      <c r="J35" s="181">
        <v>808</v>
      </c>
      <c r="K35" s="181">
        <v>1</v>
      </c>
      <c r="L35" s="183"/>
      <c r="M35" s="67" t="s">
        <v>510</v>
      </c>
      <c r="N35" s="181">
        <v>15</v>
      </c>
      <c r="O35" s="182">
        <v>109</v>
      </c>
    </row>
    <row r="36" spans="2:15" ht="12">
      <c r="B36" s="136"/>
      <c r="C36" s="54" t="s">
        <v>511</v>
      </c>
      <c r="D36" s="179">
        <v>225</v>
      </c>
      <c r="E36" s="180"/>
      <c r="F36" s="181">
        <v>1175</v>
      </c>
      <c r="G36" s="181">
        <v>185</v>
      </c>
      <c r="H36" s="181">
        <v>651</v>
      </c>
      <c r="I36" s="181">
        <v>23</v>
      </c>
      <c r="J36" s="181">
        <v>425</v>
      </c>
      <c r="K36" s="67">
        <v>0</v>
      </c>
      <c r="L36" s="183"/>
      <c r="M36" s="67">
        <v>0</v>
      </c>
      <c r="N36" s="181">
        <v>17</v>
      </c>
      <c r="O36" s="182">
        <v>99</v>
      </c>
    </row>
    <row r="37" spans="2:15" ht="12">
      <c r="B37" s="136"/>
      <c r="C37" s="54" t="s">
        <v>512</v>
      </c>
      <c r="D37" s="179">
        <v>355</v>
      </c>
      <c r="E37" s="180"/>
      <c r="F37" s="181">
        <v>803</v>
      </c>
      <c r="G37" s="181">
        <v>309</v>
      </c>
      <c r="H37" s="181">
        <v>577</v>
      </c>
      <c r="I37" s="181">
        <v>23</v>
      </c>
      <c r="J37" s="181">
        <v>82</v>
      </c>
      <c r="K37" s="67">
        <v>5</v>
      </c>
      <c r="L37" s="184"/>
      <c r="M37" s="67">
        <v>10</v>
      </c>
      <c r="N37" s="181">
        <v>18</v>
      </c>
      <c r="O37" s="182">
        <v>134</v>
      </c>
    </row>
    <row r="38" spans="2:15" ht="12">
      <c r="B38" s="136"/>
      <c r="C38" s="54" t="s">
        <v>513</v>
      </c>
      <c r="D38" s="179">
        <v>201</v>
      </c>
      <c r="E38" s="180"/>
      <c r="F38" s="181">
        <v>511</v>
      </c>
      <c r="G38" s="181">
        <v>165</v>
      </c>
      <c r="H38" s="181">
        <v>289</v>
      </c>
      <c r="I38" s="181">
        <v>21</v>
      </c>
      <c r="J38" s="181">
        <v>126</v>
      </c>
      <c r="K38" s="67">
        <v>0</v>
      </c>
      <c r="L38" s="184"/>
      <c r="M38" s="67">
        <v>0</v>
      </c>
      <c r="N38" s="181">
        <v>15</v>
      </c>
      <c r="O38" s="182">
        <v>96</v>
      </c>
    </row>
    <row r="39" spans="2:15" ht="12">
      <c r="B39" s="136"/>
      <c r="C39" s="54" t="s">
        <v>422</v>
      </c>
      <c r="D39" s="179">
        <v>388</v>
      </c>
      <c r="E39" s="180" t="s">
        <v>514</v>
      </c>
      <c r="F39" s="181">
        <v>1442</v>
      </c>
      <c r="G39" s="181">
        <v>332</v>
      </c>
      <c r="H39" s="181">
        <v>731</v>
      </c>
      <c r="I39" s="181">
        <v>43</v>
      </c>
      <c r="J39" s="181">
        <v>491</v>
      </c>
      <c r="K39" s="67">
        <v>1</v>
      </c>
      <c r="L39" s="184"/>
      <c r="M39" s="67" t="s">
        <v>515</v>
      </c>
      <c r="N39" s="181">
        <v>12</v>
      </c>
      <c r="O39" s="182">
        <v>220</v>
      </c>
    </row>
    <row r="40" spans="2:15" ht="12">
      <c r="B40" s="136"/>
      <c r="C40" s="54" t="s">
        <v>516</v>
      </c>
      <c r="D40" s="179">
        <v>327</v>
      </c>
      <c r="E40" s="180"/>
      <c r="F40" s="181">
        <v>1086</v>
      </c>
      <c r="G40" s="181">
        <v>287</v>
      </c>
      <c r="H40" s="181">
        <v>640</v>
      </c>
      <c r="I40" s="181">
        <v>25</v>
      </c>
      <c r="J40" s="181">
        <v>290</v>
      </c>
      <c r="K40" s="67">
        <v>0</v>
      </c>
      <c r="L40" s="184"/>
      <c r="M40" s="67">
        <v>0</v>
      </c>
      <c r="N40" s="181">
        <v>15</v>
      </c>
      <c r="O40" s="182">
        <v>156</v>
      </c>
    </row>
    <row r="41" spans="2:15" ht="12">
      <c r="B41" s="136"/>
      <c r="C41" s="54" t="s">
        <v>517</v>
      </c>
      <c r="D41" s="179">
        <v>470</v>
      </c>
      <c r="E41" s="180"/>
      <c r="F41" s="181">
        <v>1688</v>
      </c>
      <c r="G41" s="181">
        <v>389</v>
      </c>
      <c r="H41" s="181">
        <v>897</v>
      </c>
      <c r="I41" s="181">
        <v>54</v>
      </c>
      <c r="J41" s="181">
        <v>569</v>
      </c>
      <c r="K41" s="181">
        <v>3</v>
      </c>
      <c r="L41" s="183"/>
      <c r="M41" s="181">
        <v>8</v>
      </c>
      <c r="N41" s="181">
        <v>24</v>
      </c>
      <c r="O41" s="182">
        <v>214</v>
      </c>
    </row>
    <row r="42" spans="2:15" ht="12">
      <c r="B42" s="136"/>
      <c r="C42" s="54"/>
      <c r="D42" s="179"/>
      <c r="E42" s="180"/>
      <c r="F42" s="181"/>
      <c r="G42" s="181"/>
      <c r="H42" s="181"/>
      <c r="I42" s="181"/>
      <c r="J42" s="181"/>
      <c r="K42" s="181"/>
      <c r="L42" s="183"/>
      <c r="M42" s="181"/>
      <c r="N42" s="181"/>
      <c r="O42" s="182"/>
    </row>
    <row r="43" spans="2:15" ht="12">
      <c r="B43" s="1331" t="s">
        <v>518</v>
      </c>
      <c r="C43" s="1332"/>
      <c r="D43" s="179"/>
      <c r="E43" s="180"/>
      <c r="F43" s="181"/>
      <c r="G43" s="181"/>
      <c r="H43" s="181"/>
      <c r="I43" s="181"/>
      <c r="J43" s="181"/>
      <c r="K43" s="181"/>
      <c r="L43" s="183"/>
      <c r="M43" s="181"/>
      <c r="N43" s="181"/>
      <c r="O43" s="182"/>
    </row>
    <row r="44" spans="2:15" ht="12">
      <c r="B44" s="159"/>
      <c r="C44" s="54" t="s">
        <v>519</v>
      </c>
      <c r="D44" s="179">
        <v>8104</v>
      </c>
      <c r="E44" s="180"/>
      <c r="F44" s="181">
        <v>51838</v>
      </c>
      <c r="G44" s="181">
        <v>6605</v>
      </c>
      <c r="H44" s="181">
        <v>21359</v>
      </c>
      <c r="I44" s="181">
        <v>1338</v>
      </c>
      <c r="J44" s="181">
        <v>27250</v>
      </c>
      <c r="K44" s="181">
        <v>47</v>
      </c>
      <c r="L44" s="183"/>
      <c r="M44" s="181">
        <v>137</v>
      </c>
      <c r="N44" s="181">
        <v>114</v>
      </c>
      <c r="O44" s="182">
        <v>3092</v>
      </c>
    </row>
    <row r="45" spans="2:15" ht="12">
      <c r="B45" s="159"/>
      <c r="C45" s="54" t="s">
        <v>520</v>
      </c>
      <c r="D45" s="179">
        <v>1632</v>
      </c>
      <c r="E45" s="180"/>
      <c r="F45" s="181">
        <v>7549</v>
      </c>
      <c r="G45" s="181">
        <v>1367</v>
      </c>
      <c r="H45" s="181">
        <v>3579</v>
      </c>
      <c r="I45" s="181">
        <v>209</v>
      </c>
      <c r="J45" s="181">
        <v>3369</v>
      </c>
      <c r="K45" s="181">
        <v>5</v>
      </c>
      <c r="L45" s="183"/>
      <c r="M45" s="181">
        <v>19</v>
      </c>
      <c r="N45" s="181">
        <v>51</v>
      </c>
      <c r="O45" s="182">
        <v>582</v>
      </c>
    </row>
    <row r="46" spans="2:15" ht="12">
      <c r="B46" s="159"/>
      <c r="C46" s="54" t="s">
        <v>521</v>
      </c>
      <c r="D46" s="179">
        <v>1636</v>
      </c>
      <c r="E46" s="180"/>
      <c r="F46" s="181">
        <v>7785</v>
      </c>
      <c r="G46" s="181">
        <v>1409</v>
      </c>
      <c r="H46" s="181">
        <v>3765</v>
      </c>
      <c r="I46" s="181">
        <v>166</v>
      </c>
      <c r="J46" s="181">
        <v>3480</v>
      </c>
      <c r="K46" s="67">
        <v>13</v>
      </c>
      <c r="L46" s="183"/>
      <c r="M46" s="67">
        <v>27</v>
      </c>
      <c r="N46" s="181">
        <v>48</v>
      </c>
      <c r="O46" s="182">
        <v>513</v>
      </c>
    </row>
    <row r="47" spans="2:15" ht="12">
      <c r="B47" s="159"/>
      <c r="C47" s="54" t="s">
        <v>522</v>
      </c>
      <c r="D47" s="179">
        <v>1565</v>
      </c>
      <c r="E47" s="180"/>
      <c r="F47" s="181">
        <v>5645</v>
      </c>
      <c r="G47" s="181">
        <v>1390</v>
      </c>
      <c r="H47" s="181">
        <v>3516</v>
      </c>
      <c r="I47" s="181">
        <v>133</v>
      </c>
      <c r="J47" s="181">
        <v>1345</v>
      </c>
      <c r="K47" s="181">
        <v>7</v>
      </c>
      <c r="L47" s="183"/>
      <c r="M47" s="181">
        <v>25</v>
      </c>
      <c r="N47" s="181">
        <v>35</v>
      </c>
      <c r="O47" s="182">
        <v>759</v>
      </c>
    </row>
    <row r="48" spans="2:15" ht="12">
      <c r="B48" s="159"/>
      <c r="C48" s="54" t="s">
        <v>523</v>
      </c>
      <c r="D48" s="179">
        <v>1350</v>
      </c>
      <c r="E48" s="180" t="s">
        <v>493</v>
      </c>
      <c r="F48" s="181">
        <v>5345</v>
      </c>
      <c r="G48" s="181">
        <v>1186</v>
      </c>
      <c r="H48" s="181">
        <v>3031</v>
      </c>
      <c r="I48" s="181">
        <v>133</v>
      </c>
      <c r="J48" s="181">
        <v>1896</v>
      </c>
      <c r="K48" s="181">
        <v>1</v>
      </c>
      <c r="L48" s="183"/>
      <c r="M48" s="67" t="s">
        <v>494</v>
      </c>
      <c r="N48" s="181">
        <v>30</v>
      </c>
      <c r="O48" s="182">
        <v>418</v>
      </c>
    </row>
    <row r="49" spans="2:15" ht="12">
      <c r="B49" s="159"/>
      <c r="C49" s="54" t="s">
        <v>524</v>
      </c>
      <c r="D49" s="179">
        <v>1373</v>
      </c>
      <c r="E49" s="180"/>
      <c r="F49" s="181">
        <v>4556</v>
      </c>
      <c r="G49" s="181">
        <v>1246</v>
      </c>
      <c r="H49" s="181">
        <v>3059</v>
      </c>
      <c r="I49" s="181">
        <v>90</v>
      </c>
      <c r="J49" s="181">
        <v>1064</v>
      </c>
      <c r="K49" s="67">
        <v>7</v>
      </c>
      <c r="L49" s="183"/>
      <c r="M49" s="67">
        <v>18</v>
      </c>
      <c r="N49" s="181">
        <v>30</v>
      </c>
      <c r="O49" s="182">
        <v>415</v>
      </c>
    </row>
    <row r="50" spans="2:15" ht="12">
      <c r="B50" s="159"/>
      <c r="C50" s="54"/>
      <c r="D50" s="179"/>
      <c r="E50" s="180"/>
      <c r="F50" s="181"/>
      <c r="G50" s="181"/>
      <c r="H50" s="181"/>
      <c r="I50" s="181"/>
      <c r="J50" s="181"/>
      <c r="K50" s="67"/>
      <c r="L50" s="183"/>
      <c r="M50" s="67"/>
      <c r="N50" s="181"/>
      <c r="O50" s="182"/>
    </row>
    <row r="51" spans="2:15" ht="12">
      <c r="B51" s="159"/>
      <c r="C51" s="54" t="s">
        <v>525</v>
      </c>
      <c r="D51" s="179">
        <v>338</v>
      </c>
      <c r="E51" s="180"/>
      <c r="F51" s="181">
        <v>1079</v>
      </c>
      <c r="G51" s="181">
        <v>302</v>
      </c>
      <c r="H51" s="181">
        <v>664</v>
      </c>
      <c r="I51" s="181">
        <v>28</v>
      </c>
      <c r="J51" s="181">
        <v>234</v>
      </c>
      <c r="K51" s="67">
        <v>0</v>
      </c>
      <c r="L51" s="183"/>
      <c r="M51" s="67">
        <v>0</v>
      </c>
      <c r="N51" s="181">
        <v>8</v>
      </c>
      <c r="O51" s="182">
        <v>181</v>
      </c>
    </row>
    <row r="52" spans="2:15" ht="12">
      <c r="B52" s="159"/>
      <c r="C52" s="54" t="s">
        <v>426</v>
      </c>
      <c r="D52" s="179">
        <v>515</v>
      </c>
      <c r="E52" s="180"/>
      <c r="F52" s="181">
        <v>1614</v>
      </c>
      <c r="G52" s="181">
        <v>457</v>
      </c>
      <c r="H52" s="181">
        <v>997</v>
      </c>
      <c r="I52" s="181">
        <v>48</v>
      </c>
      <c r="J52" s="181">
        <v>449</v>
      </c>
      <c r="K52" s="67">
        <v>0</v>
      </c>
      <c r="L52" s="183"/>
      <c r="M52" s="67">
        <v>0</v>
      </c>
      <c r="N52" s="181">
        <v>10</v>
      </c>
      <c r="O52" s="182">
        <v>168</v>
      </c>
    </row>
    <row r="53" spans="2:15" ht="12">
      <c r="B53" s="159"/>
      <c r="C53" s="54" t="s">
        <v>427</v>
      </c>
      <c r="D53" s="179">
        <v>633</v>
      </c>
      <c r="E53" s="180"/>
      <c r="F53" s="181">
        <v>2505</v>
      </c>
      <c r="G53" s="181">
        <v>552</v>
      </c>
      <c r="H53" s="181">
        <v>1650</v>
      </c>
      <c r="I53" s="181">
        <v>58</v>
      </c>
      <c r="J53" s="181">
        <v>665</v>
      </c>
      <c r="K53" s="181">
        <v>4</v>
      </c>
      <c r="L53" s="183"/>
      <c r="M53" s="181">
        <v>12</v>
      </c>
      <c r="N53" s="181">
        <v>19</v>
      </c>
      <c r="O53" s="182">
        <v>178</v>
      </c>
    </row>
    <row r="54" spans="2:15" ht="12">
      <c r="B54" s="159"/>
      <c r="C54" s="54" t="s">
        <v>429</v>
      </c>
      <c r="D54" s="179">
        <v>589</v>
      </c>
      <c r="E54" s="180"/>
      <c r="F54" s="181">
        <v>2002</v>
      </c>
      <c r="G54" s="181">
        <v>514</v>
      </c>
      <c r="H54" s="181">
        <v>1267</v>
      </c>
      <c r="I54" s="181">
        <v>50</v>
      </c>
      <c r="J54" s="181">
        <v>462</v>
      </c>
      <c r="K54" s="67">
        <v>0</v>
      </c>
      <c r="L54" s="183"/>
      <c r="M54" s="67">
        <v>0</v>
      </c>
      <c r="N54" s="181">
        <v>25</v>
      </c>
      <c r="O54" s="182">
        <v>273</v>
      </c>
    </row>
    <row r="55" spans="2:15" ht="12">
      <c r="B55" s="159"/>
      <c r="C55" s="54" t="s">
        <v>430</v>
      </c>
      <c r="D55" s="179">
        <v>467</v>
      </c>
      <c r="E55" s="180" t="s">
        <v>493</v>
      </c>
      <c r="F55" s="181">
        <v>1387</v>
      </c>
      <c r="G55" s="181">
        <v>401</v>
      </c>
      <c r="H55" s="181">
        <v>772</v>
      </c>
      <c r="I55" s="181">
        <v>41</v>
      </c>
      <c r="J55" s="181">
        <v>391</v>
      </c>
      <c r="K55" s="67">
        <v>1</v>
      </c>
      <c r="L55" s="183"/>
      <c r="M55" s="67" t="s">
        <v>494</v>
      </c>
      <c r="N55" s="181">
        <v>24</v>
      </c>
      <c r="O55" s="182">
        <v>224</v>
      </c>
    </row>
    <row r="56" spans="2:15" ht="12">
      <c r="B56" s="159"/>
      <c r="C56" s="54" t="s">
        <v>526</v>
      </c>
      <c r="D56" s="179">
        <v>495</v>
      </c>
      <c r="E56" s="180"/>
      <c r="F56" s="181">
        <v>2389</v>
      </c>
      <c r="G56" s="181">
        <v>414</v>
      </c>
      <c r="H56" s="181">
        <v>1032</v>
      </c>
      <c r="I56" s="181">
        <v>55</v>
      </c>
      <c r="J56" s="181">
        <v>1131</v>
      </c>
      <c r="K56" s="67">
        <v>0</v>
      </c>
      <c r="L56" s="183"/>
      <c r="M56" s="67">
        <v>0</v>
      </c>
      <c r="N56" s="181">
        <v>26</v>
      </c>
      <c r="O56" s="182">
        <v>226</v>
      </c>
    </row>
    <row r="57" spans="2:15" ht="12">
      <c r="B57" s="159"/>
      <c r="C57" s="54" t="s">
        <v>432</v>
      </c>
      <c r="D57" s="179">
        <v>1308</v>
      </c>
      <c r="E57" s="180"/>
      <c r="F57" s="181">
        <v>4319</v>
      </c>
      <c r="G57" s="181">
        <v>1167</v>
      </c>
      <c r="H57" s="181">
        <v>2823</v>
      </c>
      <c r="I57" s="181">
        <v>106</v>
      </c>
      <c r="J57" s="181">
        <v>1052</v>
      </c>
      <c r="K57" s="181">
        <v>4</v>
      </c>
      <c r="L57" s="183"/>
      <c r="M57" s="181">
        <v>21</v>
      </c>
      <c r="N57" s="181">
        <v>31</v>
      </c>
      <c r="O57" s="182">
        <v>423</v>
      </c>
    </row>
    <row r="58" spans="2:15" ht="12">
      <c r="B58" s="159"/>
      <c r="C58" s="54"/>
      <c r="D58" s="179"/>
      <c r="E58" s="180"/>
      <c r="F58" s="181"/>
      <c r="G58" s="181"/>
      <c r="H58" s="181"/>
      <c r="I58" s="181"/>
      <c r="J58" s="181"/>
      <c r="K58" s="181"/>
      <c r="L58" s="183"/>
      <c r="M58" s="181"/>
      <c r="N58" s="181"/>
      <c r="O58" s="182"/>
    </row>
    <row r="59" spans="2:15" ht="12">
      <c r="B59" s="1331" t="s">
        <v>527</v>
      </c>
      <c r="C59" s="1332"/>
      <c r="D59" s="179"/>
      <c r="E59" s="180"/>
      <c r="F59" s="181"/>
      <c r="G59" s="181"/>
      <c r="H59" s="181"/>
      <c r="I59" s="181"/>
      <c r="J59" s="181"/>
      <c r="K59" s="181"/>
      <c r="L59" s="183"/>
      <c r="M59" s="181"/>
      <c r="N59" s="181"/>
      <c r="O59" s="182"/>
    </row>
    <row r="60" spans="2:15" ht="12">
      <c r="B60" s="136"/>
      <c r="C60" s="54" t="s">
        <v>528</v>
      </c>
      <c r="D60" s="179">
        <v>4290</v>
      </c>
      <c r="E60" s="180"/>
      <c r="F60" s="181">
        <v>29178</v>
      </c>
      <c r="G60" s="181">
        <v>3460</v>
      </c>
      <c r="H60" s="181">
        <v>12351</v>
      </c>
      <c r="I60" s="181">
        <v>731</v>
      </c>
      <c r="J60" s="181">
        <v>15339</v>
      </c>
      <c r="K60" s="181">
        <v>7</v>
      </c>
      <c r="L60" s="183"/>
      <c r="M60" s="181">
        <v>26</v>
      </c>
      <c r="N60" s="181">
        <v>92</v>
      </c>
      <c r="O60" s="182">
        <v>1462</v>
      </c>
    </row>
    <row r="61" spans="2:15" ht="12">
      <c r="B61" s="136"/>
      <c r="C61" s="54" t="s">
        <v>529</v>
      </c>
      <c r="D61" s="179">
        <v>1639</v>
      </c>
      <c r="E61" s="180"/>
      <c r="F61" s="181">
        <v>8851</v>
      </c>
      <c r="G61" s="181">
        <v>1400</v>
      </c>
      <c r="H61" s="181">
        <v>3728</v>
      </c>
      <c r="I61" s="181">
        <v>167</v>
      </c>
      <c r="J61" s="181">
        <v>4263</v>
      </c>
      <c r="K61" s="181">
        <v>6</v>
      </c>
      <c r="L61" s="183"/>
      <c r="M61" s="181">
        <v>11</v>
      </c>
      <c r="N61" s="181">
        <v>66</v>
      </c>
      <c r="O61" s="182">
        <v>849</v>
      </c>
    </row>
    <row r="62" spans="2:15" ht="12">
      <c r="B62" s="136"/>
      <c r="C62" s="54"/>
      <c r="D62" s="179"/>
      <c r="E62" s="180"/>
      <c r="F62" s="181"/>
      <c r="G62" s="181"/>
      <c r="H62" s="181"/>
      <c r="I62" s="181"/>
      <c r="J62" s="181"/>
      <c r="K62" s="181"/>
      <c r="L62" s="183"/>
      <c r="M62" s="181"/>
      <c r="N62" s="181"/>
      <c r="O62" s="182"/>
    </row>
    <row r="63" spans="2:15" ht="12">
      <c r="B63" s="136"/>
      <c r="C63" s="54" t="s">
        <v>530</v>
      </c>
      <c r="D63" s="179">
        <v>1153</v>
      </c>
      <c r="E63" s="180"/>
      <c r="F63" s="181">
        <v>4375</v>
      </c>
      <c r="G63" s="181">
        <v>1009</v>
      </c>
      <c r="H63" s="181">
        <v>2383</v>
      </c>
      <c r="I63" s="181">
        <v>110</v>
      </c>
      <c r="J63" s="181">
        <v>1532</v>
      </c>
      <c r="K63" s="181">
        <v>5</v>
      </c>
      <c r="L63" s="183"/>
      <c r="M63" s="181">
        <v>5</v>
      </c>
      <c r="N63" s="181">
        <v>29</v>
      </c>
      <c r="O63" s="182">
        <v>455</v>
      </c>
    </row>
    <row r="64" spans="2:15" ht="12">
      <c r="B64" s="136"/>
      <c r="C64" s="54" t="s">
        <v>434</v>
      </c>
      <c r="D64" s="179">
        <v>607</v>
      </c>
      <c r="E64" s="180"/>
      <c r="F64" s="181">
        <v>2672</v>
      </c>
      <c r="G64" s="181">
        <v>529</v>
      </c>
      <c r="H64" s="181">
        <v>1370</v>
      </c>
      <c r="I64" s="181">
        <v>53</v>
      </c>
      <c r="J64" s="181">
        <v>1105</v>
      </c>
      <c r="K64" s="67">
        <v>5</v>
      </c>
      <c r="L64" s="184"/>
      <c r="M64" s="67">
        <v>11</v>
      </c>
      <c r="N64" s="181">
        <v>20</v>
      </c>
      <c r="O64" s="182">
        <v>186</v>
      </c>
    </row>
    <row r="65" spans="2:15" ht="12">
      <c r="B65" s="136"/>
      <c r="C65" s="54" t="s">
        <v>435</v>
      </c>
      <c r="D65" s="179">
        <v>1017</v>
      </c>
      <c r="E65" s="180"/>
      <c r="F65" s="181">
        <v>4392</v>
      </c>
      <c r="G65" s="181">
        <v>926</v>
      </c>
      <c r="H65" s="181">
        <v>2679</v>
      </c>
      <c r="I65" s="181">
        <v>69</v>
      </c>
      <c r="J65" s="181">
        <v>1358</v>
      </c>
      <c r="K65" s="67">
        <v>2</v>
      </c>
      <c r="L65" s="184"/>
      <c r="M65" s="67">
        <v>3</v>
      </c>
      <c r="N65" s="181">
        <v>20</v>
      </c>
      <c r="O65" s="182">
        <v>352</v>
      </c>
    </row>
    <row r="66" spans="2:15" ht="12">
      <c r="B66" s="136"/>
      <c r="C66" s="54" t="s">
        <v>436</v>
      </c>
      <c r="D66" s="179">
        <v>210</v>
      </c>
      <c r="E66" s="180" t="s">
        <v>500</v>
      </c>
      <c r="F66" s="181">
        <v>671</v>
      </c>
      <c r="G66" s="181">
        <v>175</v>
      </c>
      <c r="H66" s="181">
        <v>428</v>
      </c>
      <c r="I66" s="181">
        <v>25</v>
      </c>
      <c r="J66" s="181">
        <v>156</v>
      </c>
      <c r="K66" s="67">
        <v>1</v>
      </c>
      <c r="L66" s="184"/>
      <c r="M66" s="67" t="s">
        <v>501</v>
      </c>
      <c r="N66" s="181">
        <v>9</v>
      </c>
      <c r="O66" s="182">
        <v>87</v>
      </c>
    </row>
    <row r="67" spans="2:15" ht="12">
      <c r="B67" s="136"/>
      <c r="C67" s="54" t="s">
        <v>437</v>
      </c>
      <c r="D67" s="179">
        <v>805</v>
      </c>
      <c r="E67" s="180"/>
      <c r="F67" s="181">
        <v>2898</v>
      </c>
      <c r="G67" s="181">
        <v>676</v>
      </c>
      <c r="H67" s="181">
        <v>1558</v>
      </c>
      <c r="I67" s="181">
        <v>94</v>
      </c>
      <c r="J67" s="181">
        <v>842</v>
      </c>
      <c r="K67" s="67">
        <v>1</v>
      </c>
      <c r="L67" s="184"/>
      <c r="M67" s="67" t="s">
        <v>501</v>
      </c>
      <c r="N67" s="181">
        <v>34</v>
      </c>
      <c r="O67" s="182">
        <v>498</v>
      </c>
    </row>
    <row r="68" spans="2:15" ht="12">
      <c r="B68" s="136"/>
      <c r="C68" s="54"/>
      <c r="D68" s="179"/>
      <c r="E68" s="180"/>
      <c r="F68" s="181"/>
      <c r="G68" s="181"/>
      <c r="H68" s="181"/>
      <c r="I68" s="181"/>
      <c r="J68" s="181"/>
      <c r="K68" s="67"/>
      <c r="L68" s="184"/>
      <c r="M68" s="67"/>
      <c r="N68" s="181"/>
      <c r="O68" s="182"/>
    </row>
    <row r="69" spans="2:15" ht="12">
      <c r="B69" s="136"/>
      <c r="C69" s="54" t="s">
        <v>439</v>
      </c>
      <c r="D69" s="179">
        <v>791</v>
      </c>
      <c r="E69" s="180" t="s">
        <v>500</v>
      </c>
      <c r="F69" s="181">
        <v>2234</v>
      </c>
      <c r="G69" s="181">
        <v>694</v>
      </c>
      <c r="H69" s="181">
        <v>1460</v>
      </c>
      <c r="I69" s="181">
        <v>69</v>
      </c>
      <c r="J69" s="181">
        <v>363</v>
      </c>
      <c r="K69" s="67">
        <v>1</v>
      </c>
      <c r="L69" s="184"/>
      <c r="M69" s="67" t="s">
        <v>501</v>
      </c>
      <c r="N69" s="181">
        <v>27</v>
      </c>
      <c r="O69" s="182">
        <v>411</v>
      </c>
    </row>
    <row r="70" spans="2:15" ht="12">
      <c r="B70" s="136"/>
      <c r="C70" s="54" t="s">
        <v>531</v>
      </c>
      <c r="D70" s="179">
        <v>393</v>
      </c>
      <c r="E70" s="180"/>
      <c r="F70" s="181">
        <v>1000</v>
      </c>
      <c r="G70" s="181">
        <v>330</v>
      </c>
      <c r="H70" s="181">
        <v>653</v>
      </c>
      <c r="I70" s="181">
        <v>37</v>
      </c>
      <c r="J70" s="181">
        <v>149</v>
      </c>
      <c r="K70" s="67">
        <v>4</v>
      </c>
      <c r="L70" s="184"/>
      <c r="M70" s="67">
        <v>7</v>
      </c>
      <c r="N70" s="181">
        <v>22</v>
      </c>
      <c r="O70" s="182">
        <v>191</v>
      </c>
    </row>
    <row r="71" spans="2:15" ht="12">
      <c r="B71" s="148"/>
      <c r="C71" s="185" t="s">
        <v>532</v>
      </c>
      <c r="D71" s="186">
        <v>526</v>
      </c>
      <c r="E71" s="187" t="s">
        <v>493</v>
      </c>
      <c r="F71" s="188">
        <v>3647</v>
      </c>
      <c r="G71" s="188">
        <v>412</v>
      </c>
      <c r="H71" s="188">
        <v>986</v>
      </c>
      <c r="I71" s="188">
        <v>74</v>
      </c>
      <c r="J71" s="188">
        <v>2294</v>
      </c>
      <c r="K71" s="189">
        <v>1</v>
      </c>
      <c r="L71" s="190"/>
      <c r="M71" s="189" t="s">
        <v>494</v>
      </c>
      <c r="N71" s="188">
        <v>39</v>
      </c>
      <c r="O71" s="191">
        <v>367</v>
      </c>
    </row>
    <row r="72" ht="12">
      <c r="C72" s="151" t="s">
        <v>533</v>
      </c>
    </row>
    <row r="73" ht="12">
      <c r="C73" s="151" t="s">
        <v>534</v>
      </c>
    </row>
  </sheetData>
  <mergeCells count="14">
    <mergeCell ref="N4:O4"/>
    <mergeCell ref="B4:C5"/>
    <mergeCell ref="B7:C7"/>
    <mergeCell ref="D4:F4"/>
    <mergeCell ref="G4:H4"/>
    <mergeCell ref="E5:F5"/>
    <mergeCell ref="I4:J4"/>
    <mergeCell ref="K4:M4"/>
    <mergeCell ref="B43:C43"/>
    <mergeCell ref="B59:C59"/>
    <mergeCell ref="B9:C9"/>
    <mergeCell ref="L5:M5"/>
    <mergeCell ref="B29:C29"/>
    <mergeCell ref="B6:C6"/>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B2:R77"/>
  <sheetViews>
    <sheetView workbookViewId="0" topLeftCell="A1">
      <selection activeCell="A1" sqref="A1"/>
    </sheetView>
  </sheetViews>
  <sheetFormatPr defaultColWidth="9.00390625" defaultRowHeight="13.5"/>
  <cols>
    <col min="1" max="1" width="2.625" style="192" customWidth="1"/>
    <col min="2" max="2" width="4.375" style="192" customWidth="1"/>
    <col min="3" max="4" width="2.625" style="192" customWidth="1"/>
    <col min="5" max="5" width="22.00390625" style="192" customWidth="1"/>
    <col min="6" max="6" width="2.375" style="192" customWidth="1"/>
    <col min="7" max="7" width="7.00390625" style="192" customWidth="1"/>
    <col min="8" max="9" width="8.125" style="192" customWidth="1"/>
    <col min="10" max="10" width="2.375" style="192" customWidth="1"/>
    <col min="11" max="11" width="7.25390625" style="192" customWidth="1"/>
    <col min="12" max="13" width="8.125" style="192" customWidth="1"/>
    <col min="14" max="14" width="2.625" style="192" customWidth="1"/>
    <col min="15" max="15" width="6.25390625" style="192" customWidth="1"/>
    <col min="16" max="17" width="8.125" style="192" customWidth="1"/>
    <col min="18" max="18" width="8.50390625" style="192" customWidth="1"/>
    <col min="19" max="16384" width="9.00390625" style="192" customWidth="1"/>
  </cols>
  <sheetData>
    <row r="1" ht="15" customHeight="1"/>
    <row r="2" ht="15" customHeight="1">
      <c r="B2" s="193" t="s">
        <v>1458</v>
      </c>
    </row>
    <row r="3" ht="15" customHeight="1">
      <c r="B3" s="193" t="s">
        <v>1400</v>
      </c>
    </row>
    <row r="4" spans="3:18" ht="15" customHeight="1" thickBot="1">
      <c r="C4" s="194"/>
      <c r="D4" s="194"/>
      <c r="E4" s="195"/>
      <c r="F4" s="195"/>
      <c r="G4" s="195"/>
      <c r="H4" s="195"/>
      <c r="I4" s="195"/>
      <c r="J4" s="195"/>
      <c r="K4" s="195"/>
      <c r="L4" s="195"/>
      <c r="M4" s="195"/>
      <c r="N4" s="195"/>
      <c r="O4" s="195"/>
      <c r="P4" s="195"/>
      <c r="R4" s="196" t="s">
        <v>1401</v>
      </c>
    </row>
    <row r="5" spans="2:18" s="151" customFormat="1" ht="15" customHeight="1" thickTop="1">
      <c r="B5" s="1323" t="s">
        <v>1402</v>
      </c>
      <c r="C5" s="1324"/>
      <c r="D5" s="1324"/>
      <c r="E5" s="1325"/>
      <c r="F5" s="1312" t="s">
        <v>1403</v>
      </c>
      <c r="G5" s="1313"/>
      <c r="H5" s="1313"/>
      <c r="I5" s="1314"/>
      <c r="J5" s="1312" t="s">
        <v>1404</v>
      </c>
      <c r="K5" s="1313"/>
      <c r="L5" s="1313"/>
      <c r="M5" s="1314"/>
      <c r="N5" s="1312" t="s">
        <v>1405</v>
      </c>
      <c r="O5" s="1313"/>
      <c r="P5" s="1313"/>
      <c r="Q5" s="1314"/>
      <c r="R5" s="1319" t="s">
        <v>1406</v>
      </c>
    </row>
    <row r="6" spans="2:18" s="151" customFormat="1" ht="15" customHeight="1">
      <c r="B6" s="1326"/>
      <c r="C6" s="1321"/>
      <c r="D6" s="1321"/>
      <c r="E6" s="1315"/>
      <c r="F6" s="197"/>
      <c r="G6" s="157"/>
      <c r="H6" s="198"/>
      <c r="I6" s="198"/>
      <c r="J6" s="199"/>
      <c r="K6" s="200"/>
      <c r="L6" s="198"/>
      <c r="M6" s="198"/>
      <c r="N6" s="199"/>
      <c r="O6" s="200"/>
      <c r="P6" s="201"/>
      <c r="Q6" s="202"/>
      <c r="R6" s="1320"/>
    </row>
    <row r="7" spans="2:18" s="151" customFormat="1" ht="15" customHeight="1">
      <c r="B7" s="1326"/>
      <c r="C7" s="1321"/>
      <c r="D7" s="1321"/>
      <c r="E7" s="1315"/>
      <c r="F7" s="1306" t="s">
        <v>1407</v>
      </c>
      <c r="G7" s="1307"/>
      <c r="H7" s="204" t="s">
        <v>1408</v>
      </c>
      <c r="I7" s="204" t="s">
        <v>1409</v>
      </c>
      <c r="J7" s="1306" t="s">
        <v>1407</v>
      </c>
      <c r="K7" s="1307"/>
      <c r="L7" s="204" t="s">
        <v>1408</v>
      </c>
      <c r="M7" s="204" t="s">
        <v>1409</v>
      </c>
      <c r="N7" s="1306" t="s">
        <v>1407</v>
      </c>
      <c r="O7" s="1307"/>
      <c r="P7" s="204" t="s">
        <v>1408</v>
      </c>
      <c r="Q7" s="204" t="s">
        <v>1409</v>
      </c>
      <c r="R7" s="1320"/>
    </row>
    <row r="8" spans="2:18" s="151" customFormat="1" ht="15" customHeight="1">
      <c r="B8" s="1316"/>
      <c r="C8" s="1317"/>
      <c r="D8" s="1317"/>
      <c r="E8" s="1318"/>
      <c r="F8" s="205"/>
      <c r="G8" s="205"/>
      <c r="H8" s="206"/>
      <c r="I8" s="206"/>
      <c r="J8" s="207"/>
      <c r="K8" s="208"/>
      <c r="L8" s="206"/>
      <c r="M8" s="206"/>
      <c r="N8" s="207"/>
      <c r="O8" s="208"/>
      <c r="P8" s="206"/>
      <c r="Q8" s="205"/>
      <c r="R8" s="1311"/>
    </row>
    <row r="9" spans="2:18" s="151" customFormat="1" ht="12" customHeight="1">
      <c r="B9" s="136"/>
      <c r="C9" s="157"/>
      <c r="D9" s="157"/>
      <c r="E9" s="52"/>
      <c r="F9" s="137"/>
      <c r="G9" s="209"/>
      <c r="H9" s="209"/>
      <c r="I9" s="209"/>
      <c r="J9" s="210"/>
      <c r="K9" s="209"/>
      <c r="L9" s="209"/>
      <c r="M9" s="209"/>
      <c r="N9" s="210"/>
      <c r="O9" s="209"/>
      <c r="P9" s="209"/>
      <c r="Q9" s="209"/>
      <c r="R9" s="211"/>
    </row>
    <row r="10" spans="2:18" s="151" customFormat="1" ht="12" customHeight="1">
      <c r="B10" s="159"/>
      <c r="C10" s="1308" t="s">
        <v>1410</v>
      </c>
      <c r="D10" s="1308"/>
      <c r="E10" s="1309"/>
      <c r="F10" s="137"/>
      <c r="G10" s="210">
        <v>15415</v>
      </c>
      <c r="H10" s="210">
        <v>18540</v>
      </c>
      <c r="I10" s="210">
        <v>8464</v>
      </c>
      <c r="J10" s="210"/>
      <c r="K10" s="210">
        <v>12984</v>
      </c>
      <c r="L10" s="210">
        <v>15657</v>
      </c>
      <c r="M10" s="210">
        <v>7322</v>
      </c>
      <c r="N10" s="210"/>
      <c r="O10" s="210">
        <v>2422</v>
      </c>
      <c r="P10" s="210">
        <v>2683</v>
      </c>
      <c r="Q10" s="210">
        <v>1180</v>
      </c>
      <c r="R10" s="212">
        <v>335</v>
      </c>
    </row>
    <row r="11" spans="2:18" s="151" customFormat="1" ht="12" customHeight="1">
      <c r="B11" s="159"/>
      <c r="C11" s="1308" t="s">
        <v>536</v>
      </c>
      <c r="D11" s="1310"/>
      <c r="E11" s="1309"/>
      <c r="F11" s="137"/>
      <c r="G11" s="210">
        <v>16389</v>
      </c>
      <c r="H11" s="210">
        <v>19680</v>
      </c>
      <c r="I11" s="210">
        <v>8885</v>
      </c>
      <c r="J11" s="210"/>
      <c r="K11" s="210">
        <v>13547</v>
      </c>
      <c r="L11" s="210">
        <v>16215</v>
      </c>
      <c r="M11" s="210">
        <v>7529</v>
      </c>
      <c r="N11" s="210"/>
      <c r="O11" s="210">
        <v>2815</v>
      </c>
      <c r="P11" s="210">
        <v>3461</v>
      </c>
      <c r="Q11" s="210">
        <v>1357</v>
      </c>
      <c r="R11" s="212">
        <v>320</v>
      </c>
    </row>
    <row r="12" spans="2:18" s="151" customFormat="1" ht="12" customHeight="1">
      <c r="B12" s="159"/>
      <c r="C12" s="1308" t="s">
        <v>1411</v>
      </c>
      <c r="D12" s="1310"/>
      <c r="E12" s="1309"/>
      <c r="F12" s="213"/>
      <c r="G12" s="210">
        <v>17421</v>
      </c>
      <c r="H12" s="210">
        <f>SUM(L12,P12)</f>
        <v>21441</v>
      </c>
      <c r="I12" s="210">
        <v>9362</v>
      </c>
      <c r="J12" s="213"/>
      <c r="K12" s="210">
        <v>14461</v>
      </c>
      <c r="L12" s="210">
        <v>17257</v>
      </c>
      <c r="M12" s="210">
        <v>7965</v>
      </c>
      <c r="N12" s="213"/>
      <c r="O12" s="210">
        <v>2785</v>
      </c>
      <c r="P12" s="210">
        <v>4184</v>
      </c>
      <c r="Q12" s="210">
        <v>1342</v>
      </c>
      <c r="R12" s="212">
        <v>345</v>
      </c>
    </row>
    <row r="13" spans="2:18" s="151" customFormat="1" ht="12" customHeight="1">
      <c r="B13" s="159"/>
      <c r="C13" s="1308" t="s">
        <v>537</v>
      </c>
      <c r="D13" s="1310"/>
      <c r="E13" s="1309"/>
      <c r="F13" s="213"/>
      <c r="G13" s="210">
        <v>19691</v>
      </c>
      <c r="H13" s="210">
        <f>SUM(L13,P13)</f>
        <v>24193</v>
      </c>
      <c r="I13" s="210">
        <v>10770</v>
      </c>
      <c r="J13" s="213"/>
      <c r="K13" s="210">
        <v>15569</v>
      </c>
      <c r="L13" s="210">
        <v>19022</v>
      </c>
      <c r="M13" s="210">
        <v>8727</v>
      </c>
      <c r="N13" s="213"/>
      <c r="O13" s="210">
        <v>4123</v>
      </c>
      <c r="P13" s="210">
        <v>5171</v>
      </c>
      <c r="Q13" s="210">
        <v>2051</v>
      </c>
      <c r="R13" s="212">
        <v>389</v>
      </c>
    </row>
    <row r="14" spans="2:18" s="151" customFormat="1" ht="12" customHeight="1">
      <c r="B14" s="136"/>
      <c r="C14" s="157"/>
      <c r="D14" s="157"/>
      <c r="E14" s="214"/>
      <c r="F14" s="215"/>
      <c r="Q14" s="137"/>
      <c r="R14" s="52"/>
    </row>
    <row r="15" spans="2:18" s="165" customFormat="1" ht="12" customHeight="1">
      <c r="B15" s="216" t="s">
        <v>1412</v>
      </c>
      <c r="C15" s="1301" t="s">
        <v>1413</v>
      </c>
      <c r="D15" s="1301"/>
      <c r="E15" s="1302"/>
      <c r="F15" s="217"/>
      <c r="G15" s="218">
        <f>SUM(G17:G28)/12</f>
        <v>22652.916666666668</v>
      </c>
      <c r="H15" s="218">
        <f>SUM(H17:H28)/12</f>
        <v>27748.416666666668</v>
      </c>
      <c r="I15" s="218">
        <f>SUM(I17:I28)/12</f>
        <v>12652.166666666666</v>
      </c>
      <c r="J15" s="218"/>
      <c r="K15" s="218">
        <v>17717</v>
      </c>
      <c r="L15" s="218">
        <f>SUM(L17:L28)/12</f>
        <v>21590.833333333332</v>
      </c>
      <c r="M15" s="218">
        <v>10095</v>
      </c>
      <c r="N15" s="218"/>
      <c r="O15" s="218">
        <f>SUM(O17:O28)/12</f>
        <v>4936</v>
      </c>
      <c r="P15" s="218">
        <v>6157</v>
      </c>
      <c r="Q15" s="218">
        <f>SUM(Q17:Q28)/12</f>
        <v>2556.6666666666665</v>
      </c>
      <c r="R15" s="219">
        <f>SUM(R17:R28)/12</f>
        <v>415.3333333333333</v>
      </c>
    </row>
    <row r="16" spans="2:18" s="151" customFormat="1" ht="12" customHeight="1">
      <c r="B16" s="136"/>
      <c r="C16" s="220"/>
      <c r="D16" s="220"/>
      <c r="E16" s="221"/>
      <c r="F16" s="220"/>
      <c r="G16" s="210"/>
      <c r="H16" s="210"/>
      <c r="I16" s="210"/>
      <c r="J16" s="210"/>
      <c r="K16" s="137"/>
      <c r="L16" s="137"/>
      <c r="M16" s="137"/>
      <c r="N16" s="137"/>
      <c r="O16" s="137"/>
      <c r="P16" s="137"/>
      <c r="Q16" s="137"/>
      <c r="R16" s="52"/>
    </row>
    <row r="17" spans="2:18" s="151" customFormat="1" ht="12" customHeight="1">
      <c r="B17" s="136"/>
      <c r="C17" s="157"/>
      <c r="D17" s="157"/>
      <c r="E17" s="222" t="s">
        <v>1389</v>
      </c>
      <c r="F17" s="223"/>
      <c r="G17" s="210">
        <f>K17+O17</f>
        <v>18403</v>
      </c>
      <c r="H17" s="210">
        <f>L17+P17</f>
        <v>22375</v>
      </c>
      <c r="I17" s="210">
        <f>M17+Q17</f>
        <v>10302</v>
      </c>
      <c r="J17" s="210"/>
      <c r="K17" s="210">
        <v>17063</v>
      </c>
      <c r="L17" s="137">
        <v>20853</v>
      </c>
      <c r="M17" s="137">
        <v>9334</v>
      </c>
      <c r="N17" s="137"/>
      <c r="O17" s="210">
        <v>1340</v>
      </c>
      <c r="P17" s="137">
        <v>1522</v>
      </c>
      <c r="Q17" s="137">
        <v>968</v>
      </c>
      <c r="R17" s="52">
        <v>369</v>
      </c>
    </row>
    <row r="18" spans="2:18" s="151" customFormat="1" ht="12" customHeight="1">
      <c r="B18" s="136"/>
      <c r="C18" s="157"/>
      <c r="D18" s="157"/>
      <c r="E18" s="222" t="s">
        <v>1390</v>
      </c>
      <c r="F18" s="223"/>
      <c r="G18" s="210">
        <v>18870</v>
      </c>
      <c r="H18" s="210">
        <f aca="true" t="shared" si="0" ref="H18:H28">L18+P18</f>
        <v>23183</v>
      </c>
      <c r="I18" s="210">
        <f aca="true" t="shared" si="1" ref="I18:I28">M18+Q18</f>
        <v>9996</v>
      </c>
      <c r="J18" s="210"/>
      <c r="K18" s="210">
        <v>16799</v>
      </c>
      <c r="L18" s="137">
        <v>20358</v>
      </c>
      <c r="M18" s="137">
        <v>9476</v>
      </c>
      <c r="N18" s="137"/>
      <c r="O18" s="210">
        <v>2070</v>
      </c>
      <c r="P18" s="137">
        <v>2825</v>
      </c>
      <c r="Q18" s="137">
        <v>520</v>
      </c>
      <c r="R18" s="52">
        <v>374</v>
      </c>
    </row>
    <row r="19" spans="2:18" s="151" customFormat="1" ht="12" customHeight="1">
      <c r="B19" s="136"/>
      <c r="C19" s="157"/>
      <c r="D19" s="157"/>
      <c r="E19" s="222" t="s">
        <v>1391</v>
      </c>
      <c r="F19" s="223"/>
      <c r="G19" s="210">
        <f aca="true" t="shared" si="2" ref="G19:G24">K19+O19</f>
        <v>19152</v>
      </c>
      <c r="H19" s="210">
        <f t="shared" si="0"/>
        <v>23227</v>
      </c>
      <c r="I19" s="210">
        <f t="shared" si="1"/>
        <v>10831</v>
      </c>
      <c r="J19" s="210"/>
      <c r="K19" s="210">
        <v>16555</v>
      </c>
      <c r="L19" s="137">
        <v>20078</v>
      </c>
      <c r="M19" s="137">
        <v>9361</v>
      </c>
      <c r="N19" s="137"/>
      <c r="O19" s="210">
        <v>2597</v>
      </c>
      <c r="P19" s="137">
        <v>3149</v>
      </c>
      <c r="Q19" s="137">
        <v>1470</v>
      </c>
      <c r="R19" s="52">
        <v>429</v>
      </c>
    </row>
    <row r="20" spans="2:18" s="151" customFormat="1" ht="12" customHeight="1">
      <c r="B20" s="136"/>
      <c r="C20" s="157"/>
      <c r="D20" s="157"/>
      <c r="E20" s="222" t="s">
        <v>1392</v>
      </c>
      <c r="F20" s="223"/>
      <c r="G20" s="210">
        <f t="shared" si="2"/>
        <v>19187</v>
      </c>
      <c r="H20" s="210">
        <f t="shared" si="0"/>
        <v>23368</v>
      </c>
      <c r="I20" s="210">
        <f t="shared" si="1"/>
        <v>10792</v>
      </c>
      <c r="J20" s="210"/>
      <c r="K20" s="210">
        <v>17383</v>
      </c>
      <c r="L20" s="137">
        <v>20973</v>
      </c>
      <c r="M20" s="137">
        <v>10175</v>
      </c>
      <c r="N20" s="137"/>
      <c r="O20" s="210">
        <v>1804</v>
      </c>
      <c r="P20" s="137">
        <v>2395</v>
      </c>
      <c r="Q20" s="137">
        <v>617</v>
      </c>
      <c r="R20" s="52">
        <v>391</v>
      </c>
    </row>
    <row r="21" spans="2:18" s="151" customFormat="1" ht="12" customHeight="1">
      <c r="B21" s="136"/>
      <c r="C21" s="157"/>
      <c r="D21" s="157"/>
      <c r="E21" s="222" t="s">
        <v>1393</v>
      </c>
      <c r="F21" s="223"/>
      <c r="G21" s="210">
        <f t="shared" si="2"/>
        <v>17690</v>
      </c>
      <c r="H21" s="210">
        <f t="shared" si="0"/>
        <v>21443</v>
      </c>
      <c r="I21" s="210">
        <f t="shared" si="1"/>
        <v>10299</v>
      </c>
      <c r="J21" s="210"/>
      <c r="K21" s="210">
        <v>17201</v>
      </c>
      <c r="L21" s="137">
        <v>20910</v>
      </c>
      <c r="M21" s="137">
        <v>9895</v>
      </c>
      <c r="N21" s="137"/>
      <c r="O21" s="210">
        <v>489</v>
      </c>
      <c r="P21" s="137">
        <v>533</v>
      </c>
      <c r="Q21" s="137">
        <v>404</v>
      </c>
      <c r="R21" s="52">
        <v>405</v>
      </c>
    </row>
    <row r="22" spans="2:18" s="151" customFormat="1" ht="12" customHeight="1">
      <c r="B22" s="136"/>
      <c r="C22" s="157"/>
      <c r="D22" s="157"/>
      <c r="E22" s="222" t="s">
        <v>1394</v>
      </c>
      <c r="F22" s="223"/>
      <c r="G22" s="210">
        <f t="shared" si="2"/>
        <v>25968</v>
      </c>
      <c r="H22" s="210">
        <f t="shared" si="0"/>
        <v>32448</v>
      </c>
      <c r="I22" s="210">
        <f t="shared" si="1"/>
        <v>13463</v>
      </c>
      <c r="J22" s="210"/>
      <c r="K22" s="210">
        <v>17682</v>
      </c>
      <c r="L22" s="137">
        <v>21589</v>
      </c>
      <c r="M22" s="137">
        <v>10142</v>
      </c>
      <c r="N22" s="137"/>
      <c r="O22" s="210">
        <v>8286</v>
      </c>
      <c r="P22" s="137">
        <v>10859</v>
      </c>
      <c r="Q22" s="137">
        <v>3321</v>
      </c>
      <c r="R22" s="52">
        <v>416</v>
      </c>
    </row>
    <row r="23" spans="2:18" s="151" customFormat="1" ht="12" customHeight="1">
      <c r="B23" s="136"/>
      <c r="C23" s="157"/>
      <c r="D23" s="157"/>
      <c r="E23" s="222" t="s">
        <v>1395</v>
      </c>
      <c r="F23" s="223"/>
      <c r="G23" s="210">
        <f t="shared" si="2"/>
        <v>26833</v>
      </c>
      <c r="H23" s="210">
        <f t="shared" si="0"/>
        <v>32973</v>
      </c>
      <c r="I23" s="210">
        <f t="shared" si="1"/>
        <v>14978</v>
      </c>
      <c r="J23" s="210"/>
      <c r="K23" s="210">
        <v>18139</v>
      </c>
      <c r="L23" s="137">
        <v>22109</v>
      </c>
      <c r="M23" s="137">
        <v>10473</v>
      </c>
      <c r="N23" s="137"/>
      <c r="O23" s="210">
        <v>8694</v>
      </c>
      <c r="P23" s="137">
        <v>10864</v>
      </c>
      <c r="Q23" s="137">
        <v>4505</v>
      </c>
      <c r="R23" s="52">
        <v>452</v>
      </c>
    </row>
    <row r="24" spans="2:18" s="151" customFormat="1" ht="12" customHeight="1">
      <c r="B24" s="136"/>
      <c r="C24" s="157"/>
      <c r="D24" s="157"/>
      <c r="E24" s="222" t="s">
        <v>1396</v>
      </c>
      <c r="F24" s="223"/>
      <c r="G24" s="210">
        <f t="shared" si="2"/>
        <v>24667</v>
      </c>
      <c r="H24" s="210">
        <f t="shared" si="0"/>
        <v>30086</v>
      </c>
      <c r="I24" s="210">
        <f t="shared" si="1"/>
        <v>14301</v>
      </c>
      <c r="J24" s="210"/>
      <c r="K24" s="210">
        <v>18005</v>
      </c>
      <c r="L24" s="137">
        <v>22041</v>
      </c>
      <c r="M24" s="137">
        <v>10284</v>
      </c>
      <c r="N24" s="137"/>
      <c r="O24" s="210">
        <v>6662</v>
      </c>
      <c r="P24" s="137">
        <v>8045</v>
      </c>
      <c r="Q24" s="137">
        <v>4017</v>
      </c>
      <c r="R24" s="52">
        <v>403</v>
      </c>
    </row>
    <row r="25" spans="2:18" s="151" customFormat="1" ht="12" customHeight="1">
      <c r="B25" s="136"/>
      <c r="C25" s="157"/>
      <c r="D25" s="157"/>
      <c r="E25" s="222" t="s">
        <v>1397</v>
      </c>
      <c r="F25" s="223"/>
      <c r="G25" s="210">
        <v>19847</v>
      </c>
      <c r="H25" s="210">
        <f t="shared" si="0"/>
        <v>24449</v>
      </c>
      <c r="I25" s="210">
        <f t="shared" si="1"/>
        <v>11152</v>
      </c>
      <c r="J25" s="210"/>
      <c r="K25" s="210">
        <v>18172</v>
      </c>
      <c r="L25" s="137">
        <v>22382</v>
      </c>
      <c r="M25" s="137">
        <v>10217</v>
      </c>
      <c r="N25" s="137"/>
      <c r="O25" s="210">
        <v>1675</v>
      </c>
      <c r="P25" s="137">
        <v>2067</v>
      </c>
      <c r="Q25" s="137">
        <v>935</v>
      </c>
      <c r="R25" s="52">
        <v>432</v>
      </c>
    </row>
    <row r="26" spans="2:18" s="151" customFormat="1" ht="12" customHeight="1">
      <c r="B26" s="136"/>
      <c r="C26" s="157"/>
      <c r="D26" s="157"/>
      <c r="E26" s="222" t="s">
        <v>1414</v>
      </c>
      <c r="F26" s="223"/>
      <c r="G26" s="210">
        <f>K26+O26</f>
        <v>18647</v>
      </c>
      <c r="H26" s="210">
        <f t="shared" si="0"/>
        <v>22716</v>
      </c>
      <c r="I26" s="210">
        <f t="shared" si="1"/>
        <v>10731</v>
      </c>
      <c r="J26" s="210"/>
      <c r="K26" s="210">
        <v>18250</v>
      </c>
      <c r="L26" s="137">
        <v>22338</v>
      </c>
      <c r="M26" s="137">
        <v>10295</v>
      </c>
      <c r="N26" s="137"/>
      <c r="O26" s="210">
        <v>397</v>
      </c>
      <c r="P26" s="137">
        <v>378</v>
      </c>
      <c r="Q26" s="137">
        <v>436</v>
      </c>
      <c r="R26" s="52">
        <v>425</v>
      </c>
    </row>
    <row r="27" spans="2:18" s="151" customFormat="1" ht="12" customHeight="1">
      <c r="B27" s="136"/>
      <c r="C27" s="157"/>
      <c r="D27" s="157"/>
      <c r="E27" s="222" t="s">
        <v>1415</v>
      </c>
      <c r="F27" s="223"/>
      <c r="G27" s="210">
        <f>K27+O27</f>
        <v>19326</v>
      </c>
      <c r="H27" s="210">
        <f t="shared" si="0"/>
        <v>23325</v>
      </c>
      <c r="I27" s="210">
        <f t="shared" si="1"/>
        <v>11450</v>
      </c>
      <c r="J27" s="210"/>
      <c r="K27" s="210">
        <v>18588</v>
      </c>
      <c r="L27" s="137">
        <v>22588</v>
      </c>
      <c r="M27" s="137">
        <v>10710</v>
      </c>
      <c r="N27" s="137"/>
      <c r="O27" s="210">
        <v>738</v>
      </c>
      <c r="P27" s="137">
        <v>737</v>
      </c>
      <c r="Q27" s="137">
        <v>740</v>
      </c>
      <c r="R27" s="52">
        <v>438</v>
      </c>
    </row>
    <row r="28" spans="2:18" s="151" customFormat="1" ht="12" customHeight="1">
      <c r="B28" s="136"/>
      <c r="C28" s="157"/>
      <c r="D28" s="157"/>
      <c r="E28" s="222" t="s">
        <v>1416</v>
      </c>
      <c r="F28" s="223"/>
      <c r="G28" s="210">
        <f>K28+O28</f>
        <v>43245</v>
      </c>
      <c r="H28" s="210">
        <f t="shared" si="0"/>
        <v>53388</v>
      </c>
      <c r="I28" s="210">
        <f t="shared" si="1"/>
        <v>23531</v>
      </c>
      <c r="J28" s="210"/>
      <c r="K28" s="210">
        <v>18765</v>
      </c>
      <c r="L28" s="137">
        <v>22871</v>
      </c>
      <c r="M28" s="137">
        <v>10784</v>
      </c>
      <c r="N28" s="137"/>
      <c r="O28" s="210">
        <v>24480</v>
      </c>
      <c r="P28" s="137">
        <v>30517</v>
      </c>
      <c r="Q28" s="137">
        <v>12747</v>
      </c>
      <c r="R28" s="52">
        <v>450</v>
      </c>
    </row>
    <row r="29" spans="2:18" s="151" customFormat="1" ht="12" customHeight="1">
      <c r="B29" s="136"/>
      <c r="C29" s="157"/>
      <c r="D29" s="157"/>
      <c r="E29" s="222"/>
      <c r="F29" s="223"/>
      <c r="G29" s="210"/>
      <c r="H29" s="210"/>
      <c r="I29" s="210"/>
      <c r="J29" s="210"/>
      <c r="K29" s="137"/>
      <c r="L29" s="137"/>
      <c r="M29" s="137"/>
      <c r="N29" s="137"/>
      <c r="O29" s="137"/>
      <c r="P29" s="137"/>
      <c r="Q29" s="137"/>
      <c r="R29" s="52"/>
    </row>
    <row r="30" spans="2:18" s="151" customFormat="1" ht="12" customHeight="1">
      <c r="B30" s="1305" t="s">
        <v>1417</v>
      </c>
      <c r="C30" s="151" t="s">
        <v>1418</v>
      </c>
      <c r="E30" s="54" t="s">
        <v>1419</v>
      </c>
      <c r="F30" s="225"/>
      <c r="G30" s="210">
        <f aca="true" t="shared" si="3" ref="G30:G43">K30+O30</f>
        <v>24209</v>
      </c>
      <c r="H30" s="210">
        <f aca="true" t="shared" si="4" ref="H30:H43">L30+P30</f>
        <v>26454</v>
      </c>
      <c r="I30" s="210">
        <f aca="true" t="shared" si="5" ref="I30:I43">M30+Q30</f>
        <v>10283</v>
      </c>
      <c r="J30" s="210"/>
      <c r="K30" s="210">
        <v>19637</v>
      </c>
      <c r="L30" s="137">
        <v>21438</v>
      </c>
      <c r="M30" s="137">
        <v>8474</v>
      </c>
      <c r="N30" s="137"/>
      <c r="O30" s="210">
        <v>4572</v>
      </c>
      <c r="P30" s="137">
        <v>5016</v>
      </c>
      <c r="Q30" s="137">
        <v>1809</v>
      </c>
      <c r="R30" s="52">
        <v>416</v>
      </c>
    </row>
    <row r="31" spans="2:18" s="151" customFormat="1" ht="12" customHeight="1">
      <c r="B31" s="1305"/>
      <c r="C31" s="151" t="s">
        <v>1420</v>
      </c>
      <c r="E31" s="54" t="s">
        <v>1398</v>
      </c>
      <c r="F31" s="225"/>
      <c r="G31" s="210">
        <f t="shared" si="3"/>
        <v>18992</v>
      </c>
      <c r="H31" s="210">
        <f t="shared" si="4"/>
        <v>21078</v>
      </c>
      <c r="I31" s="210">
        <f t="shared" si="5"/>
        <v>8756</v>
      </c>
      <c r="J31" s="210"/>
      <c r="K31" s="210">
        <v>16357</v>
      </c>
      <c r="L31" s="137">
        <v>18043</v>
      </c>
      <c r="M31" s="137">
        <v>7896</v>
      </c>
      <c r="N31" s="137"/>
      <c r="O31" s="210">
        <v>2635</v>
      </c>
      <c r="P31" s="137">
        <v>3035</v>
      </c>
      <c r="Q31" s="137">
        <v>860</v>
      </c>
      <c r="R31" s="52">
        <v>423</v>
      </c>
    </row>
    <row r="32" spans="2:18" s="151" customFormat="1" ht="12" customHeight="1">
      <c r="B32" s="1305"/>
      <c r="C32" s="151" t="s">
        <v>1421</v>
      </c>
      <c r="E32" s="54" t="s">
        <v>1399</v>
      </c>
      <c r="F32" s="225"/>
      <c r="G32" s="210">
        <f t="shared" si="3"/>
        <v>17862</v>
      </c>
      <c r="H32" s="210">
        <f t="shared" si="4"/>
        <v>23917</v>
      </c>
      <c r="I32" s="210">
        <f t="shared" si="5"/>
        <v>10789</v>
      </c>
      <c r="J32" s="210"/>
      <c r="K32" s="210">
        <v>14673</v>
      </c>
      <c r="L32" s="137">
        <v>19501</v>
      </c>
      <c r="M32" s="137">
        <v>9047</v>
      </c>
      <c r="N32" s="137"/>
      <c r="O32" s="210">
        <v>3189</v>
      </c>
      <c r="P32" s="137">
        <v>4416</v>
      </c>
      <c r="Q32" s="137">
        <v>1742</v>
      </c>
      <c r="R32" s="52">
        <v>405</v>
      </c>
    </row>
    <row r="33" spans="2:18" s="151" customFormat="1" ht="12" customHeight="1">
      <c r="B33" s="1305"/>
      <c r="C33" s="226"/>
      <c r="D33" s="226">
        <v>18</v>
      </c>
      <c r="E33" s="54" t="s">
        <v>1422</v>
      </c>
      <c r="F33" s="225"/>
      <c r="G33" s="210">
        <f t="shared" si="3"/>
        <v>13275</v>
      </c>
      <c r="H33" s="210">
        <f t="shared" si="4"/>
        <v>23350</v>
      </c>
      <c r="I33" s="210">
        <f t="shared" si="5"/>
        <v>8103</v>
      </c>
      <c r="J33" s="210"/>
      <c r="K33" s="210">
        <v>10963</v>
      </c>
      <c r="L33" s="137">
        <v>18792</v>
      </c>
      <c r="M33" s="137">
        <v>6909</v>
      </c>
      <c r="N33" s="137"/>
      <c r="O33" s="210">
        <v>2312</v>
      </c>
      <c r="P33" s="137">
        <v>4558</v>
      </c>
      <c r="Q33" s="137">
        <v>1194</v>
      </c>
      <c r="R33" s="52">
        <v>319</v>
      </c>
    </row>
    <row r="34" spans="2:18" s="151" customFormat="1" ht="12" customHeight="1">
      <c r="B34" s="1305"/>
      <c r="C34" s="220"/>
      <c r="D34" s="220">
        <v>20</v>
      </c>
      <c r="E34" s="54" t="s">
        <v>1423</v>
      </c>
      <c r="F34" s="225"/>
      <c r="G34" s="210">
        <f t="shared" si="3"/>
        <v>12530</v>
      </c>
      <c r="H34" s="210">
        <f t="shared" si="4"/>
        <v>20807</v>
      </c>
      <c r="I34" s="210">
        <f t="shared" si="5"/>
        <v>10251</v>
      </c>
      <c r="J34" s="210"/>
      <c r="K34" s="210">
        <v>10834</v>
      </c>
      <c r="L34" s="137">
        <v>17384</v>
      </c>
      <c r="M34" s="137">
        <v>9042</v>
      </c>
      <c r="N34" s="137"/>
      <c r="O34" s="210">
        <v>1696</v>
      </c>
      <c r="P34" s="137">
        <v>3423</v>
      </c>
      <c r="Q34" s="137">
        <v>1209</v>
      </c>
      <c r="R34" s="52">
        <v>462</v>
      </c>
    </row>
    <row r="35" spans="2:18" s="151" customFormat="1" ht="12" customHeight="1">
      <c r="B35" s="1305"/>
      <c r="C35" s="220"/>
      <c r="D35" s="220">
        <v>22</v>
      </c>
      <c r="E35" s="54" t="s">
        <v>1424</v>
      </c>
      <c r="F35" s="225"/>
      <c r="G35" s="210">
        <f t="shared" si="3"/>
        <v>14030</v>
      </c>
      <c r="H35" s="210">
        <f t="shared" si="4"/>
        <v>18018</v>
      </c>
      <c r="I35" s="210">
        <f t="shared" si="5"/>
        <v>8652</v>
      </c>
      <c r="J35" s="210"/>
      <c r="K35" s="210">
        <v>12140</v>
      </c>
      <c r="L35" s="137">
        <v>15586</v>
      </c>
      <c r="M35" s="137">
        <v>7470</v>
      </c>
      <c r="N35" s="137"/>
      <c r="O35" s="210">
        <v>1890</v>
      </c>
      <c r="P35" s="137">
        <v>2432</v>
      </c>
      <c r="Q35" s="137">
        <v>1182</v>
      </c>
      <c r="R35" s="52">
        <v>580</v>
      </c>
    </row>
    <row r="36" spans="2:18" s="151" customFormat="1" ht="12" customHeight="1">
      <c r="B36" s="1305"/>
      <c r="C36" s="220"/>
      <c r="D36" s="220">
        <v>23</v>
      </c>
      <c r="E36" s="54" t="s">
        <v>1425</v>
      </c>
      <c r="F36" s="225"/>
      <c r="G36" s="210">
        <f t="shared" si="3"/>
        <v>13374</v>
      </c>
      <c r="H36" s="210">
        <f t="shared" si="4"/>
        <v>16249</v>
      </c>
      <c r="I36" s="210">
        <f t="shared" si="5"/>
        <v>8659</v>
      </c>
      <c r="J36" s="210"/>
      <c r="K36" s="210">
        <v>11570</v>
      </c>
      <c r="L36" s="137">
        <v>13002</v>
      </c>
      <c r="M36" s="137">
        <v>7952</v>
      </c>
      <c r="N36" s="137"/>
      <c r="O36" s="210">
        <v>1804</v>
      </c>
      <c r="P36" s="137">
        <v>3247</v>
      </c>
      <c r="Q36" s="137">
        <v>707</v>
      </c>
      <c r="R36" s="52">
        <v>231</v>
      </c>
    </row>
    <row r="37" spans="2:18" s="151" customFormat="1" ht="12" customHeight="1">
      <c r="B37" s="1305"/>
      <c r="C37" s="220"/>
      <c r="D37" s="220">
        <v>26</v>
      </c>
      <c r="E37" s="54" t="s">
        <v>1426</v>
      </c>
      <c r="F37" s="225"/>
      <c r="G37" s="210">
        <f t="shared" si="3"/>
        <v>25145</v>
      </c>
      <c r="H37" s="210">
        <f t="shared" si="4"/>
        <v>31668</v>
      </c>
      <c r="I37" s="210">
        <f t="shared" si="5"/>
        <v>11414</v>
      </c>
      <c r="J37" s="210"/>
      <c r="K37" s="210">
        <v>19876</v>
      </c>
      <c r="L37" s="137">
        <v>24834</v>
      </c>
      <c r="M37" s="137">
        <v>9341</v>
      </c>
      <c r="N37" s="137"/>
      <c r="O37" s="210">
        <v>5269</v>
      </c>
      <c r="P37" s="137">
        <v>6834</v>
      </c>
      <c r="Q37" s="137">
        <v>2073</v>
      </c>
      <c r="R37" s="227">
        <v>0</v>
      </c>
    </row>
    <row r="38" spans="2:18" s="151" customFormat="1" ht="12" customHeight="1">
      <c r="B38" s="1305"/>
      <c r="C38" s="220"/>
      <c r="D38" s="220">
        <v>34</v>
      </c>
      <c r="E38" s="54" t="s">
        <v>1427</v>
      </c>
      <c r="F38" s="225"/>
      <c r="G38" s="210">
        <f t="shared" si="3"/>
        <v>19264</v>
      </c>
      <c r="H38" s="210">
        <f t="shared" si="4"/>
        <v>22044</v>
      </c>
      <c r="I38" s="210">
        <f t="shared" si="5"/>
        <v>12341</v>
      </c>
      <c r="J38" s="210"/>
      <c r="K38" s="210">
        <v>16127</v>
      </c>
      <c r="L38" s="137">
        <v>18631</v>
      </c>
      <c r="M38" s="137">
        <v>9901</v>
      </c>
      <c r="N38" s="137"/>
      <c r="O38" s="210">
        <v>3137</v>
      </c>
      <c r="P38" s="137">
        <v>3413</v>
      </c>
      <c r="Q38" s="137">
        <v>2440</v>
      </c>
      <c r="R38" s="52">
        <v>421</v>
      </c>
    </row>
    <row r="39" spans="2:18" s="151" customFormat="1" ht="12" customHeight="1">
      <c r="B39" s="1305"/>
      <c r="C39" s="220"/>
      <c r="D39" s="220">
        <v>35</v>
      </c>
      <c r="E39" s="54" t="s">
        <v>1428</v>
      </c>
      <c r="F39" s="225"/>
      <c r="G39" s="210">
        <f t="shared" si="3"/>
        <v>15570</v>
      </c>
      <c r="H39" s="210">
        <f t="shared" si="4"/>
        <v>21868</v>
      </c>
      <c r="I39" s="210">
        <f t="shared" si="5"/>
        <v>10691</v>
      </c>
      <c r="J39" s="210"/>
      <c r="K39" s="210">
        <v>11615</v>
      </c>
      <c r="L39" s="137">
        <v>16003</v>
      </c>
      <c r="M39" s="137">
        <v>8299</v>
      </c>
      <c r="N39" s="137"/>
      <c r="O39" s="210">
        <v>3955</v>
      </c>
      <c r="P39" s="137">
        <v>5865</v>
      </c>
      <c r="Q39" s="137">
        <v>2392</v>
      </c>
      <c r="R39" s="52">
        <v>300</v>
      </c>
    </row>
    <row r="40" spans="2:18" s="151" customFormat="1" ht="12" customHeight="1">
      <c r="B40" s="1305"/>
      <c r="C40" s="228" t="s">
        <v>1429</v>
      </c>
      <c r="D40" s="228"/>
      <c r="E40" s="54" t="s">
        <v>1430</v>
      </c>
      <c r="F40" s="225"/>
      <c r="G40" s="210">
        <f t="shared" si="3"/>
        <v>16305</v>
      </c>
      <c r="H40" s="210">
        <f t="shared" si="4"/>
        <v>19951</v>
      </c>
      <c r="I40" s="210">
        <f t="shared" si="5"/>
        <v>12032</v>
      </c>
      <c r="J40" s="210"/>
      <c r="K40" s="210">
        <v>13077</v>
      </c>
      <c r="L40" s="137">
        <v>16079</v>
      </c>
      <c r="M40" s="137">
        <v>9517</v>
      </c>
      <c r="N40" s="137"/>
      <c r="O40" s="210">
        <v>3228</v>
      </c>
      <c r="P40" s="137">
        <v>3872</v>
      </c>
      <c r="Q40" s="137">
        <v>2515</v>
      </c>
      <c r="R40" s="52">
        <v>271</v>
      </c>
    </row>
    <row r="41" spans="2:18" s="151" customFormat="1" ht="12" customHeight="1">
      <c r="B41" s="1305"/>
      <c r="C41" s="151" t="s">
        <v>1431</v>
      </c>
      <c r="E41" s="54" t="s">
        <v>1432</v>
      </c>
      <c r="F41" s="225"/>
      <c r="G41" s="210">
        <f t="shared" si="3"/>
        <v>35633</v>
      </c>
      <c r="H41" s="210">
        <f t="shared" si="4"/>
        <v>41811</v>
      </c>
      <c r="I41" s="210">
        <f t="shared" si="5"/>
        <v>22472</v>
      </c>
      <c r="J41" s="210"/>
      <c r="K41" s="210">
        <v>25100</v>
      </c>
      <c r="L41" s="137">
        <v>29568</v>
      </c>
      <c r="M41" s="137">
        <v>15588</v>
      </c>
      <c r="N41" s="137"/>
      <c r="O41" s="210">
        <v>10533</v>
      </c>
      <c r="P41" s="137">
        <v>12243</v>
      </c>
      <c r="Q41" s="137">
        <v>6884</v>
      </c>
      <c r="R41" s="227">
        <v>0</v>
      </c>
    </row>
    <row r="42" spans="2:18" s="151" customFormat="1" ht="12" customHeight="1">
      <c r="B42" s="1305"/>
      <c r="C42" s="151" t="s">
        <v>1433</v>
      </c>
      <c r="E42" s="54" t="s">
        <v>1434</v>
      </c>
      <c r="F42" s="225"/>
      <c r="G42" s="210">
        <f t="shared" si="3"/>
        <v>31931</v>
      </c>
      <c r="H42" s="210">
        <f t="shared" si="4"/>
        <v>35263</v>
      </c>
      <c r="I42" s="210">
        <f t="shared" si="5"/>
        <v>19437</v>
      </c>
      <c r="J42" s="210"/>
      <c r="K42" s="210">
        <v>23309</v>
      </c>
      <c r="L42" s="137">
        <v>25737</v>
      </c>
      <c r="M42" s="137">
        <v>14152</v>
      </c>
      <c r="N42" s="137"/>
      <c r="O42" s="210">
        <v>8622</v>
      </c>
      <c r="P42" s="210">
        <v>9526</v>
      </c>
      <c r="Q42" s="137">
        <v>5285</v>
      </c>
      <c r="R42" s="52">
        <v>414</v>
      </c>
    </row>
    <row r="43" spans="2:18" s="151" customFormat="1" ht="12" customHeight="1">
      <c r="B43" s="1305"/>
      <c r="C43" s="151" t="s">
        <v>1435</v>
      </c>
      <c r="E43" s="54" t="s">
        <v>1436</v>
      </c>
      <c r="F43" s="225"/>
      <c r="G43" s="210">
        <f t="shared" si="3"/>
        <v>33921</v>
      </c>
      <c r="H43" s="210">
        <f t="shared" si="4"/>
        <v>34452</v>
      </c>
      <c r="I43" s="210">
        <f t="shared" si="5"/>
        <v>28588</v>
      </c>
      <c r="J43" s="210"/>
      <c r="K43" s="210">
        <v>24917</v>
      </c>
      <c r="L43" s="210">
        <v>25360</v>
      </c>
      <c r="M43" s="210">
        <v>20462</v>
      </c>
      <c r="N43" s="210"/>
      <c r="O43" s="210">
        <v>9004</v>
      </c>
      <c r="P43" s="137">
        <v>9092</v>
      </c>
      <c r="Q43" s="210">
        <v>8126</v>
      </c>
      <c r="R43" s="52">
        <v>286</v>
      </c>
    </row>
    <row r="44" spans="2:18" s="151" customFormat="1" ht="12" customHeight="1">
      <c r="B44" s="1300"/>
      <c r="C44" s="151" t="s">
        <v>1437</v>
      </c>
      <c r="E44" s="54" t="s">
        <v>1438</v>
      </c>
      <c r="F44" s="225"/>
      <c r="G44" s="229">
        <v>0</v>
      </c>
      <c r="H44" s="229">
        <v>0</v>
      </c>
      <c r="I44" s="229">
        <v>0</v>
      </c>
      <c r="J44" s="229">
        <v>0</v>
      </c>
      <c r="K44" s="229">
        <v>0</v>
      </c>
      <c r="L44" s="229">
        <v>0</v>
      </c>
      <c r="M44" s="229">
        <v>0</v>
      </c>
      <c r="N44" s="229">
        <v>0</v>
      </c>
      <c r="O44" s="229">
        <v>0</v>
      </c>
      <c r="P44" s="229">
        <v>0</v>
      </c>
      <c r="Q44" s="229">
        <v>0</v>
      </c>
      <c r="R44" s="227">
        <v>0</v>
      </c>
    </row>
    <row r="45" spans="2:18" s="151" customFormat="1" ht="12" customHeight="1">
      <c r="B45" s="1300"/>
      <c r="C45" s="151" t="s">
        <v>1439</v>
      </c>
      <c r="E45" s="54" t="s">
        <v>1440</v>
      </c>
      <c r="F45" s="225"/>
      <c r="G45" s="229">
        <v>0</v>
      </c>
      <c r="H45" s="229">
        <v>0</v>
      </c>
      <c r="I45" s="229">
        <v>0</v>
      </c>
      <c r="J45" s="229">
        <v>0</v>
      </c>
      <c r="K45" s="229">
        <v>0</v>
      </c>
      <c r="L45" s="229">
        <v>0</v>
      </c>
      <c r="M45" s="229">
        <v>0</v>
      </c>
      <c r="N45" s="229">
        <v>0</v>
      </c>
      <c r="O45" s="229">
        <v>0</v>
      </c>
      <c r="P45" s="229">
        <v>0</v>
      </c>
      <c r="Q45" s="229">
        <v>0</v>
      </c>
      <c r="R45" s="227">
        <v>0</v>
      </c>
    </row>
    <row r="46" spans="2:18" s="151" customFormat="1" ht="12" customHeight="1">
      <c r="B46" s="224"/>
      <c r="E46" s="54"/>
      <c r="F46" s="225"/>
      <c r="G46" s="210"/>
      <c r="H46" s="210"/>
      <c r="I46" s="210"/>
      <c r="J46" s="210"/>
      <c r="K46" s="210"/>
      <c r="L46" s="210"/>
      <c r="M46" s="210"/>
      <c r="N46" s="210"/>
      <c r="O46" s="210"/>
      <c r="P46" s="137"/>
      <c r="Q46" s="210"/>
      <c r="R46" s="52"/>
    </row>
    <row r="47" spans="2:18" ht="12" customHeight="1">
      <c r="B47" s="1303" t="s">
        <v>1441</v>
      </c>
      <c r="C47" s="151" t="s">
        <v>1442</v>
      </c>
      <c r="D47" s="151"/>
      <c r="E47" s="54" t="s">
        <v>1419</v>
      </c>
      <c r="F47" s="225"/>
      <c r="G47" s="210">
        <f aca="true" t="shared" si="6" ref="G47:G56">K47+O47</f>
        <v>22045</v>
      </c>
      <c r="H47" s="210">
        <f aca="true" t="shared" si="7" ref="H47:H56">L47+P47</f>
        <v>23747</v>
      </c>
      <c r="I47" s="210">
        <v>8441</v>
      </c>
      <c r="J47" s="210"/>
      <c r="K47" s="210">
        <v>18584</v>
      </c>
      <c r="L47" s="195">
        <v>20001</v>
      </c>
      <c r="M47" s="195">
        <v>7301</v>
      </c>
      <c r="N47" s="195"/>
      <c r="O47" s="210">
        <v>3461</v>
      </c>
      <c r="P47" s="195">
        <v>3746</v>
      </c>
      <c r="Q47" s="195">
        <v>1143</v>
      </c>
      <c r="R47" s="227">
        <v>0</v>
      </c>
    </row>
    <row r="48" spans="2:18" ht="12" customHeight="1">
      <c r="B48" s="1303"/>
      <c r="C48" s="151" t="s">
        <v>1420</v>
      </c>
      <c r="D48" s="151"/>
      <c r="E48" s="54" t="s">
        <v>1443</v>
      </c>
      <c r="F48" s="71"/>
      <c r="G48" s="210">
        <f t="shared" si="6"/>
        <v>17146</v>
      </c>
      <c r="H48" s="210">
        <f t="shared" si="7"/>
        <v>19209</v>
      </c>
      <c r="I48" s="210">
        <v>7236</v>
      </c>
      <c r="J48" s="210"/>
      <c r="K48" s="210">
        <v>15295</v>
      </c>
      <c r="L48" s="195">
        <v>17017</v>
      </c>
      <c r="M48" s="195">
        <v>6870</v>
      </c>
      <c r="N48" s="195"/>
      <c r="O48" s="210">
        <v>1851</v>
      </c>
      <c r="P48" s="195">
        <v>2192</v>
      </c>
      <c r="Q48" s="195">
        <v>366</v>
      </c>
      <c r="R48" s="227">
        <v>0</v>
      </c>
    </row>
    <row r="49" spans="2:18" ht="12" customHeight="1">
      <c r="B49" s="1303"/>
      <c r="C49" s="151" t="s">
        <v>1444</v>
      </c>
      <c r="D49" s="151"/>
      <c r="E49" s="54" t="s">
        <v>1445</v>
      </c>
      <c r="F49" s="71"/>
      <c r="G49" s="210">
        <f t="shared" si="6"/>
        <v>15808</v>
      </c>
      <c r="H49" s="210">
        <f t="shared" si="7"/>
        <v>21167</v>
      </c>
      <c r="I49" s="210">
        <f aca="true" t="shared" si="8" ref="I49:I56">M49+Q49</f>
        <v>10383</v>
      </c>
      <c r="J49" s="210"/>
      <c r="K49" s="210">
        <v>13195</v>
      </c>
      <c r="L49" s="195">
        <v>17576</v>
      </c>
      <c r="M49" s="195">
        <v>8763</v>
      </c>
      <c r="N49" s="195"/>
      <c r="O49" s="210">
        <v>2613</v>
      </c>
      <c r="P49" s="195">
        <v>3591</v>
      </c>
      <c r="Q49" s="195">
        <v>1620</v>
      </c>
      <c r="R49" s="227">
        <v>0</v>
      </c>
    </row>
    <row r="50" spans="2:18" ht="12" customHeight="1">
      <c r="B50" s="1303"/>
      <c r="C50" s="230"/>
      <c r="D50" s="226">
        <v>18</v>
      </c>
      <c r="E50" s="54" t="s">
        <v>1422</v>
      </c>
      <c r="F50" s="225"/>
      <c r="G50" s="210">
        <f t="shared" si="6"/>
        <v>11555</v>
      </c>
      <c r="H50" s="210">
        <f t="shared" si="7"/>
        <v>20740</v>
      </c>
      <c r="I50" s="210">
        <f t="shared" si="8"/>
        <v>7697</v>
      </c>
      <c r="J50" s="210"/>
      <c r="K50" s="210">
        <v>9648</v>
      </c>
      <c r="L50" s="195">
        <v>16835</v>
      </c>
      <c r="M50" s="195">
        <v>6593</v>
      </c>
      <c r="N50" s="195"/>
      <c r="O50" s="210">
        <v>1907</v>
      </c>
      <c r="P50" s="195">
        <v>3905</v>
      </c>
      <c r="Q50" s="195">
        <v>1104</v>
      </c>
      <c r="R50" s="227">
        <v>0</v>
      </c>
    </row>
    <row r="51" spans="2:18" ht="12" customHeight="1">
      <c r="B51" s="1303"/>
      <c r="C51" s="220"/>
      <c r="D51" s="220">
        <v>20</v>
      </c>
      <c r="E51" s="54" t="s">
        <v>1423</v>
      </c>
      <c r="F51" s="225"/>
      <c r="G51" s="210">
        <f t="shared" si="6"/>
        <v>11397</v>
      </c>
      <c r="H51" s="210">
        <f t="shared" si="7"/>
        <v>17399</v>
      </c>
      <c r="I51" s="210">
        <f t="shared" si="8"/>
        <v>10162</v>
      </c>
      <c r="J51" s="210"/>
      <c r="K51" s="210">
        <v>9972</v>
      </c>
      <c r="L51" s="195">
        <v>14815</v>
      </c>
      <c r="M51" s="195">
        <v>8985</v>
      </c>
      <c r="N51" s="195"/>
      <c r="O51" s="210">
        <v>1425</v>
      </c>
      <c r="P51" s="195">
        <v>2584</v>
      </c>
      <c r="Q51" s="195">
        <v>1177</v>
      </c>
      <c r="R51" s="227">
        <v>0</v>
      </c>
    </row>
    <row r="52" spans="2:18" ht="12" customHeight="1">
      <c r="B52" s="1303"/>
      <c r="C52" s="220"/>
      <c r="D52" s="220">
        <v>22</v>
      </c>
      <c r="E52" s="54" t="s">
        <v>1424</v>
      </c>
      <c r="F52" s="225"/>
      <c r="G52" s="210">
        <f t="shared" si="6"/>
        <v>12120</v>
      </c>
      <c r="H52" s="210">
        <f t="shared" si="7"/>
        <v>15639</v>
      </c>
      <c r="I52" s="210">
        <f t="shared" si="8"/>
        <v>7963</v>
      </c>
      <c r="J52" s="210"/>
      <c r="K52" s="210">
        <v>10596</v>
      </c>
      <c r="L52" s="195">
        <v>13654</v>
      </c>
      <c r="M52" s="195">
        <v>6963</v>
      </c>
      <c r="N52" s="195"/>
      <c r="O52" s="210">
        <v>1524</v>
      </c>
      <c r="P52" s="195">
        <v>1985</v>
      </c>
      <c r="Q52" s="195">
        <v>1000</v>
      </c>
      <c r="R52" s="227">
        <v>0</v>
      </c>
    </row>
    <row r="53" spans="2:18" ht="12" customHeight="1">
      <c r="B53" s="1303"/>
      <c r="C53" s="220"/>
      <c r="D53" s="220">
        <v>23</v>
      </c>
      <c r="E53" s="54" t="s">
        <v>1425</v>
      </c>
      <c r="F53" s="225"/>
      <c r="G53" s="210">
        <f t="shared" si="6"/>
        <v>11977</v>
      </c>
      <c r="H53" s="210">
        <f t="shared" si="7"/>
        <v>13399</v>
      </c>
      <c r="I53" s="210">
        <f t="shared" si="8"/>
        <v>8484</v>
      </c>
      <c r="J53" s="210"/>
      <c r="K53" s="210">
        <v>10499</v>
      </c>
      <c r="L53" s="195">
        <v>11503</v>
      </c>
      <c r="M53" s="195">
        <v>7878</v>
      </c>
      <c r="N53" s="195"/>
      <c r="O53" s="210">
        <v>1478</v>
      </c>
      <c r="P53" s="195">
        <v>1896</v>
      </c>
      <c r="Q53" s="195">
        <v>606</v>
      </c>
      <c r="R53" s="227">
        <v>0</v>
      </c>
    </row>
    <row r="54" spans="2:18" ht="12" customHeight="1">
      <c r="B54" s="1303"/>
      <c r="C54" s="220"/>
      <c r="D54" s="220">
        <v>26</v>
      </c>
      <c r="E54" s="54" t="s">
        <v>1426</v>
      </c>
      <c r="F54" s="225"/>
      <c r="G54" s="210">
        <f t="shared" si="6"/>
        <v>20968</v>
      </c>
      <c r="H54" s="210">
        <f t="shared" si="7"/>
        <v>26745</v>
      </c>
      <c r="I54" s="210">
        <f t="shared" si="8"/>
        <v>10348</v>
      </c>
      <c r="J54" s="210"/>
      <c r="K54" s="210">
        <v>16966</v>
      </c>
      <c r="L54" s="195">
        <v>21543</v>
      </c>
      <c r="M54" s="195">
        <v>8458</v>
      </c>
      <c r="N54" s="195"/>
      <c r="O54" s="210">
        <v>4002</v>
      </c>
      <c r="P54" s="195">
        <v>5202</v>
      </c>
      <c r="Q54" s="195">
        <v>1890</v>
      </c>
      <c r="R54" s="227">
        <v>0</v>
      </c>
    </row>
    <row r="55" spans="2:18" ht="12" customHeight="1">
      <c r="B55" s="1303"/>
      <c r="C55" s="220"/>
      <c r="D55" s="220">
        <v>34</v>
      </c>
      <c r="E55" s="54" t="s">
        <v>1427</v>
      </c>
      <c r="F55" s="225"/>
      <c r="G55" s="210">
        <f t="shared" si="6"/>
        <v>17775</v>
      </c>
      <c r="H55" s="210">
        <f t="shared" si="7"/>
        <v>20060</v>
      </c>
      <c r="I55" s="210">
        <f t="shared" si="8"/>
        <v>9013</v>
      </c>
      <c r="J55" s="210"/>
      <c r="K55" s="210">
        <v>15000</v>
      </c>
      <c r="L55" s="195">
        <v>17116</v>
      </c>
      <c r="M55" s="195">
        <v>7705</v>
      </c>
      <c r="N55" s="195"/>
      <c r="O55" s="210">
        <v>2775</v>
      </c>
      <c r="P55" s="195">
        <v>2944</v>
      </c>
      <c r="Q55" s="195">
        <v>1308</v>
      </c>
      <c r="R55" s="227">
        <v>0</v>
      </c>
    </row>
    <row r="56" spans="2:18" ht="12" customHeight="1">
      <c r="B56" s="1303"/>
      <c r="C56" s="220"/>
      <c r="D56" s="220">
        <v>35</v>
      </c>
      <c r="E56" s="54" t="s">
        <v>1428</v>
      </c>
      <c r="F56" s="225"/>
      <c r="G56" s="210">
        <f t="shared" si="6"/>
        <v>13173</v>
      </c>
      <c r="H56" s="210">
        <f t="shared" si="7"/>
        <v>18052</v>
      </c>
      <c r="I56" s="210">
        <f t="shared" si="8"/>
        <v>23784</v>
      </c>
      <c r="J56" s="210"/>
      <c r="K56" s="210">
        <v>10086</v>
      </c>
      <c r="L56" s="195">
        <v>13656</v>
      </c>
      <c r="M56" s="195">
        <v>18104</v>
      </c>
      <c r="N56" s="195"/>
      <c r="O56" s="210">
        <v>3087</v>
      </c>
      <c r="P56" s="195">
        <v>4396</v>
      </c>
      <c r="Q56" s="195">
        <v>5680</v>
      </c>
      <c r="R56" s="227">
        <v>0</v>
      </c>
    </row>
    <row r="57" spans="2:18" ht="12" customHeight="1">
      <c r="B57" s="231"/>
      <c r="C57" s="195"/>
      <c r="D57" s="195"/>
      <c r="E57" s="54"/>
      <c r="F57" s="225"/>
      <c r="G57" s="210"/>
      <c r="H57" s="210"/>
      <c r="I57" s="210"/>
      <c r="J57" s="210"/>
      <c r="K57" s="195"/>
      <c r="L57" s="195"/>
      <c r="M57" s="195"/>
      <c r="N57" s="195"/>
      <c r="O57" s="195"/>
      <c r="P57" s="195"/>
      <c r="Q57" s="195"/>
      <c r="R57" s="232"/>
    </row>
    <row r="58" spans="2:18" ht="12" customHeight="1">
      <c r="B58" s="1304" t="s">
        <v>1446</v>
      </c>
      <c r="C58" s="151" t="s">
        <v>1447</v>
      </c>
      <c r="D58" s="151"/>
      <c r="E58" s="54" t="s">
        <v>1419</v>
      </c>
      <c r="F58" s="225"/>
      <c r="G58" s="210">
        <f aca="true" t="shared" si="9" ref="G58:I64">K58+O58</f>
        <v>30866</v>
      </c>
      <c r="H58" s="210">
        <f t="shared" si="9"/>
        <v>35988</v>
      </c>
      <c r="I58" s="210">
        <f t="shared" si="9"/>
        <v>13143</v>
      </c>
      <c r="J58" s="210"/>
      <c r="K58" s="210">
        <v>22860</v>
      </c>
      <c r="L58" s="195">
        <v>26489</v>
      </c>
      <c r="M58" s="195">
        <v>10270</v>
      </c>
      <c r="N58" s="195"/>
      <c r="O58" s="210">
        <v>8006</v>
      </c>
      <c r="P58" s="195">
        <v>9499</v>
      </c>
      <c r="Q58" s="195">
        <v>2873</v>
      </c>
      <c r="R58" s="227">
        <v>0</v>
      </c>
    </row>
    <row r="59" spans="2:18" ht="12" customHeight="1">
      <c r="B59" s="1304"/>
      <c r="C59" s="151" t="s">
        <v>1448</v>
      </c>
      <c r="D59" s="151"/>
      <c r="E59" s="54" t="s">
        <v>1443</v>
      </c>
      <c r="F59" s="71"/>
      <c r="G59" s="210">
        <f t="shared" si="9"/>
        <v>23946</v>
      </c>
      <c r="H59" s="210">
        <f t="shared" si="9"/>
        <v>25846</v>
      </c>
      <c r="I59" s="210">
        <f t="shared" si="9"/>
        <v>13303</v>
      </c>
      <c r="J59" s="210"/>
      <c r="K59" s="210">
        <v>19256</v>
      </c>
      <c r="L59" s="195">
        <v>20669</v>
      </c>
      <c r="M59" s="195">
        <v>10934</v>
      </c>
      <c r="N59" s="195"/>
      <c r="O59" s="210">
        <v>4690</v>
      </c>
      <c r="P59" s="195">
        <v>5177</v>
      </c>
      <c r="Q59" s="195">
        <v>2369</v>
      </c>
      <c r="R59" s="227">
        <v>0</v>
      </c>
    </row>
    <row r="60" spans="2:18" ht="12" customHeight="1">
      <c r="B60" s="1304"/>
      <c r="C60" s="151" t="s">
        <v>1444</v>
      </c>
      <c r="D60" s="151"/>
      <c r="E60" s="54" t="s">
        <v>1445</v>
      </c>
      <c r="F60" s="71"/>
      <c r="G60" s="210">
        <f t="shared" si="9"/>
        <v>27729</v>
      </c>
      <c r="H60" s="210">
        <f t="shared" si="9"/>
        <v>33274</v>
      </c>
      <c r="I60" s="210">
        <f t="shared" si="9"/>
        <v>14181</v>
      </c>
      <c r="J60" s="210"/>
      <c r="K60" s="210">
        <v>21827</v>
      </c>
      <c r="L60" s="195">
        <v>26098</v>
      </c>
      <c r="M60" s="195">
        <v>11443</v>
      </c>
      <c r="N60" s="195"/>
      <c r="O60" s="210">
        <v>5902</v>
      </c>
      <c r="P60" s="195">
        <v>7176</v>
      </c>
      <c r="Q60" s="195">
        <v>2738</v>
      </c>
      <c r="R60" s="227">
        <v>0</v>
      </c>
    </row>
    <row r="61" spans="2:18" ht="12" customHeight="1">
      <c r="B61" s="1304"/>
      <c r="C61" s="230"/>
      <c r="D61" s="226">
        <v>18</v>
      </c>
      <c r="E61" s="54" t="s">
        <v>1422</v>
      </c>
      <c r="F61" s="225"/>
      <c r="G61" s="210">
        <f t="shared" si="9"/>
        <v>23498</v>
      </c>
      <c r="H61" s="210">
        <f t="shared" si="9"/>
        <v>31073</v>
      </c>
      <c r="I61" s="210">
        <f t="shared" si="9"/>
        <v>12301</v>
      </c>
      <c r="J61" s="210"/>
      <c r="K61" s="210">
        <v>18760</v>
      </c>
      <c r="L61" s="195">
        <v>24609</v>
      </c>
      <c r="M61" s="195">
        <v>10131</v>
      </c>
      <c r="N61" s="195"/>
      <c r="O61" s="210">
        <v>4738</v>
      </c>
      <c r="P61" s="195">
        <v>6464</v>
      </c>
      <c r="Q61" s="195">
        <v>2170</v>
      </c>
      <c r="R61" s="227">
        <v>0</v>
      </c>
    </row>
    <row r="62" spans="2:18" ht="12" customHeight="1">
      <c r="B62" s="1304"/>
      <c r="C62" s="220"/>
      <c r="D62" s="220">
        <v>20</v>
      </c>
      <c r="E62" s="54" t="s">
        <v>1423</v>
      </c>
      <c r="F62" s="225"/>
      <c r="G62" s="210">
        <f t="shared" si="9"/>
        <v>21509</v>
      </c>
      <c r="H62" s="210">
        <f t="shared" si="9"/>
        <v>28850</v>
      </c>
      <c r="I62" s="210">
        <f t="shared" si="9"/>
        <v>11624</v>
      </c>
      <c r="J62" s="210"/>
      <c r="K62" s="210">
        <v>17678</v>
      </c>
      <c r="L62" s="195">
        <v>23401</v>
      </c>
      <c r="M62" s="195">
        <v>9950</v>
      </c>
      <c r="N62" s="195"/>
      <c r="O62" s="210">
        <v>3831</v>
      </c>
      <c r="P62" s="195">
        <v>5449</v>
      </c>
      <c r="Q62" s="195">
        <v>1674</v>
      </c>
      <c r="R62" s="227">
        <v>0</v>
      </c>
    </row>
    <row r="63" spans="2:18" ht="12" customHeight="1">
      <c r="B63" s="1304"/>
      <c r="C63" s="220"/>
      <c r="D63" s="220">
        <v>22</v>
      </c>
      <c r="E63" s="54" t="s">
        <v>1424</v>
      </c>
      <c r="F63" s="225"/>
      <c r="G63" s="210">
        <f t="shared" si="9"/>
        <v>23562</v>
      </c>
      <c r="H63" s="210">
        <f t="shared" si="9"/>
        <v>26706</v>
      </c>
      <c r="I63" s="210">
        <f t="shared" si="9"/>
        <v>14683</v>
      </c>
      <c r="J63" s="210"/>
      <c r="K63" s="210">
        <v>19896</v>
      </c>
      <c r="L63" s="195">
        <v>22701</v>
      </c>
      <c r="M63" s="195">
        <v>11934</v>
      </c>
      <c r="N63" s="195"/>
      <c r="O63" s="210">
        <v>3666</v>
      </c>
      <c r="P63" s="195">
        <v>4005</v>
      </c>
      <c r="Q63" s="195">
        <v>2749</v>
      </c>
      <c r="R63" s="227">
        <v>0</v>
      </c>
    </row>
    <row r="64" spans="2:18" ht="12" customHeight="1">
      <c r="B64" s="1304"/>
      <c r="C64" s="220"/>
      <c r="D64" s="220">
        <v>23</v>
      </c>
      <c r="E64" s="54" t="s">
        <v>1425</v>
      </c>
      <c r="F64" s="225"/>
      <c r="G64" s="210">
        <f t="shared" si="9"/>
        <v>20092</v>
      </c>
      <c r="H64" s="210">
        <f t="shared" si="9"/>
        <v>25449</v>
      </c>
      <c r="I64" s="210">
        <f t="shared" si="9"/>
        <v>9932</v>
      </c>
      <c r="J64" s="210"/>
      <c r="K64" s="210">
        <v>16471</v>
      </c>
      <c r="L64" s="195">
        <v>20466</v>
      </c>
      <c r="M64" s="195">
        <v>8572</v>
      </c>
      <c r="N64" s="195"/>
      <c r="O64" s="210">
        <v>3621</v>
      </c>
      <c r="P64" s="195">
        <v>4983</v>
      </c>
      <c r="Q64" s="195">
        <v>1360</v>
      </c>
      <c r="R64" s="227">
        <v>0</v>
      </c>
    </row>
    <row r="65" spans="2:18" ht="12" customHeight="1">
      <c r="B65" s="1304"/>
      <c r="C65" s="220"/>
      <c r="D65" s="220">
        <v>26</v>
      </c>
      <c r="E65" s="54" t="s">
        <v>1426</v>
      </c>
      <c r="F65" s="225"/>
      <c r="G65" s="210">
        <f>K65+O65</f>
        <v>36866</v>
      </c>
      <c r="H65" s="210">
        <f>L65+P65</f>
        <v>43397</v>
      </c>
      <c r="I65" s="210">
        <v>15965</v>
      </c>
      <c r="J65" s="210"/>
      <c r="K65" s="210">
        <v>28050</v>
      </c>
      <c r="L65" s="195">
        <v>32702</v>
      </c>
      <c r="M65" s="195">
        <v>13010</v>
      </c>
      <c r="N65" s="195"/>
      <c r="O65" s="210">
        <v>8816</v>
      </c>
      <c r="P65" s="195">
        <v>10695</v>
      </c>
      <c r="Q65" s="195">
        <v>2946</v>
      </c>
      <c r="R65" s="227">
        <v>0</v>
      </c>
    </row>
    <row r="66" spans="2:18" ht="12" customHeight="1">
      <c r="B66" s="1304"/>
      <c r="C66" s="220"/>
      <c r="D66" s="220">
        <v>34</v>
      </c>
      <c r="E66" s="54" t="s">
        <v>1427</v>
      </c>
      <c r="F66" s="225"/>
      <c r="G66" s="210">
        <v>29923</v>
      </c>
      <c r="H66" s="210">
        <f>L66+P66</f>
        <v>35400</v>
      </c>
      <c r="I66" s="210">
        <f>M66+Q66</f>
        <v>14381</v>
      </c>
      <c r="J66" s="210"/>
      <c r="K66" s="210">
        <v>23438</v>
      </c>
      <c r="L66" s="195">
        <v>28827</v>
      </c>
      <c r="M66" s="195">
        <v>11372</v>
      </c>
      <c r="N66" s="195"/>
      <c r="O66" s="210">
        <v>5485</v>
      </c>
      <c r="P66" s="195">
        <v>6573</v>
      </c>
      <c r="Q66" s="195">
        <v>3009</v>
      </c>
      <c r="R66" s="227">
        <v>0</v>
      </c>
    </row>
    <row r="67" spans="2:18" ht="12" customHeight="1">
      <c r="B67" s="1304"/>
      <c r="C67" s="220"/>
      <c r="D67" s="220">
        <v>35</v>
      </c>
      <c r="E67" s="54" t="s">
        <v>1428</v>
      </c>
      <c r="F67" s="225"/>
      <c r="G67" s="210">
        <f>K67+O67</f>
        <v>25760</v>
      </c>
      <c r="H67" s="210">
        <f>L67+P67</f>
        <v>31450</v>
      </c>
      <c r="I67" s="210">
        <f>M67+Q67</f>
        <v>14778</v>
      </c>
      <c r="J67" s="210"/>
      <c r="K67" s="210">
        <v>18161</v>
      </c>
      <c r="L67" s="195">
        <v>21911</v>
      </c>
      <c r="M67" s="195">
        <v>11028</v>
      </c>
      <c r="N67" s="195"/>
      <c r="O67" s="210">
        <v>7599</v>
      </c>
      <c r="P67" s="195">
        <v>9539</v>
      </c>
      <c r="Q67" s="195">
        <v>3750</v>
      </c>
      <c r="R67" s="227">
        <v>0</v>
      </c>
    </row>
    <row r="68" spans="2:18" ht="12" customHeight="1">
      <c r="B68" s="234"/>
      <c r="C68" s="235"/>
      <c r="D68" s="235"/>
      <c r="E68" s="236"/>
      <c r="F68" s="234"/>
      <c r="G68" s="195"/>
      <c r="H68" s="195"/>
      <c r="I68" s="195"/>
      <c r="J68" s="195"/>
      <c r="K68" s="195"/>
      <c r="L68" s="195"/>
      <c r="M68" s="195"/>
      <c r="N68" s="195"/>
      <c r="O68" s="195"/>
      <c r="P68" s="195"/>
      <c r="Q68" s="195"/>
      <c r="R68" s="236"/>
    </row>
    <row r="69" spans="3:17" ht="12" customHeight="1">
      <c r="C69" s="195" t="s">
        <v>1449</v>
      </c>
      <c r="D69" s="195"/>
      <c r="E69" s="195"/>
      <c r="F69" s="195"/>
      <c r="G69" s="237"/>
      <c r="H69" s="237"/>
      <c r="I69" s="237"/>
      <c r="J69" s="237"/>
      <c r="K69" s="237"/>
      <c r="L69" s="237"/>
      <c r="M69" s="237"/>
      <c r="N69" s="237"/>
      <c r="O69" s="237"/>
      <c r="P69" s="237"/>
      <c r="Q69" s="238"/>
    </row>
    <row r="70" spans="3:17" ht="12" customHeight="1">
      <c r="C70" s="195" t="s">
        <v>1450</v>
      </c>
      <c r="D70" s="195"/>
      <c r="E70" s="195"/>
      <c r="F70" s="195"/>
      <c r="G70" s="195"/>
      <c r="H70" s="195"/>
      <c r="I70" s="195"/>
      <c r="J70" s="195"/>
      <c r="K70" s="195"/>
      <c r="L70" s="195"/>
      <c r="M70" s="195"/>
      <c r="N70" s="195"/>
      <c r="O70" s="195"/>
      <c r="P70" s="195"/>
      <c r="Q70" s="239"/>
    </row>
    <row r="71" spans="3:17" ht="12" customHeight="1">
      <c r="C71" s="195"/>
      <c r="D71" s="195" t="s">
        <v>1451</v>
      </c>
      <c r="E71" s="195" t="s">
        <v>1452</v>
      </c>
      <c r="F71" s="195"/>
      <c r="G71" s="195"/>
      <c r="H71" s="195"/>
      <c r="I71" s="195"/>
      <c r="J71" s="195"/>
      <c r="K71" s="195"/>
      <c r="L71" s="195"/>
      <c r="M71" s="195"/>
      <c r="N71" s="195"/>
      <c r="O71" s="195"/>
      <c r="P71" s="195"/>
      <c r="Q71" s="239"/>
    </row>
    <row r="72" spans="3:17" ht="12" customHeight="1">
      <c r="C72" s="240" t="s">
        <v>1453</v>
      </c>
      <c r="D72" s="240"/>
      <c r="E72" s="195"/>
      <c r="F72" s="195"/>
      <c r="G72" s="195"/>
      <c r="H72" s="195"/>
      <c r="I72" s="195"/>
      <c r="J72" s="195"/>
      <c r="K72" s="195"/>
      <c r="L72" s="195"/>
      <c r="M72" s="195"/>
      <c r="N72" s="195"/>
      <c r="O72" s="195"/>
      <c r="P72" s="195"/>
      <c r="Q72" s="239"/>
    </row>
    <row r="73" spans="3:17" ht="12" customHeight="1">
      <c r="C73" s="195" t="s">
        <v>1454</v>
      </c>
      <c r="D73" s="195"/>
      <c r="E73" s="195"/>
      <c r="F73" s="195"/>
      <c r="G73" s="195"/>
      <c r="H73" s="195"/>
      <c r="I73" s="195"/>
      <c r="J73" s="195"/>
      <c r="K73" s="195"/>
      <c r="L73" s="195"/>
      <c r="M73" s="195"/>
      <c r="N73" s="195"/>
      <c r="O73" s="195"/>
      <c r="P73" s="195"/>
      <c r="Q73" s="239"/>
    </row>
    <row r="74" spans="3:17" ht="12" customHeight="1">
      <c r="C74" s="195" t="s">
        <v>1455</v>
      </c>
      <c r="D74" s="195"/>
      <c r="E74" s="195"/>
      <c r="F74" s="195"/>
      <c r="G74" s="195"/>
      <c r="H74" s="195"/>
      <c r="I74" s="195"/>
      <c r="J74" s="195"/>
      <c r="K74" s="195"/>
      <c r="L74" s="195"/>
      <c r="M74" s="195"/>
      <c r="N74" s="195"/>
      <c r="O74" s="195"/>
      <c r="P74" s="195"/>
      <c r="Q74" s="239"/>
    </row>
    <row r="75" spans="3:17" ht="12" customHeight="1">
      <c r="C75" s="240"/>
      <c r="D75" s="240" t="s">
        <v>1456</v>
      </c>
      <c r="E75" s="195"/>
      <c r="F75" s="195"/>
      <c r="G75" s="195"/>
      <c r="H75" s="195"/>
      <c r="I75" s="195"/>
      <c r="J75" s="195"/>
      <c r="K75" s="195"/>
      <c r="L75" s="195"/>
      <c r="M75" s="195"/>
      <c r="N75" s="195"/>
      <c r="O75" s="195"/>
      <c r="P75" s="195"/>
      <c r="Q75" s="239"/>
    </row>
    <row r="76" spans="3:17" ht="12" customHeight="1">
      <c r="C76" s="240"/>
      <c r="D76" s="240"/>
      <c r="E76" s="195"/>
      <c r="F76" s="195"/>
      <c r="G76" s="195"/>
      <c r="H76" s="195"/>
      <c r="I76" s="195"/>
      <c r="J76" s="195"/>
      <c r="K76" s="195"/>
      <c r="L76" s="195"/>
      <c r="M76" s="195"/>
      <c r="N76" s="195"/>
      <c r="O76" s="195"/>
      <c r="P76" s="195"/>
      <c r="Q76" s="239"/>
    </row>
    <row r="77" spans="3:17" ht="12" customHeight="1">
      <c r="C77" s="195" t="s">
        <v>1457</v>
      </c>
      <c r="D77" s="195"/>
      <c r="E77" s="195"/>
      <c r="F77" s="195"/>
      <c r="G77" s="195"/>
      <c r="H77" s="195"/>
      <c r="I77" s="195"/>
      <c r="J77" s="195"/>
      <c r="K77" s="195"/>
      <c r="L77" s="195"/>
      <c r="M77" s="195"/>
      <c r="N77" s="195"/>
      <c r="O77" s="195"/>
      <c r="P77" s="195"/>
      <c r="Q77" s="239"/>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mergeCells count="16">
    <mergeCell ref="C15:E15"/>
    <mergeCell ref="B47:B56"/>
    <mergeCell ref="B58:B67"/>
    <mergeCell ref="B30:B45"/>
    <mergeCell ref="C10:E10"/>
    <mergeCell ref="C11:E11"/>
    <mergeCell ref="C12:E12"/>
    <mergeCell ref="C13:E13"/>
    <mergeCell ref="B5:E8"/>
    <mergeCell ref="R5:R8"/>
    <mergeCell ref="J5:M5"/>
    <mergeCell ref="N5:Q5"/>
    <mergeCell ref="J7:K7"/>
    <mergeCell ref="N7:O7"/>
    <mergeCell ref="F5:I5"/>
    <mergeCell ref="F7:G7"/>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B2:Z217"/>
  <sheetViews>
    <sheetView workbookViewId="0" topLeftCell="A1">
      <selection activeCell="A1" sqref="A1"/>
    </sheetView>
  </sheetViews>
  <sheetFormatPr defaultColWidth="9.00390625" defaultRowHeight="13.5"/>
  <cols>
    <col min="1" max="1" width="2.625" style="241" customWidth="1"/>
    <col min="2" max="2" width="3.875" style="241" customWidth="1"/>
    <col min="3" max="3" width="10.625" style="244" customWidth="1"/>
    <col min="4" max="8" width="12.625" style="241" customWidth="1"/>
    <col min="9" max="10" width="9.75390625" style="241" customWidth="1"/>
    <col min="11" max="12" width="8.125" style="243" customWidth="1"/>
    <col min="13" max="14" width="7.25390625" style="243" customWidth="1"/>
    <col min="15" max="15" width="7.125" style="243" customWidth="1"/>
    <col min="16" max="26" width="9.00390625" style="243" customWidth="1"/>
    <col min="27" max="16384" width="9.00390625" style="241" customWidth="1"/>
  </cols>
  <sheetData>
    <row r="2" spans="2:3" ht="14.25">
      <c r="B2" s="242" t="s">
        <v>1497</v>
      </c>
      <c r="C2" s="241"/>
    </row>
    <row r="3" ht="12.75" thickBot="1">
      <c r="O3" s="245"/>
    </row>
    <row r="4" spans="2:15" ht="20.25" customHeight="1" thickTop="1">
      <c r="B4" s="1287" t="s">
        <v>1459</v>
      </c>
      <c r="C4" s="1288"/>
      <c r="D4" s="1290" t="s">
        <v>1460</v>
      </c>
      <c r="E4" s="1290" t="s">
        <v>1461</v>
      </c>
      <c r="F4" s="1295" t="s">
        <v>1462</v>
      </c>
      <c r="G4" s="1296"/>
      <c r="H4" s="1286"/>
      <c r="I4" s="1293" t="s">
        <v>1463</v>
      </c>
      <c r="J4" s="1299" t="s">
        <v>1464</v>
      </c>
      <c r="K4" s="246"/>
      <c r="L4" s="246"/>
      <c r="M4" s="246"/>
      <c r="N4" s="246"/>
      <c r="O4" s="246"/>
    </row>
    <row r="5" spans="2:15" ht="19.5" customHeight="1">
      <c r="B5" s="1366"/>
      <c r="C5" s="1367"/>
      <c r="D5" s="1291"/>
      <c r="E5" s="1292"/>
      <c r="F5" s="247" t="s">
        <v>1465</v>
      </c>
      <c r="G5" s="247" t="s">
        <v>1466</v>
      </c>
      <c r="H5" s="247" t="s">
        <v>1467</v>
      </c>
      <c r="I5" s="1294"/>
      <c r="J5" s="1289"/>
      <c r="K5" s="248"/>
      <c r="L5" s="248"/>
      <c r="M5" s="248"/>
      <c r="N5" s="248"/>
      <c r="O5" s="248"/>
    </row>
    <row r="6" spans="2:26" s="249" customFormat="1" ht="10.5">
      <c r="B6" s="250"/>
      <c r="C6" s="251"/>
      <c r="D6" s="252" t="s">
        <v>1468</v>
      </c>
      <c r="E6" s="253" t="s">
        <v>1468</v>
      </c>
      <c r="F6" s="253" t="s">
        <v>1468</v>
      </c>
      <c r="G6" s="253" t="s">
        <v>1468</v>
      </c>
      <c r="H6" s="253" t="s">
        <v>1468</v>
      </c>
      <c r="I6" s="253" t="s">
        <v>1468</v>
      </c>
      <c r="J6" s="254" t="s">
        <v>1468</v>
      </c>
      <c r="K6" s="255"/>
      <c r="L6" s="255"/>
      <c r="M6" s="255"/>
      <c r="N6" s="255"/>
      <c r="O6" s="255"/>
      <c r="P6" s="256"/>
      <c r="Q6" s="256"/>
      <c r="R6" s="256"/>
      <c r="S6" s="256"/>
      <c r="T6" s="256"/>
      <c r="U6" s="256"/>
      <c r="V6" s="256"/>
      <c r="W6" s="256"/>
      <c r="X6" s="256"/>
      <c r="Y6" s="256"/>
      <c r="Z6" s="256"/>
    </row>
    <row r="7" spans="2:15" ht="13.5">
      <c r="B7" s="1370" t="s">
        <v>1469</v>
      </c>
      <c r="C7" s="1371"/>
      <c r="D7" s="257">
        <f>SUM(E7:F7)</f>
        <v>116926</v>
      </c>
      <c r="E7" s="258">
        <v>44754</v>
      </c>
      <c r="F7" s="259">
        <f>SUM(G7,H7)</f>
        <v>72172</v>
      </c>
      <c r="G7" s="259">
        <v>41832</v>
      </c>
      <c r="H7" s="259">
        <v>30340</v>
      </c>
      <c r="I7" s="259">
        <v>626</v>
      </c>
      <c r="J7" s="260">
        <v>846</v>
      </c>
      <c r="K7" s="259"/>
      <c r="L7" s="259"/>
      <c r="M7" s="259"/>
      <c r="N7" s="259"/>
      <c r="O7" s="259"/>
    </row>
    <row r="8" spans="2:15" ht="13.5">
      <c r="B8" s="1370" t="s">
        <v>1470</v>
      </c>
      <c r="C8" s="1371"/>
      <c r="D8" s="257">
        <f>SUM(E8:F8)</f>
        <v>116688</v>
      </c>
      <c r="E8" s="258">
        <v>39770</v>
      </c>
      <c r="F8" s="259">
        <f>SUM(G8,H8)</f>
        <v>76918</v>
      </c>
      <c r="G8" s="259">
        <v>47709</v>
      </c>
      <c r="H8" s="259">
        <v>29209</v>
      </c>
      <c r="I8" s="259">
        <v>615</v>
      </c>
      <c r="J8" s="260">
        <v>853</v>
      </c>
      <c r="K8" s="259"/>
      <c r="L8" s="259"/>
      <c r="M8" s="259"/>
      <c r="N8" s="259"/>
      <c r="O8" s="259"/>
    </row>
    <row r="9" spans="2:15" ht="6.75" customHeight="1">
      <c r="B9" s="261"/>
      <c r="C9" s="262"/>
      <c r="D9" s="257"/>
      <c r="E9" s="258"/>
      <c r="F9" s="259"/>
      <c r="G9" s="259"/>
      <c r="H9" s="259"/>
      <c r="I9" s="259"/>
      <c r="J9" s="260"/>
      <c r="K9" s="259"/>
      <c r="L9" s="259"/>
      <c r="M9" s="259"/>
      <c r="N9" s="259"/>
      <c r="O9" s="259"/>
    </row>
    <row r="10" spans="2:26" s="263" customFormat="1" ht="11.25">
      <c r="B10" s="1372" t="s">
        <v>1471</v>
      </c>
      <c r="C10" s="1373"/>
      <c r="D10" s="264">
        <f aca="true" t="shared" si="0" ref="D10:J10">SUM(D17,D38,D51,D68)</f>
        <v>116342</v>
      </c>
      <c r="E10" s="265">
        <f t="shared" si="0"/>
        <v>35918</v>
      </c>
      <c r="F10" s="265">
        <f t="shared" si="0"/>
        <v>80424</v>
      </c>
      <c r="G10" s="265">
        <f t="shared" si="0"/>
        <v>50710</v>
      </c>
      <c r="H10" s="265">
        <f t="shared" si="0"/>
        <v>29714</v>
      </c>
      <c r="I10" s="265">
        <f t="shared" si="0"/>
        <v>468</v>
      </c>
      <c r="J10" s="266">
        <f t="shared" si="0"/>
        <v>814</v>
      </c>
      <c r="K10" s="267"/>
      <c r="L10" s="267"/>
      <c r="M10" s="267"/>
      <c r="N10" s="267"/>
      <c r="O10" s="267"/>
      <c r="P10" s="268"/>
      <c r="Q10" s="268"/>
      <c r="R10" s="268"/>
      <c r="S10" s="268"/>
      <c r="T10" s="268"/>
      <c r="U10" s="268"/>
      <c r="V10" s="268"/>
      <c r="W10" s="268"/>
      <c r="X10" s="268"/>
      <c r="Y10" s="268"/>
      <c r="Z10" s="268"/>
    </row>
    <row r="11" spans="2:15" ht="6.75" customHeight="1">
      <c r="B11" s="269"/>
      <c r="C11" s="270"/>
      <c r="D11" s="257"/>
      <c r="E11" s="258"/>
      <c r="F11" s="259"/>
      <c r="G11" s="259"/>
      <c r="H11" s="259"/>
      <c r="I11" s="259"/>
      <c r="J11" s="260"/>
      <c r="K11" s="259"/>
      <c r="L11" s="259"/>
      <c r="M11" s="259"/>
      <c r="N11" s="259"/>
      <c r="O11" s="259"/>
    </row>
    <row r="12" spans="2:15" ht="12" customHeight="1">
      <c r="B12" s="269"/>
      <c r="C12" s="271" t="s">
        <v>1472</v>
      </c>
      <c r="D12" s="257">
        <f>SUM(E12,F12,I12,J12)</f>
        <v>2656</v>
      </c>
      <c r="E12" s="258">
        <f aca="true" t="shared" si="1" ref="E12:J12">SUM(E18,E52)</f>
        <v>937</v>
      </c>
      <c r="F12" s="258">
        <f t="shared" si="1"/>
        <v>1689</v>
      </c>
      <c r="G12" s="258">
        <f t="shared" si="1"/>
        <v>850</v>
      </c>
      <c r="H12" s="258">
        <f t="shared" si="1"/>
        <v>839</v>
      </c>
      <c r="I12" s="258">
        <f t="shared" si="1"/>
        <v>3</v>
      </c>
      <c r="J12" s="272">
        <f t="shared" si="1"/>
        <v>27</v>
      </c>
      <c r="K12" s="259"/>
      <c r="L12" s="259"/>
      <c r="M12" s="259"/>
      <c r="N12" s="259"/>
      <c r="O12" s="259"/>
    </row>
    <row r="13" spans="2:15" ht="12" customHeight="1">
      <c r="B13" s="1369" t="s">
        <v>402</v>
      </c>
      <c r="C13" s="271" t="s">
        <v>1473</v>
      </c>
      <c r="D13" s="257">
        <v>51248</v>
      </c>
      <c r="E13" s="258">
        <f aca="true" t="shared" si="2" ref="E13:J13">SUM(E19,E53,E69)</f>
        <v>19014</v>
      </c>
      <c r="F13" s="258">
        <f t="shared" si="2"/>
        <v>32234</v>
      </c>
      <c r="G13" s="258">
        <f t="shared" si="2"/>
        <v>20545</v>
      </c>
      <c r="H13" s="258">
        <f t="shared" si="2"/>
        <v>11689</v>
      </c>
      <c r="I13" s="258">
        <f t="shared" si="2"/>
        <v>232</v>
      </c>
      <c r="J13" s="272">
        <f t="shared" si="2"/>
        <v>344</v>
      </c>
      <c r="K13" s="259"/>
      <c r="L13" s="259"/>
      <c r="M13" s="259"/>
      <c r="N13" s="259"/>
      <c r="O13" s="259"/>
    </row>
    <row r="14" spans="2:15" ht="12" customHeight="1">
      <c r="B14" s="1369"/>
      <c r="C14" s="271" t="s">
        <v>1474</v>
      </c>
      <c r="D14" s="257">
        <f aca="true" t="shared" si="3" ref="D14:J14">SUM(D20,D39,D54,D70)</f>
        <v>38630</v>
      </c>
      <c r="E14" s="258">
        <f t="shared" si="3"/>
        <v>11786</v>
      </c>
      <c r="F14" s="258">
        <f t="shared" si="3"/>
        <v>26844</v>
      </c>
      <c r="G14" s="258">
        <f t="shared" si="3"/>
        <v>17917</v>
      </c>
      <c r="H14" s="258">
        <f t="shared" si="3"/>
        <v>8927</v>
      </c>
      <c r="I14" s="258">
        <f t="shared" si="3"/>
        <v>154</v>
      </c>
      <c r="J14" s="272">
        <f t="shared" si="3"/>
        <v>251</v>
      </c>
      <c r="K14" s="259"/>
      <c r="L14" s="259"/>
      <c r="M14" s="259"/>
      <c r="N14" s="259"/>
      <c r="O14" s="259"/>
    </row>
    <row r="15" spans="2:15" ht="12" customHeight="1">
      <c r="B15" s="269"/>
      <c r="C15" s="271" t="s">
        <v>1475</v>
      </c>
      <c r="D15" s="257">
        <v>23838</v>
      </c>
      <c r="E15" s="258">
        <f aca="true" t="shared" si="4" ref="E15:J15">SUM(E21,E40,E55,E71)</f>
        <v>4181</v>
      </c>
      <c r="F15" s="258">
        <f t="shared" si="4"/>
        <v>19657</v>
      </c>
      <c r="G15" s="258">
        <f t="shared" si="4"/>
        <v>11398</v>
      </c>
      <c r="H15" s="258">
        <f t="shared" si="4"/>
        <v>8259</v>
      </c>
      <c r="I15" s="258">
        <f t="shared" si="4"/>
        <v>79</v>
      </c>
      <c r="J15" s="272">
        <f t="shared" si="4"/>
        <v>192</v>
      </c>
      <c r="K15" s="259"/>
      <c r="L15" s="259"/>
      <c r="M15" s="259"/>
      <c r="N15" s="259"/>
      <c r="O15" s="259"/>
    </row>
    <row r="16" spans="2:15" ht="9" customHeight="1">
      <c r="B16" s="269"/>
      <c r="C16" s="271"/>
      <c r="D16" s="257"/>
      <c r="E16" s="258"/>
      <c r="F16" s="258"/>
      <c r="G16" s="258"/>
      <c r="H16" s="258"/>
      <c r="I16" s="258"/>
      <c r="J16" s="272"/>
      <c r="K16" s="259"/>
      <c r="L16" s="259"/>
      <c r="M16" s="259"/>
      <c r="N16" s="259"/>
      <c r="O16" s="259"/>
    </row>
    <row r="17" spans="2:15" ht="15" customHeight="1">
      <c r="B17" s="1297" t="s">
        <v>488</v>
      </c>
      <c r="C17" s="1298"/>
      <c r="D17" s="274">
        <f aca="true" t="shared" si="5" ref="D17:J17">SUM(D18:D21)</f>
        <v>29215</v>
      </c>
      <c r="E17" s="275">
        <f t="shared" si="5"/>
        <v>9709</v>
      </c>
      <c r="F17" s="275">
        <f t="shared" si="5"/>
        <v>19506</v>
      </c>
      <c r="G17" s="275">
        <f t="shared" si="5"/>
        <v>10841</v>
      </c>
      <c r="H17" s="275">
        <f t="shared" si="5"/>
        <v>8665</v>
      </c>
      <c r="I17" s="275">
        <f t="shared" si="5"/>
        <v>120</v>
      </c>
      <c r="J17" s="276">
        <f t="shared" si="5"/>
        <v>199</v>
      </c>
      <c r="K17" s="277"/>
      <c r="L17" s="277"/>
      <c r="M17" s="277"/>
      <c r="N17" s="277"/>
      <c r="O17" s="277"/>
    </row>
    <row r="18" spans="2:26" s="278" customFormat="1" ht="12" customHeight="1">
      <c r="B18" s="279"/>
      <c r="C18" s="271" t="s">
        <v>1472</v>
      </c>
      <c r="D18" s="257">
        <f aca="true" t="shared" si="6" ref="D18:D36">SUM(E18:F18)</f>
        <v>1189</v>
      </c>
      <c r="E18" s="280">
        <v>418</v>
      </c>
      <c r="F18" s="259">
        <f aca="true" t="shared" si="7" ref="F18:F36">SUM(G18,H18)</f>
        <v>771</v>
      </c>
      <c r="G18" s="280">
        <v>380</v>
      </c>
      <c r="H18" s="280">
        <v>391</v>
      </c>
      <c r="I18" s="280">
        <v>2</v>
      </c>
      <c r="J18" s="281">
        <v>18</v>
      </c>
      <c r="K18" s="280"/>
      <c r="L18" s="280"/>
      <c r="M18" s="280"/>
      <c r="N18" s="280"/>
      <c r="O18" s="280"/>
      <c r="P18" s="282"/>
      <c r="Q18" s="282"/>
      <c r="R18" s="282"/>
      <c r="S18" s="282"/>
      <c r="T18" s="282"/>
      <c r="U18" s="282"/>
      <c r="V18" s="282"/>
      <c r="W18" s="282"/>
      <c r="X18" s="282"/>
      <c r="Y18" s="282"/>
      <c r="Z18" s="282"/>
    </row>
    <row r="19" spans="2:26" s="278" customFormat="1" ht="12" customHeight="1">
      <c r="B19" s="273"/>
      <c r="C19" s="271" t="s">
        <v>1473</v>
      </c>
      <c r="D19" s="257">
        <f t="shared" si="6"/>
        <v>16929</v>
      </c>
      <c r="E19" s="280">
        <v>7260</v>
      </c>
      <c r="F19" s="259">
        <f t="shared" si="7"/>
        <v>9669</v>
      </c>
      <c r="G19" s="280">
        <v>5755</v>
      </c>
      <c r="H19" s="280">
        <v>3914</v>
      </c>
      <c r="I19" s="280">
        <v>71</v>
      </c>
      <c r="J19" s="281">
        <v>89</v>
      </c>
      <c r="K19" s="280"/>
      <c r="L19" s="280"/>
      <c r="M19" s="280"/>
      <c r="N19" s="280"/>
      <c r="O19" s="280"/>
      <c r="P19" s="282"/>
      <c r="Q19" s="282"/>
      <c r="R19" s="282"/>
      <c r="S19" s="282"/>
      <c r="T19" s="282"/>
      <c r="U19" s="282"/>
      <c r="V19" s="282"/>
      <c r="W19" s="282"/>
      <c r="X19" s="282"/>
      <c r="Y19" s="282"/>
      <c r="Z19" s="282"/>
    </row>
    <row r="20" spans="2:26" s="278" customFormat="1" ht="12" customHeight="1">
      <c r="B20" s="273"/>
      <c r="C20" s="271" t="s">
        <v>1474</v>
      </c>
      <c r="D20" s="257">
        <f t="shared" si="6"/>
        <v>5428</v>
      </c>
      <c r="E20" s="280">
        <v>1441</v>
      </c>
      <c r="F20" s="259">
        <f t="shared" si="7"/>
        <v>3987</v>
      </c>
      <c r="G20" s="280">
        <v>2383</v>
      </c>
      <c r="H20" s="280">
        <v>1604</v>
      </c>
      <c r="I20" s="280">
        <v>15</v>
      </c>
      <c r="J20" s="281">
        <v>51</v>
      </c>
      <c r="K20" s="280"/>
      <c r="L20" s="280"/>
      <c r="M20" s="280"/>
      <c r="N20" s="280"/>
      <c r="O20" s="280"/>
      <c r="P20" s="282"/>
      <c r="Q20" s="282"/>
      <c r="R20" s="282"/>
      <c r="S20" s="282"/>
      <c r="T20" s="282"/>
      <c r="U20" s="282"/>
      <c r="V20" s="282"/>
      <c r="W20" s="282"/>
      <c r="X20" s="282"/>
      <c r="Y20" s="282"/>
      <c r="Z20" s="282"/>
    </row>
    <row r="21" spans="2:26" s="278" customFormat="1" ht="12" customHeight="1">
      <c r="B21" s="279"/>
      <c r="C21" s="271" t="s">
        <v>1475</v>
      </c>
      <c r="D21" s="257">
        <f t="shared" si="6"/>
        <v>5669</v>
      </c>
      <c r="E21" s="280">
        <v>590</v>
      </c>
      <c r="F21" s="259">
        <f t="shared" si="7"/>
        <v>5079</v>
      </c>
      <c r="G21" s="280">
        <v>2323</v>
      </c>
      <c r="H21" s="280">
        <v>2756</v>
      </c>
      <c r="I21" s="280">
        <v>32</v>
      </c>
      <c r="J21" s="281">
        <v>41</v>
      </c>
      <c r="K21" s="280"/>
      <c r="L21" s="280"/>
      <c r="M21" s="280"/>
      <c r="N21" s="280"/>
      <c r="O21" s="280"/>
      <c r="P21" s="282"/>
      <c r="Q21" s="282"/>
      <c r="R21" s="282"/>
      <c r="S21" s="282"/>
      <c r="T21" s="282"/>
      <c r="U21" s="282"/>
      <c r="V21" s="282"/>
      <c r="W21" s="282"/>
      <c r="X21" s="282"/>
      <c r="Y21" s="282"/>
      <c r="Z21" s="282"/>
    </row>
    <row r="22" spans="2:26" s="278" customFormat="1" ht="12" customHeight="1">
      <c r="B22" s="279"/>
      <c r="C22" s="283" t="s">
        <v>1476</v>
      </c>
      <c r="D22" s="257">
        <f t="shared" si="6"/>
        <v>3451</v>
      </c>
      <c r="E22" s="280">
        <v>1103</v>
      </c>
      <c r="F22" s="259">
        <f t="shared" si="7"/>
        <v>2348</v>
      </c>
      <c r="G22" s="280">
        <v>1256</v>
      </c>
      <c r="H22" s="280">
        <v>1092</v>
      </c>
      <c r="I22" s="280">
        <v>10</v>
      </c>
      <c r="J22" s="281">
        <v>31</v>
      </c>
      <c r="K22" s="280"/>
      <c r="L22" s="280"/>
      <c r="M22" s="280"/>
      <c r="N22" s="280"/>
      <c r="O22" s="280"/>
      <c r="P22" s="282"/>
      <c r="Q22" s="282"/>
      <c r="R22" s="282"/>
      <c r="S22" s="282"/>
      <c r="T22" s="282"/>
      <c r="U22" s="282"/>
      <c r="V22" s="282"/>
      <c r="W22" s="282"/>
      <c r="X22" s="282"/>
      <c r="Y22" s="282"/>
      <c r="Z22" s="282"/>
    </row>
    <row r="23" spans="2:26" s="278" customFormat="1" ht="12" customHeight="1">
      <c r="B23" s="279"/>
      <c r="C23" s="283" t="s">
        <v>1477</v>
      </c>
      <c r="D23" s="257">
        <f t="shared" si="6"/>
        <v>5781</v>
      </c>
      <c r="E23" s="280">
        <v>2275</v>
      </c>
      <c r="F23" s="259">
        <f t="shared" si="7"/>
        <v>3506</v>
      </c>
      <c r="G23" s="280">
        <v>1850</v>
      </c>
      <c r="H23" s="280">
        <v>1656</v>
      </c>
      <c r="I23" s="280">
        <v>21</v>
      </c>
      <c r="J23" s="281">
        <v>35</v>
      </c>
      <c r="K23" s="280"/>
      <c r="L23" s="280"/>
      <c r="M23" s="280"/>
      <c r="N23" s="280"/>
      <c r="O23" s="280"/>
      <c r="P23" s="282"/>
      <c r="Q23" s="282"/>
      <c r="R23" s="282"/>
      <c r="S23" s="282"/>
      <c r="T23" s="282"/>
      <c r="U23" s="282"/>
      <c r="V23" s="282"/>
      <c r="W23" s="282"/>
      <c r="X23" s="282"/>
      <c r="Y23" s="282"/>
      <c r="Z23" s="282"/>
    </row>
    <row r="24" spans="2:26" s="278" customFormat="1" ht="12" customHeight="1">
      <c r="B24" s="279"/>
      <c r="C24" s="283" t="s">
        <v>406</v>
      </c>
      <c r="D24" s="257">
        <f t="shared" si="6"/>
        <v>1113</v>
      </c>
      <c r="E24" s="280">
        <v>125</v>
      </c>
      <c r="F24" s="259">
        <f t="shared" si="7"/>
        <v>988</v>
      </c>
      <c r="G24" s="280">
        <v>659</v>
      </c>
      <c r="H24" s="280">
        <v>329</v>
      </c>
      <c r="I24" s="280">
        <v>4</v>
      </c>
      <c r="J24" s="281">
        <v>1</v>
      </c>
      <c r="K24" s="280"/>
      <c r="L24" s="280"/>
      <c r="M24" s="280"/>
      <c r="N24" s="280"/>
      <c r="O24" s="280"/>
      <c r="P24" s="282"/>
      <c r="Q24" s="282"/>
      <c r="R24" s="282"/>
      <c r="S24" s="282"/>
      <c r="T24" s="282"/>
      <c r="U24" s="282"/>
      <c r="V24" s="282"/>
      <c r="W24" s="282"/>
      <c r="X24" s="282"/>
      <c r="Y24" s="282"/>
      <c r="Z24" s="282"/>
    </row>
    <row r="25" spans="2:26" s="278" customFormat="1" ht="12" customHeight="1">
      <c r="B25" s="279"/>
      <c r="C25" s="283" t="s">
        <v>1478</v>
      </c>
      <c r="D25" s="257">
        <f t="shared" si="6"/>
        <v>1329</v>
      </c>
      <c r="E25" s="280">
        <v>453</v>
      </c>
      <c r="F25" s="259">
        <f t="shared" si="7"/>
        <v>876</v>
      </c>
      <c r="G25" s="280">
        <v>703</v>
      </c>
      <c r="H25" s="280">
        <v>173</v>
      </c>
      <c r="I25" s="280">
        <v>2</v>
      </c>
      <c r="J25" s="281">
        <v>5</v>
      </c>
      <c r="K25" s="280"/>
      <c r="L25" s="280"/>
      <c r="M25" s="280"/>
      <c r="N25" s="280"/>
      <c r="O25" s="280"/>
      <c r="P25" s="282"/>
      <c r="Q25" s="282"/>
      <c r="R25" s="282"/>
      <c r="S25" s="282"/>
      <c r="T25" s="282"/>
      <c r="U25" s="282"/>
      <c r="V25" s="282"/>
      <c r="W25" s="282"/>
      <c r="X25" s="282"/>
      <c r="Y25" s="282"/>
      <c r="Z25" s="282"/>
    </row>
    <row r="26" spans="2:26" s="278" customFormat="1" ht="12" customHeight="1">
      <c r="B26" s="279"/>
      <c r="C26" s="283" t="s">
        <v>1479</v>
      </c>
      <c r="D26" s="257">
        <f t="shared" si="6"/>
        <v>1828</v>
      </c>
      <c r="E26" s="280">
        <v>814</v>
      </c>
      <c r="F26" s="259">
        <f t="shared" si="7"/>
        <v>1014</v>
      </c>
      <c r="G26" s="280">
        <v>610</v>
      </c>
      <c r="H26" s="280">
        <v>404</v>
      </c>
      <c r="I26" s="280">
        <v>12</v>
      </c>
      <c r="J26" s="281">
        <v>16</v>
      </c>
      <c r="K26" s="280"/>
      <c r="L26" s="280"/>
      <c r="M26" s="280"/>
      <c r="N26" s="280"/>
      <c r="O26" s="280"/>
      <c r="P26" s="282"/>
      <c r="Q26" s="282"/>
      <c r="R26" s="282"/>
      <c r="S26" s="282"/>
      <c r="T26" s="282"/>
      <c r="U26" s="282"/>
      <c r="V26" s="282"/>
      <c r="W26" s="282"/>
      <c r="X26" s="282"/>
      <c r="Y26" s="282"/>
      <c r="Z26" s="282"/>
    </row>
    <row r="27" spans="2:26" s="278" customFormat="1" ht="12" customHeight="1">
      <c r="B27" s="279"/>
      <c r="C27" s="283" t="s">
        <v>495</v>
      </c>
      <c r="D27" s="257">
        <f t="shared" si="6"/>
        <v>1248</v>
      </c>
      <c r="E27" s="280">
        <v>590</v>
      </c>
      <c r="F27" s="259">
        <f t="shared" si="7"/>
        <v>658</v>
      </c>
      <c r="G27" s="280">
        <v>390</v>
      </c>
      <c r="H27" s="280">
        <v>268</v>
      </c>
      <c r="I27" s="280">
        <v>8</v>
      </c>
      <c r="J27" s="281">
        <v>12</v>
      </c>
      <c r="K27" s="280"/>
      <c r="L27" s="280"/>
      <c r="M27" s="280"/>
      <c r="N27" s="280"/>
      <c r="O27" s="280"/>
      <c r="P27" s="282"/>
      <c r="Q27" s="282"/>
      <c r="R27" s="282"/>
      <c r="S27" s="282"/>
      <c r="T27" s="282"/>
      <c r="U27" s="282"/>
      <c r="V27" s="282"/>
      <c r="W27" s="282"/>
      <c r="X27" s="282"/>
      <c r="Y27" s="282"/>
      <c r="Z27" s="282"/>
    </row>
    <row r="28" spans="2:26" s="278" customFormat="1" ht="12" customHeight="1">
      <c r="B28" s="279"/>
      <c r="C28" s="283" t="s">
        <v>1480</v>
      </c>
      <c r="D28" s="257">
        <f t="shared" si="6"/>
        <v>1888</v>
      </c>
      <c r="E28" s="280">
        <v>939</v>
      </c>
      <c r="F28" s="259">
        <f t="shared" si="7"/>
        <v>949</v>
      </c>
      <c r="G28" s="280">
        <v>605</v>
      </c>
      <c r="H28" s="280">
        <v>344</v>
      </c>
      <c r="I28" s="280">
        <v>7</v>
      </c>
      <c r="J28" s="281">
        <v>8</v>
      </c>
      <c r="K28" s="280"/>
      <c r="L28" s="280"/>
      <c r="M28" s="280"/>
      <c r="N28" s="280"/>
      <c r="O28" s="280"/>
      <c r="P28" s="282"/>
      <c r="Q28" s="282"/>
      <c r="R28" s="282"/>
      <c r="S28" s="282"/>
      <c r="T28" s="282"/>
      <c r="U28" s="282"/>
      <c r="V28" s="282"/>
      <c r="W28" s="282"/>
      <c r="X28" s="282"/>
      <c r="Y28" s="282"/>
      <c r="Z28" s="282"/>
    </row>
    <row r="29" spans="2:26" s="278" customFormat="1" ht="12" customHeight="1">
      <c r="B29" s="279"/>
      <c r="C29" s="283" t="s">
        <v>411</v>
      </c>
      <c r="D29" s="257">
        <f t="shared" si="6"/>
        <v>1236</v>
      </c>
      <c r="E29" s="280">
        <v>368</v>
      </c>
      <c r="F29" s="259">
        <f t="shared" si="7"/>
        <v>868</v>
      </c>
      <c r="G29" s="280">
        <v>503</v>
      </c>
      <c r="H29" s="280">
        <v>365</v>
      </c>
      <c r="I29" s="280">
        <v>5</v>
      </c>
      <c r="J29" s="281">
        <v>7</v>
      </c>
      <c r="K29" s="280"/>
      <c r="L29" s="280"/>
      <c r="M29" s="280"/>
      <c r="N29" s="280"/>
      <c r="O29" s="280"/>
      <c r="P29" s="282"/>
      <c r="Q29" s="282"/>
      <c r="R29" s="282"/>
      <c r="S29" s="282"/>
      <c r="T29" s="282"/>
      <c r="U29" s="282"/>
      <c r="V29" s="282"/>
      <c r="W29" s="282"/>
      <c r="X29" s="282"/>
      <c r="Y29" s="282"/>
      <c r="Z29" s="282"/>
    </row>
    <row r="30" spans="2:26" s="278" customFormat="1" ht="12" customHeight="1">
      <c r="B30" s="279"/>
      <c r="C30" s="283" t="s">
        <v>412</v>
      </c>
      <c r="D30" s="257">
        <f t="shared" si="6"/>
        <v>2481</v>
      </c>
      <c r="E30" s="280">
        <v>991</v>
      </c>
      <c r="F30" s="259">
        <f t="shared" si="7"/>
        <v>1490</v>
      </c>
      <c r="G30" s="280">
        <v>819</v>
      </c>
      <c r="H30" s="280">
        <v>671</v>
      </c>
      <c r="I30" s="280">
        <v>15</v>
      </c>
      <c r="J30" s="281">
        <v>8</v>
      </c>
      <c r="K30" s="280"/>
      <c r="L30" s="280"/>
      <c r="M30" s="280"/>
      <c r="N30" s="280"/>
      <c r="O30" s="280"/>
      <c r="P30" s="282"/>
      <c r="Q30" s="282"/>
      <c r="R30" s="282"/>
      <c r="S30" s="282"/>
      <c r="T30" s="282"/>
      <c r="U30" s="282"/>
      <c r="V30" s="282"/>
      <c r="W30" s="282"/>
      <c r="X30" s="282"/>
      <c r="Y30" s="282"/>
      <c r="Z30" s="282"/>
    </row>
    <row r="31" spans="2:26" s="278" customFormat="1" ht="12" customHeight="1">
      <c r="B31" s="279"/>
      <c r="C31" s="283" t="s">
        <v>1481</v>
      </c>
      <c r="D31" s="257">
        <f t="shared" si="6"/>
        <v>1534</v>
      </c>
      <c r="E31" s="280">
        <v>32</v>
      </c>
      <c r="F31" s="259">
        <f t="shared" si="7"/>
        <v>1502</v>
      </c>
      <c r="G31" s="280">
        <v>626</v>
      </c>
      <c r="H31" s="280">
        <v>876</v>
      </c>
      <c r="I31" s="280">
        <v>17</v>
      </c>
      <c r="J31" s="281">
        <v>10</v>
      </c>
      <c r="K31" s="280"/>
      <c r="L31" s="280"/>
      <c r="M31" s="280"/>
      <c r="N31" s="280"/>
      <c r="O31" s="280"/>
      <c r="P31" s="282"/>
      <c r="Q31" s="282"/>
      <c r="R31" s="282"/>
      <c r="S31" s="282"/>
      <c r="T31" s="282"/>
      <c r="U31" s="282"/>
      <c r="V31" s="282"/>
      <c r="W31" s="282"/>
      <c r="X31" s="282"/>
      <c r="Y31" s="282"/>
      <c r="Z31" s="282"/>
    </row>
    <row r="32" spans="2:26" s="278" customFormat="1" ht="12" customHeight="1">
      <c r="B32" s="279"/>
      <c r="C32" s="283" t="s">
        <v>1482</v>
      </c>
      <c r="D32" s="257">
        <f t="shared" si="6"/>
        <v>935</v>
      </c>
      <c r="E32" s="280">
        <v>381</v>
      </c>
      <c r="F32" s="259">
        <f t="shared" si="7"/>
        <v>554</v>
      </c>
      <c r="G32" s="280">
        <v>368</v>
      </c>
      <c r="H32" s="280">
        <v>186</v>
      </c>
      <c r="I32" s="280">
        <v>5</v>
      </c>
      <c r="J32" s="281">
        <v>9</v>
      </c>
      <c r="K32" s="280"/>
      <c r="L32" s="280"/>
      <c r="M32" s="280"/>
      <c r="N32" s="280"/>
      <c r="O32" s="280"/>
      <c r="P32" s="282"/>
      <c r="Q32" s="282"/>
      <c r="R32" s="282"/>
      <c r="S32" s="282"/>
      <c r="T32" s="282"/>
      <c r="U32" s="282"/>
      <c r="V32" s="282"/>
      <c r="W32" s="282"/>
      <c r="X32" s="282"/>
      <c r="Y32" s="282"/>
      <c r="Z32" s="282"/>
    </row>
    <row r="33" spans="2:26" s="278" customFormat="1" ht="12" customHeight="1">
      <c r="B33" s="279"/>
      <c r="C33" s="283" t="s">
        <v>1483</v>
      </c>
      <c r="D33" s="257">
        <f t="shared" si="6"/>
        <v>877</v>
      </c>
      <c r="E33" s="280">
        <v>266</v>
      </c>
      <c r="F33" s="259">
        <f t="shared" si="7"/>
        <v>611</v>
      </c>
      <c r="G33" s="280">
        <v>320</v>
      </c>
      <c r="H33" s="280">
        <v>291</v>
      </c>
      <c r="I33" s="280">
        <v>0</v>
      </c>
      <c r="J33" s="281">
        <v>7</v>
      </c>
      <c r="K33" s="280"/>
      <c r="L33" s="280"/>
      <c r="M33" s="280"/>
      <c r="N33" s="280"/>
      <c r="O33" s="280"/>
      <c r="P33" s="282"/>
      <c r="Q33" s="282"/>
      <c r="R33" s="282"/>
      <c r="S33" s="282"/>
      <c r="T33" s="282"/>
      <c r="U33" s="282"/>
      <c r="V33" s="282"/>
      <c r="W33" s="282"/>
      <c r="X33" s="282"/>
      <c r="Y33" s="282"/>
      <c r="Z33" s="282"/>
    </row>
    <row r="34" spans="2:26" s="278" customFormat="1" ht="12" customHeight="1">
      <c r="B34" s="279"/>
      <c r="C34" s="283" t="s">
        <v>1484</v>
      </c>
      <c r="D34" s="257">
        <f t="shared" si="6"/>
        <v>1324</v>
      </c>
      <c r="E34" s="280">
        <v>451</v>
      </c>
      <c r="F34" s="259">
        <f t="shared" si="7"/>
        <v>873</v>
      </c>
      <c r="G34" s="280">
        <v>451</v>
      </c>
      <c r="H34" s="280">
        <v>422</v>
      </c>
      <c r="I34" s="280">
        <v>4</v>
      </c>
      <c r="J34" s="281">
        <v>10</v>
      </c>
      <c r="K34" s="280"/>
      <c r="L34" s="280"/>
      <c r="M34" s="280"/>
      <c r="N34" s="280"/>
      <c r="O34" s="280"/>
      <c r="P34" s="282"/>
      <c r="Q34" s="282"/>
      <c r="R34" s="282"/>
      <c r="S34" s="282"/>
      <c r="T34" s="282"/>
      <c r="U34" s="282"/>
      <c r="V34" s="282"/>
      <c r="W34" s="282"/>
      <c r="X34" s="282"/>
      <c r="Y34" s="282"/>
      <c r="Z34" s="282"/>
    </row>
    <row r="35" spans="2:26" s="278" customFormat="1" ht="12" customHeight="1">
      <c r="B35" s="279"/>
      <c r="C35" s="283" t="s">
        <v>1485</v>
      </c>
      <c r="D35" s="257">
        <f t="shared" si="6"/>
        <v>1191</v>
      </c>
      <c r="E35" s="280">
        <v>242</v>
      </c>
      <c r="F35" s="259">
        <f t="shared" si="7"/>
        <v>949</v>
      </c>
      <c r="G35" s="280">
        <v>450</v>
      </c>
      <c r="H35" s="280">
        <v>499</v>
      </c>
      <c r="I35" s="280">
        <v>4</v>
      </c>
      <c r="J35" s="281">
        <v>23</v>
      </c>
      <c r="K35" s="280"/>
      <c r="L35" s="280"/>
      <c r="M35" s="280"/>
      <c r="N35" s="280"/>
      <c r="O35" s="280"/>
      <c r="P35" s="282"/>
      <c r="Q35" s="282"/>
      <c r="R35" s="282"/>
      <c r="S35" s="282"/>
      <c r="T35" s="282"/>
      <c r="U35" s="282"/>
      <c r="V35" s="282"/>
      <c r="W35" s="282"/>
      <c r="X35" s="282"/>
      <c r="Y35" s="282"/>
      <c r="Z35" s="282"/>
    </row>
    <row r="36" spans="2:26" s="278" customFormat="1" ht="12" customHeight="1">
      <c r="B36" s="279"/>
      <c r="C36" s="283" t="s">
        <v>503</v>
      </c>
      <c r="D36" s="257">
        <f t="shared" si="6"/>
        <v>2999</v>
      </c>
      <c r="E36" s="280">
        <v>679</v>
      </c>
      <c r="F36" s="259">
        <f t="shared" si="7"/>
        <v>2320</v>
      </c>
      <c r="G36" s="280">
        <v>1231</v>
      </c>
      <c r="H36" s="280">
        <v>1089</v>
      </c>
      <c r="I36" s="280">
        <v>6</v>
      </c>
      <c r="J36" s="281">
        <v>17</v>
      </c>
      <c r="K36" s="280"/>
      <c r="L36" s="280"/>
      <c r="M36" s="280"/>
      <c r="N36" s="280"/>
      <c r="O36" s="280"/>
      <c r="P36" s="282"/>
      <c r="Q36" s="282"/>
      <c r="R36" s="282"/>
      <c r="S36" s="282"/>
      <c r="T36" s="282"/>
      <c r="U36" s="282"/>
      <c r="V36" s="282"/>
      <c r="W36" s="282"/>
      <c r="X36" s="282"/>
      <c r="Y36" s="282"/>
      <c r="Z36" s="282"/>
    </row>
    <row r="37" spans="2:26" s="278" customFormat="1" ht="9" customHeight="1">
      <c r="B37" s="279"/>
      <c r="C37" s="283"/>
      <c r="D37" s="284"/>
      <c r="E37" s="280"/>
      <c r="F37" s="280"/>
      <c r="G37" s="280"/>
      <c r="H37" s="280"/>
      <c r="I37" s="280"/>
      <c r="J37" s="281"/>
      <c r="K37" s="280"/>
      <c r="L37" s="280"/>
      <c r="M37" s="280"/>
      <c r="N37" s="280"/>
      <c r="O37" s="280"/>
      <c r="P37" s="282"/>
      <c r="Q37" s="282"/>
      <c r="R37" s="282"/>
      <c r="S37" s="282"/>
      <c r="T37" s="282"/>
      <c r="U37" s="282"/>
      <c r="V37" s="282"/>
      <c r="W37" s="282"/>
      <c r="X37" s="282"/>
      <c r="Y37" s="282"/>
      <c r="Z37" s="282"/>
    </row>
    <row r="38" spans="2:26" s="285" customFormat="1" ht="12" customHeight="1">
      <c r="B38" s="1368" t="s">
        <v>1486</v>
      </c>
      <c r="C38" s="1298"/>
      <c r="D38" s="286">
        <f aca="true" t="shared" si="8" ref="D38:J38">SUM(D39:D40)</f>
        <v>17612</v>
      </c>
      <c r="E38" s="287">
        <f t="shared" si="8"/>
        <v>5467</v>
      </c>
      <c r="F38" s="287">
        <f t="shared" si="8"/>
        <v>12145</v>
      </c>
      <c r="G38" s="287">
        <f t="shared" si="8"/>
        <v>8224</v>
      </c>
      <c r="H38" s="287">
        <f t="shared" si="8"/>
        <v>3921</v>
      </c>
      <c r="I38" s="287">
        <f t="shared" si="8"/>
        <v>78</v>
      </c>
      <c r="J38" s="288">
        <f t="shared" si="8"/>
        <v>115</v>
      </c>
      <c r="K38" s="277"/>
      <c r="L38" s="277"/>
      <c r="M38" s="277"/>
      <c r="N38" s="277"/>
      <c r="O38" s="277"/>
      <c r="P38" s="289"/>
      <c r="Q38" s="289"/>
      <c r="R38" s="289"/>
      <c r="S38" s="289"/>
      <c r="T38" s="289"/>
      <c r="U38" s="289"/>
      <c r="V38" s="289"/>
      <c r="W38" s="289"/>
      <c r="X38" s="289"/>
      <c r="Y38" s="289"/>
      <c r="Z38" s="289"/>
    </row>
    <row r="39" spans="2:26" s="278" customFormat="1" ht="12" customHeight="1">
      <c r="B39" s="279"/>
      <c r="C39" s="271" t="s">
        <v>1474</v>
      </c>
      <c r="D39" s="257">
        <f aca="true" t="shared" si="9" ref="D39:D50">SUM(E39:F39)</f>
        <v>11818</v>
      </c>
      <c r="E39" s="280">
        <v>4143</v>
      </c>
      <c r="F39" s="259">
        <f aca="true" t="shared" si="10" ref="F39:F47">SUM(G39,H39)</f>
        <v>7675</v>
      </c>
      <c r="G39" s="280">
        <v>5266</v>
      </c>
      <c r="H39" s="280">
        <v>2409</v>
      </c>
      <c r="I39" s="280">
        <v>55</v>
      </c>
      <c r="J39" s="281">
        <v>72</v>
      </c>
      <c r="K39" s="280"/>
      <c r="L39" s="280"/>
      <c r="M39" s="280"/>
      <c r="N39" s="280"/>
      <c r="O39" s="280"/>
      <c r="P39" s="282"/>
      <c r="Q39" s="282"/>
      <c r="R39" s="282"/>
      <c r="S39" s="282"/>
      <c r="T39" s="282"/>
      <c r="U39" s="282"/>
      <c r="V39" s="282"/>
      <c r="W39" s="282"/>
      <c r="X39" s="282"/>
      <c r="Y39" s="282"/>
      <c r="Z39" s="282"/>
    </row>
    <row r="40" spans="2:26" s="278" customFormat="1" ht="12" customHeight="1">
      <c r="B40" s="279"/>
      <c r="C40" s="271" t="s">
        <v>1475</v>
      </c>
      <c r="D40" s="257">
        <f t="shared" si="9"/>
        <v>5794</v>
      </c>
      <c r="E40" s="280">
        <v>1324</v>
      </c>
      <c r="F40" s="259">
        <f t="shared" si="10"/>
        <v>4470</v>
      </c>
      <c r="G40" s="280">
        <v>2958</v>
      </c>
      <c r="H40" s="280">
        <v>1512</v>
      </c>
      <c r="I40" s="280">
        <v>23</v>
      </c>
      <c r="J40" s="281">
        <v>43</v>
      </c>
      <c r="K40" s="280"/>
      <c r="L40" s="280"/>
      <c r="M40" s="280"/>
      <c r="N40" s="280"/>
      <c r="O40" s="280"/>
      <c r="P40" s="282"/>
      <c r="Q40" s="282"/>
      <c r="R40" s="282"/>
      <c r="S40" s="282"/>
      <c r="T40" s="282"/>
      <c r="U40" s="282"/>
      <c r="V40" s="282"/>
      <c r="W40" s="282"/>
      <c r="X40" s="282"/>
      <c r="Y40" s="282"/>
      <c r="Z40" s="282"/>
    </row>
    <row r="41" spans="2:26" s="278" customFormat="1" ht="12" customHeight="1">
      <c r="B41" s="279"/>
      <c r="C41" s="283" t="s">
        <v>505</v>
      </c>
      <c r="D41" s="257">
        <f t="shared" si="9"/>
        <v>2880</v>
      </c>
      <c r="E41" s="280">
        <v>1359</v>
      </c>
      <c r="F41" s="259">
        <f t="shared" si="10"/>
        <v>1521</v>
      </c>
      <c r="G41" s="280">
        <v>903</v>
      </c>
      <c r="H41" s="280">
        <v>618</v>
      </c>
      <c r="I41" s="280">
        <v>9</v>
      </c>
      <c r="J41" s="281">
        <v>17</v>
      </c>
      <c r="K41" s="280"/>
      <c r="L41" s="280"/>
      <c r="M41" s="280"/>
      <c r="N41" s="280"/>
      <c r="O41" s="280"/>
      <c r="P41" s="282"/>
      <c r="Q41" s="282"/>
      <c r="R41" s="282"/>
      <c r="S41" s="282"/>
      <c r="T41" s="282"/>
      <c r="U41" s="282"/>
      <c r="V41" s="282"/>
      <c r="W41" s="282"/>
      <c r="X41" s="282"/>
      <c r="Y41" s="282"/>
      <c r="Z41" s="282"/>
    </row>
    <row r="42" spans="2:15" ht="12" customHeight="1">
      <c r="B42" s="269"/>
      <c r="C42" s="283" t="s">
        <v>506</v>
      </c>
      <c r="D42" s="257">
        <f t="shared" si="9"/>
        <v>3920</v>
      </c>
      <c r="E42" s="280">
        <v>1357</v>
      </c>
      <c r="F42" s="259">
        <f t="shared" si="10"/>
        <v>2563</v>
      </c>
      <c r="G42" s="280">
        <v>2070</v>
      </c>
      <c r="H42" s="280">
        <v>493</v>
      </c>
      <c r="I42" s="280">
        <v>26</v>
      </c>
      <c r="J42" s="281">
        <v>36</v>
      </c>
      <c r="K42" s="290"/>
      <c r="L42" s="290"/>
      <c r="M42" s="290"/>
      <c r="N42" s="290"/>
      <c r="O42" s="290"/>
    </row>
    <row r="43" spans="2:15" ht="12" customHeight="1">
      <c r="B43" s="269"/>
      <c r="C43" s="283" t="s">
        <v>1487</v>
      </c>
      <c r="D43" s="257">
        <f t="shared" si="9"/>
        <v>1701</v>
      </c>
      <c r="E43" s="280">
        <v>579</v>
      </c>
      <c r="F43" s="259">
        <f t="shared" si="10"/>
        <v>1122</v>
      </c>
      <c r="G43" s="280">
        <v>780</v>
      </c>
      <c r="H43" s="280">
        <v>342</v>
      </c>
      <c r="I43" s="280">
        <v>0</v>
      </c>
      <c r="J43" s="281">
        <v>8</v>
      </c>
      <c r="K43" s="290"/>
      <c r="L43" s="290"/>
      <c r="M43" s="290"/>
      <c r="N43" s="290"/>
      <c r="O43" s="290"/>
    </row>
    <row r="44" spans="2:26" s="278" customFormat="1" ht="12" customHeight="1">
      <c r="B44" s="279"/>
      <c r="C44" s="283" t="s">
        <v>1488</v>
      </c>
      <c r="D44" s="257">
        <f t="shared" si="9"/>
        <v>1220</v>
      </c>
      <c r="E44" s="280">
        <v>291</v>
      </c>
      <c r="F44" s="259">
        <f t="shared" si="10"/>
        <v>929</v>
      </c>
      <c r="G44" s="280">
        <v>595</v>
      </c>
      <c r="H44" s="280">
        <v>334</v>
      </c>
      <c r="I44" s="280">
        <v>5</v>
      </c>
      <c r="J44" s="281">
        <v>5</v>
      </c>
      <c r="K44" s="280"/>
      <c r="L44" s="280"/>
      <c r="M44" s="280"/>
      <c r="N44" s="280"/>
      <c r="O44" s="280"/>
      <c r="P44" s="282"/>
      <c r="Q44" s="282"/>
      <c r="R44" s="282"/>
      <c r="S44" s="282"/>
      <c r="T44" s="282"/>
      <c r="U44" s="282"/>
      <c r="V44" s="282"/>
      <c r="W44" s="282"/>
      <c r="X44" s="282"/>
      <c r="Y44" s="282"/>
      <c r="Z44" s="282"/>
    </row>
    <row r="45" spans="2:26" s="278" customFormat="1" ht="12" customHeight="1">
      <c r="B45" s="279"/>
      <c r="C45" s="283" t="s">
        <v>511</v>
      </c>
      <c r="D45" s="257">
        <f t="shared" si="9"/>
        <v>859</v>
      </c>
      <c r="E45" s="280">
        <v>267</v>
      </c>
      <c r="F45" s="259">
        <f t="shared" si="10"/>
        <v>592</v>
      </c>
      <c r="G45" s="280">
        <v>423</v>
      </c>
      <c r="H45" s="280">
        <v>169</v>
      </c>
      <c r="I45" s="280">
        <v>3</v>
      </c>
      <c r="J45" s="281">
        <v>1</v>
      </c>
      <c r="K45" s="280"/>
      <c r="L45" s="280"/>
      <c r="M45" s="280"/>
      <c r="N45" s="280"/>
      <c r="O45" s="280"/>
      <c r="P45" s="282"/>
      <c r="Q45" s="282"/>
      <c r="R45" s="282"/>
      <c r="S45" s="282"/>
      <c r="T45" s="282"/>
      <c r="U45" s="282"/>
      <c r="V45" s="282"/>
      <c r="W45" s="282"/>
      <c r="X45" s="282"/>
      <c r="Y45" s="282"/>
      <c r="Z45" s="282"/>
    </row>
    <row r="46" spans="2:15" ht="12" customHeight="1">
      <c r="B46" s="269"/>
      <c r="C46" s="283" t="s">
        <v>512</v>
      </c>
      <c r="D46" s="257">
        <f t="shared" si="9"/>
        <v>1341</v>
      </c>
      <c r="E46" s="280">
        <v>281</v>
      </c>
      <c r="F46" s="259">
        <f t="shared" si="10"/>
        <v>1060</v>
      </c>
      <c r="G46" s="280">
        <v>660</v>
      </c>
      <c r="H46" s="280">
        <v>400</v>
      </c>
      <c r="I46" s="280">
        <v>15</v>
      </c>
      <c r="J46" s="281">
        <v>20</v>
      </c>
      <c r="K46" s="290"/>
      <c r="L46" s="290"/>
      <c r="M46" s="290"/>
      <c r="N46" s="290"/>
      <c r="O46" s="290"/>
    </row>
    <row r="47" spans="2:15" ht="12" customHeight="1">
      <c r="B47" s="269"/>
      <c r="C47" s="283" t="s">
        <v>513</v>
      </c>
      <c r="D47" s="257">
        <f t="shared" si="9"/>
        <v>1125</v>
      </c>
      <c r="E47" s="280">
        <v>384</v>
      </c>
      <c r="F47" s="259">
        <f t="shared" si="10"/>
        <v>741</v>
      </c>
      <c r="G47" s="280">
        <v>466</v>
      </c>
      <c r="H47" s="280">
        <v>275</v>
      </c>
      <c r="I47" s="280">
        <v>5</v>
      </c>
      <c r="J47" s="281">
        <v>6</v>
      </c>
      <c r="K47" s="290"/>
      <c r="L47" s="290"/>
      <c r="M47" s="290"/>
      <c r="N47" s="290"/>
      <c r="O47" s="290"/>
    </row>
    <row r="48" spans="2:14" ht="12" customHeight="1">
      <c r="B48" s="269"/>
      <c r="C48" s="283" t="s">
        <v>422</v>
      </c>
      <c r="D48" s="257">
        <f t="shared" si="9"/>
        <v>1798</v>
      </c>
      <c r="E48" s="280">
        <v>276</v>
      </c>
      <c r="F48" s="259">
        <v>1522</v>
      </c>
      <c r="G48" s="280">
        <v>825</v>
      </c>
      <c r="H48" s="280">
        <v>679</v>
      </c>
      <c r="I48" s="280">
        <v>3</v>
      </c>
      <c r="J48" s="281">
        <v>13</v>
      </c>
      <c r="K48" s="290"/>
      <c r="L48" s="290"/>
      <c r="M48" s="290"/>
      <c r="N48" s="290"/>
    </row>
    <row r="49" spans="2:15" ht="12" customHeight="1">
      <c r="B49" s="269"/>
      <c r="C49" s="283" t="s">
        <v>1489</v>
      </c>
      <c r="D49" s="257">
        <f t="shared" si="9"/>
        <v>1087</v>
      </c>
      <c r="E49" s="280">
        <v>263</v>
      </c>
      <c r="F49" s="259">
        <f>SUM(G49,H49)</f>
        <v>824</v>
      </c>
      <c r="G49" s="280">
        <v>619</v>
      </c>
      <c r="H49" s="280">
        <v>205</v>
      </c>
      <c r="I49" s="280">
        <v>5</v>
      </c>
      <c r="J49" s="281">
        <v>1</v>
      </c>
      <c r="L49" s="290"/>
      <c r="N49" s="290"/>
      <c r="O49" s="290"/>
    </row>
    <row r="50" spans="2:15" ht="11.25" customHeight="1">
      <c r="B50" s="269"/>
      <c r="C50" s="283" t="s">
        <v>1490</v>
      </c>
      <c r="D50" s="257">
        <f t="shared" si="9"/>
        <v>1681</v>
      </c>
      <c r="E50" s="280">
        <v>410</v>
      </c>
      <c r="F50" s="259">
        <f>SUM(G50,H50)</f>
        <v>1271</v>
      </c>
      <c r="G50" s="280">
        <v>883</v>
      </c>
      <c r="H50" s="280">
        <v>388</v>
      </c>
      <c r="I50" s="280">
        <v>7</v>
      </c>
      <c r="J50" s="281">
        <v>8</v>
      </c>
      <c r="K50" s="290"/>
      <c r="L50" s="290"/>
      <c r="M50" s="290"/>
      <c r="N50" s="290"/>
      <c r="O50" s="290"/>
    </row>
    <row r="51" spans="2:15" ht="12.75" customHeight="1">
      <c r="B51" s="1297" t="s">
        <v>518</v>
      </c>
      <c r="C51" s="1298"/>
      <c r="D51" s="286">
        <f aca="true" t="shared" si="11" ref="D51:J51">SUM(D52:D55)</f>
        <v>42737</v>
      </c>
      <c r="E51" s="287">
        <f t="shared" si="11"/>
        <v>12608</v>
      </c>
      <c r="F51" s="287">
        <f t="shared" si="11"/>
        <v>30129</v>
      </c>
      <c r="G51" s="287">
        <f t="shared" si="11"/>
        <v>19817</v>
      </c>
      <c r="H51" s="287">
        <f t="shared" si="11"/>
        <v>10312</v>
      </c>
      <c r="I51" s="287">
        <f t="shared" si="11"/>
        <v>161</v>
      </c>
      <c r="J51" s="288">
        <f t="shared" si="11"/>
        <v>267</v>
      </c>
      <c r="K51" s="291"/>
      <c r="L51" s="291"/>
      <c r="M51" s="291"/>
      <c r="N51" s="291"/>
      <c r="O51" s="291"/>
    </row>
    <row r="52" spans="2:15" ht="12" customHeight="1">
      <c r="B52" s="269"/>
      <c r="C52" s="271" t="s">
        <v>1472</v>
      </c>
      <c r="D52" s="257">
        <f aca="true" t="shared" si="12" ref="D52:D67">SUM(E52:F52)</f>
        <v>1437</v>
      </c>
      <c r="E52" s="280">
        <v>519</v>
      </c>
      <c r="F52" s="259">
        <f aca="true" t="shared" si="13" ref="F52:F67">SUM(G52,H52)</f>
        <v>918</v>
      </c>
      <c r="G52" s="280">
        <v>470</v>
      </c>
      <c r="H52" s="280">
        <v>448</v>
      </c>
      <c r="I52" s="280">
        <v>1</v>
      </c>
      <c r="J52" s="281">
        <v>9</v>
      </c>
      <c r="K52" s="290"/>
      <c r="L52" s="290"/>
      <c r="M52" s="290"/>
      <c r="N52" s="290"/>
      <c r="O52" s="290"/>
    </row>
    <row r="53" spans="2:15" ht="12" customHeight="1">
      <c r="B53" s="269"/>
      <c r="C53" s="271" t="s">
        <v>1473</v>
      </c>
      <c r="D53" s="257">
        <f t="shared" si="12"/>
        <v>21684</v>
      </c>
      <c r="E53" s="280">
        <v>7123</v>
      </c>
      <c r="F53" s="259">
        <f t="shared" si="13"/>
        <v>14561</v>
      </c>
      <c r="G53" s="280">
        <v>9711</v>
      </c>
      <c r="H53" s="280">
        <v>4850</v>
      </c>
      <c r="I53" s="280">
        <v>106</v>
      </c>
      <c r="J53" s="281">
        <v>152</v>
      </c>
      <c r="K53" s="290"/>
      <c r="L53" s="290"/>
      <c r="M53" s="290"/>
      <c r="N53" s="290"/>
      <c r="O53" s="290"/>
    </row>
    <row r="54" spans="2:15" ht="12" customHeight="1">
      <c r="B54" s="269"/>
      <c r="C54" s="271" t="s">
        <v>1474</v>
      </c>
      <c r="D54" s="257">
        <f t="shared" si="12"/>
        <v>13590</v>
      </c>
      <c r="E54" s="280">
        <v>4102</v>
      </c>
      <c r="F54" s="259">
        <f t="shared" si="13"/>
        <v>9488</v>
      </c>
      <c r="G54" s="280">
        <v>6535</v>
      </c>
      <c r="H54" s="280">
        <v>2953</v>
      </c>
      <c r="I54" s="280">
        <v>45</v>
      </c>
      <c r="J54" s="281">
        <v>63</v>
      </c>
      <c r="K54" s="290"/>
      <c r="L54" s="290"/>
      <c r="M54" s="290"/>
      <c r="N54" s="290"/>
      <c r="O54" s="290"/>
    </row>
    <row r="55" spans="2:15" ht="12" customHeight="1">
      <c r="B55" s="269"/>
      <c r="C55" s="271" t="s">
        <v>1475</v>
      </c>
      <c r="D55" s="257">
        <f t="shared" si="12"/>
        <v>6026</v>
      </c>
      <c r="E55" s="280">
        <v>864</v>
      </c>
      <c r="F55" s="259">
        <f t="shared" si="13"/>
        <v>5162</v>
      </c>
      <c r="G55" s="280">
        <v>3101</v>
      </c>
      <c r="H55" s="280">
        <v>2061</v>
      </c>
      <c r="I55" s="280">
        <v>9</v>
      </c>
      <c r="J55" s="281">
        <v>43</v>
      </c>
      <c r="K55" s="290"/>
      <c r="L55" s="290"/>
      <c r="M55" s="290"/>
      <c r="N55" s="290"/>
      <c r="O55" s="290"/>
    </row>
    <row r="56" spans="2:15" ht="12" customHeight="1">
      <c r="B56" s="269"/>
      <c r="C56" s="283" t="s">
        <v>519</v>
      </c>
      <c r="D56" s="257">
        <f t="shared" si="12"/>
        <v>9779</v>
      </c>
      <c r="E56" s="280">
        <v>3435</v>
      </c>
      <c r="F56" s="259">
        <f t="shared" si="13"/>
        <v>6344</v>
      </c>
      <c r="G56" s="280">
        <v>3841</v>
      </c>
      <c r="H56" s="280">
        <v>2503</v>
      </c>
      <c r="I56" s="280">
        <v>14</v>
      </c>
      <c r="J56" s="281">
        <v>46</v>
      </c>
      <c r="K56" s="290"/>
      <c r="L56" s="290"/>
      <c r="M56" s="290"/>
      <c r="N56" s="290"/>
      <c r="O56" s="290"/>
    </row>
    <row r="57" spans="2:15" ht="12" customHeight="1">
      <c r="B57" s="269"/>
      <c r="C57" s="283" t="s">
        <v>520</v>
      </c>
      <c r="D57" s="257">
        <f t="shared" si="12"/>
        <v>4336</v>
      </c>
      <c r="E57" s="280">
        <v>1107</v>
      </c>
      <c r="F57" s="259">
        <f t="shared" si="13"/>
        <v>3229</v>
      </c>
      <c r="G57" s="280">
        <v>2182</v>
      </c>
      <c r="H57" s="280">
        <v>1047</v>
      </c>
      <c r="I57" s="280">
        <v>13</v>
      </c>
      <c r="J57" s="281">
        <v>23</v>
      </c>
      <c r="K57" s="290"/>
      <c r="L57" s="290"/>
      <c r="M57" s="290"/>
      <c r="N57" s="290"/>
      <c r="O57" s="290"/>
    </row>
    <row r="58" spans="2:15" ht="12" customHeight="1">
      <c r="B58" s="269"/>
      <c r="C58" s="283" t="s">
        <v>521</v>
      </c>
      <c r="D58" s="257">
        <f t="shared" si="12"/>
        <v>3421</v>
      </c>
      <c r="E58" s="280">
        <v>1167</v>
      </c>
      <c r="F58" s="259">
        <f t="shared" si="13"/>
        <v>2254</v>
      </c>
      <c r="G58" s="280">
        <v>1497</v>
      </c>
      <c r="H58" s="280">
        <v>757</v>
      </c>
      <c r="I58" s="280">
        <v>2</v>
      </c>
      <c r="J58" s="281">
        <v>22</v>
      </c>
      <c r="K58" s="290"/>
      <c r="L58" s="290"/>
      <c r="M58" s="290"/>
      <c r="N58" s="290"/>
      <c r="O58" s="290"/>
    </row>
    <row r="59" spans="2:15" ht="12" customHeight="1">
      <c r="B59" s="269"/>
      <c r="C59" s="283" t="s">
        <v>522</v>
      </c>
      <c r="D59" s="257">
        <f t="shared" si="12"/>
        <v>4862</v>
      </c>
      <c r="E59" s="280">
        <v>1238</v>
      </c>
      <c r="F59" s="259">
        <f t="shared" si="13"/>
        <v>3624</v>
      </c>
      <c r="G59" s="280">
        <v>2470</v>
      </c>
      <c r="H59" s="280">
        <v>1154</v>
      </c>
      <c r="I59" s="280">
        <v>38</v>
      </c>
      <c r="J59" s="281">
        <v>31</v>
      </c>
      <c r="K59" s="290"/>
      <c r="L59" s="290"/>
      <c r="M59" s="290"/>
      <c r="N59" s="290"/>
      <c r="O59" s="290"/>
    </row>
    <row r="60" spans="2:15" ht="12" customHeight="1">
      <c r="B60" s="269"/>
      <c r="C60" s="283" t="s">
        <v>523</v>
      </c>
      <c r="D60" s="257">
        <f t="shared" si="12"/>
        <v>4588</v>
      </c>
      <c r="E60" s="280">
        <v>1285</v>
      </c>
      <c r="F60" s="259">
        <f t="shared" si="13"/>
        <v>3303</v>
      </c>
      <c r="G60" s="280">
        <v>2238</v>
      </c>
      <c r="H60" s="280">
        <v>1065</v>
      </c>
      <c r="I60" s="280">
        <v>12</v>
      </c>
      <c r="J60" s="281">
        <v>15</v>
      </c>
      <c r="K60" s="290"/>
      <c r="L60" s="290"/>
      <c r="M60" s="290"/>
      <c r="N60" s="290"/>
      <c r="O60" s="290"/>
    </row>
    <row r="61" spans="2:15" ht="12" customHeight="1">
      <c r="B61" s="269"/>
      <c r="C61" s="283" t="s">
        <v>524</v>
      </c>
      <c r="D61" s="257">
        <f t="shared" si="12"/>
        <v>4198</v>
      </c>
      <c r="E61" s="280">
        <v>1946</v>
      </c>
      <c r="F61" s="259">
        <f t="shared" si="13"/>
        <v>2252</v>
      </c>
      <c r="G61" s="280">
        <v>1376</v>
      </c>
      <c r="H61" s="280">
        <v>876</v>
      </c>
      <c r="I61" s="280">
        <v>40</v>
      </c>
      <c r="J61" s="281">
        <v>57</v>
      </c>
      <c r="K61" s="290"/>
      <c r="L61" s="290"/>
      <c r="M61" s="290"/>
      <c r="N61" s="290"/>
      <c r="O61" s="290"/>
    </row>
    <row r="62" spans="2:15" ht="12" customHeight="1">
      <c r="B62" s="269"/>
      <c r="C62" s="283" t="s">
        <v>1491</v>
      </c>
      <c r="D62" s="257">
        <f t="shared" si="12"/>
        <v>1485</v>
      </c>
      <c r="E62" s="280">
        <v>411</v>
      </c>
      <c r="F62" s="259">
        <f t="shared" si="13"/>
        <v>1074</v>
      </c>
      <c r="G62" s="280">
        <v>702</v>
      </c>
      <c r="H62" s="280">
        <v>372</v>
      </c>
      <c r="I62" s="280">
        <v>6</v>
      </c>
      <c r="J62" s="281">
        <v>7</v>
      </c>
      <c r="K62" s="290"/>
      <c r="L62" s="290"/>
      <c r="M62" s="290"/>
      <c r="N62" s="290"/>
      <c r="O62" s="290"/>
    </row>
    <row r="63" spans="2:15" ht="12" customHeight="1">
      <c r="B63" s="269"/>
      <c r="C63" s="283" t="s">
        <v>1492</v>
      </c>
      <c r="D63" s="257">
        <f t="shared" si="12"/>
        <v>1689</v>
      </c>
      <c r="E63" s="280">
        <v>592</v>
      </c>
      <c r="F63" s="259">
        <f t="shared" si="13"/>
        <v>1097</v>
      </c>
      <c r="G63" s="280">
        <v>803</v>
      </c>
      <c r="H63" s="280">
        <v>294</v>
      </c>
      <c r="I63" s="280">
        <v>3</v>
      </c>
      <c r="J63" s="281">
        <v>10</v>
      </c>
      <c r="K63" s="290"/>
      <c r="L63" s="290"/>
      <c r="M63" s="290"/>
      <c r="N63" s="290"/>
      <c r="O63" s="290"/>
    </row>
    <row r="64" spans="2:15" ht="12" customHeight="1">
      <c r="B64" s="269"/>
      <c r="C64" s="283" t="s">
        <v>429</v>
      </c>
      <c r="D64" s="257">
        <f t="shared" si="12"/>
        <v>1753</v>
      </c>
      <c r="E64" s="280">
        <v>335</v>
      </c>
      <c r="F64" s="259">
        <f t="shared" si="13"/>
        <v>1418</v>
      </c>
      <c r="G64" s="280">
        <v>976</v>
      </c>
      <c r="H64" s="280">
        <v>442</v>
      </c>
      <c r="I64" s="280">
        <v>9</v>
      </c>
      <c r="J64" s="281">
        <v>16</v>
      </c>
      <c r="K64" s="290"/>
      <c r="L64" s="290"/>
      <c r="M64" s="290"/>
      <c r="N64" s="290"/>
      <c r="O64" s="290"/>
    </row>
    <row r="65" spans="2:15" ht="12" customHeight="1">
      <c r="B65" s="269"/>
      <c r="C65" s="283" t="s">
        <v>1493</v>
      </c>
      <c r="D65" s="257">
        <f t="shared" si="12"/>
        <v>2230</v>
      </c>
      <c r="E65" s="280">
        <v>360</v>
      </c>
      <c r="F65" s="259">
        <f t="shared" si="13"/>
        <v>1870</v>
      </c>
      <c r="G65" s="280">
        <v>1449</v>
      </c>
      <c r="H65" s="280">
        <v>421</v>
      </c>
      <c r="I65" s="280">
        <v>9</v>
      </c>
      <c r="J65" s="281">
        <v>6</v>
      </c>
      <c r="K65" s="290"/>
      <c r="L65" s="290"/>
      <c r="M65" s="290"/>
      <c r="N65" s="290"/>
      <c r="O65" s="290"/>
    </row>
    <row r="66" spans="2:15" ht="12" customHeight="1">
      <c r="B66" s="269"/>
      <c r="C66" s="283" t="s">
        <v>431</v>
      </c>
      <c r="D66" s="257">
        <f t="shared" si="12"/>
        <v>1719</v>
      </c>
      <c r="E66" s="280">
        <v>170</v>
      </c>
      <c r="F66" s="259">
        <f t="shared" si="13"/>
        <v>1549</v>
      </c>
      <c r="G66" s="280">
        <v>889</v>
      </c>
      <c r="H66" s="280">
        <v>660</v>
      </c>
      <c r="I66" s="280">
        <v>2</v>
      </c>
      <c r="J66" s="281">
        <v>6</v>
      </c>
      <c r="K66" s="290"/>
      <c r="L66" s="290"/>
      <c r="M66" s="290"/>
      <c r="N66" s="290"/>
      <c r="O66" s="290"/>
    </row>
    <row r="67" spans="2:15" ht="12" customHeight="1">
      <c r="B67" s="269"/>
      <c r="C67" s="283" t="s">
        <v>432</v>
      </c>
      <c r="D67" s="257">
        <f t="shared" si="12"/>
        <v>2677</v>
      </c>
      <c r="E67" s="280">
        <v>562</v>
      </c>
      <c r="F67" s="259">
        <f t="shared" si="13"/>
        <v>2115</v>
      </c>
      <c r="G67" s="280">
        <v>1394</v>
      </c>
      <c r="H67" s="280">
        <v>721</v>
      </c>
      <c r="I67" s="280">
        <v>13</v>
      </c>
      <c r="J67" s="281">
        <v>28</v>
      </c>
      <c r="K67" s="290"/>
      <c r="L67" s="290"/>
      <c r="M67" s="290"/>
      <c r="N67" s="290"/>
      <c r="O67" s="290"/>
    </row>
    <row r="68" spans="2:15" ht="12" customHeight="1">
      <c r="B68" s="1297" t="s">
        <v>527</v>
      </c>
      <c r="C68" s="1298"/>
      <c r="D68" s="286">
        <f aca="true" t="shared" si="14" ref="D68:J68">SUM(D69:D71)</f>
        <v>26778</v>
      </c>
      <c r="E68" s="287">
        <f t="shared" si="14"/>
        <v>8134</v>
      </c>
      <c r="F68" s="287">
        <f t="shared" si="14"/>
        <v>18644</v>
      </c>
      <c r="G68" s="287">
        <f t="shared" si="14"/>
        <v>11828</v>
      </c>
      <c r="H68" s="287">
        <f t="shared" si="14"/>
        <v>6816</v>
      </c>
      <c r="I68" s="287">
        <f t="shared" si="14"/>
        <v>109</v>
      </c>
      <c r="J68" s="288">
        <f t="shared" si="14"/>
        <v>233</v>
      </c>
      <c r="K68" s="277"/>
      <c r="L68" s="277"/>
      <c r="M68" s="277"/>
      <c r="N68" s="277"/>
      <c r="O68" s="277"/>
    </row>
    <row r="69" spans="2:15" ht="12" customHeight="1">
      <c r="B69" s="269"/>
      <c r="C69" s="271" t="s">
        <v>1473</v>
      </c>
      <c r="D69" s="257">
        <f aca="true" t="shared" si="15" ref="D69:D81">SUM(E69:F69)</f>
        <v>12635</v>
      </c>
      <c r="E69" s="280">
        <v>4631</v>
      </c>
      <c r="F69" s="259">
        <f aca="true" t="shared" si="16" ref="F69:F81">SUM(G69,H69)</f>
        <v>8004</v>
      </c>
      <c r="G69" s="280">
        <v>5079</v>
      </c>
      <c r="H69" s="280">
        <v>2925</v>
      </c>
      <c r="I69" s="280">
        <v>55</v>
      </c>
      <c r="J69" s="281">
        <v>103</v>
      </c>
      <c r="K69" s="290"/>
      <c r="L69" s="290"/>
      <c r="M69" s="290"/>
      <c r="N69" s="290"/>
      <c r="O69" s="290"/>
    </row>
    <row r="70" spans="2:15" ht="12" customHeight="1">
      <c r="B70" s="269"/>
      <c r="C70" s="271" t="s">
        <v>1474</v>
      </c>
      <c r="D70" s="257">
        <f t="shared" si="15"/>
        <v>7794</v>
      </c>
      <c r="E70" s="280">
        <v>2100</v>
      </c>
      <c r="F70" s="259">
        <f t="shared" si="16"/>
        <v>5694</v>
      </c>
      <c r="G70" s="280">
        <v>3733</v>
      </c>
      <c r="H70" s="280">
        <v>1961</v>
      </c>
      <c r="I70" s="280">
        <v>39</v>
      </c>
      <c r="J70" s="281">
        <v>65</v>
      </c>
      <c r="K70" s="290"/>
      <c r="L70" s="290"/>
      <c r="M70" s="290"/>
      <c r="N70" s="290"/>
      <c r="O70" s="290"/>
    </row>
    <row r="71" spans="2:15" ht="12" customHeight="1">
      <c r="B71" s="269"/>
      <c r="C71" s="271" t="s">
        <v>1475</v>
      </c>
      <c r="D71" s="257">
        <f t="shared" si="15"/>
        <v>6349</v>
      </c>
      <c r="E71" s="280">
        <v>1403</v>
      </c>
      <c r="F71" s="259">
        <f t="shared" si="16"/>
        <v>4946</v>
      </c>
      <c r="G71" s="280">
        <v>3016</v>
      </c>
      <c r="H71" s="280">
        <v>1930</v>
      </c>
      <c r="I71" s="280">
        <v>15</v>
      </c>
      <c r="J71" s="281">
        <v>65</v>
      </c>
      <c r="K71" s="290"/>
      <c r="L71" s="290"/>
      <c r="M71" s="290"/>
      <c r="N71" s="290"/>
      <c r="O71" s="290"/>
    </row>
    <row r="72" spans="2:15" ht="12" customHeight="1">
      <c r="B72" s="269"/>
      <c r="C72" s="283" t="s">
        <v>1494</v>
      </c>
      <c r="D72" s="257">
        <f t="shared" si="15"/>
        <v>5072</v>
      </c>
      <c r="E72" s="280">
        <v>1612</v>
      </c>
      <c r="F72" s="259">
        <f t="shared" si="16"/>
        <v>3460</v>
      </c>
      <c r="G72" s="280">
        <v>1875</v>
      </c>
      <c r="H72" s="280">
        <v>1585</v>
      </c>
      <c r="I72" s="280">
        <v>22</v>
      </c>
      <c r="J72" s="281">
        <v>63</v>
      </c>
      <c r="K72" s="290"/>
      <c r="L72" s="290"/>
      <c r="M72" s="290"/>
      <c r="N72" s="290"/>
      <c r="O72" s="290"/>
    </row>
    <row r="73" spans="2:15" ht="12" customHeight="1">
      <c r="B73" s="269"/>
      <c r="C73" s="283" t="s">
        <v>529</v>
      </c>
      <c r="D73" s="257">
        <f t="shared" si="15"/>
        <v>3693</v>
      </c>
      <c r="E73" s="280">
        <v>968</v>
      </c>
      <c r="F73" s="259">
        <f t="shared" si="16"/>
        <v>2725</v>
      </c>
      <c r="G73" s="280">
        <v>1747</v>
      </c>
      <c r="H73" s="280">
        <v>978</v>
      </c>
      <c r="I73" s="280">
        <v>8</v>
      </c>
      <c r="J73" s="281">
        <v>24</v>
      </c>
      <c r="K73" s="290"/>
      <c r="L73" s="290"/>
      <c r="M73" s="290"/>
      <c r="N73" s="290"/>
      <c r="O73" s="290"/>
    </row>
    <row r="74" spans="2:15" ht="12" customHeight="1">
      <c r="B74" s="269"/>
      <c r="C74" s="283" t="s">
        <v>530</v>
      </c>
      <c r="D74" s="257">
        <f t="shared" si="15"/>
        <v>3720</v>
      </c>
      <c r="E74" s="280">
        <v>1533</v>
      </c>
      <c r="F74" s="259">
        <f t="shared" si="16"/>
        <v>2187</v>
      </c>
      <c r="G74" s="280">
        <v>1291</v>
      </c>
      <c r="H74" s="280">
        <v>896</v>
      </c>
      <c r="I74" s="280">
        <v>24</v>
      </c>
      <c r="J74" s="281">
        <v>32</v>
      </c>
      <c r="K74" s="290"/>
      <c r="L74" s="290"/>
      <c r="M74" s="290"/>
      <c r="N74" s="290"/>
      <c r="O74" s="290"/>
    </row>
    <row r="75" spans="2:15" ht="12" customHeight="1">
      <c r="B75" s="269"/>
      <c r="C75" s="283" t="s">
        <v>434</v>
      </c>
      <c r="D75" s="257">
        <f t="shared" si="15"/>
        <v>1203</v>
      </c>
      <c r="E75" s="280">
        <v>373</v>
      </c>
      <c r="F75" s="259">
        <f t="shared" si="16"/>
        <v>830</v>
      </c>
      <c r="G75" s="280">
        <v>537</v>
      </c>
      <c r="H75" s="280">
        <v>293</v>
      </c>
      <c r="I75" s="280">
        <v>10</v>
      </c>
      <c r="J75" s="281">
        <v>11</v>
      </c>
      <c r="K75" s="290"/>
      <c r="L75" s="290"/>
      <c r="M75" s="290"/>
      <c r="N75" s="290"/>
      <c r="O75" s="290"/>
    </row>
    <row r="76" spans="2:15" ht="12" customHeight="1">
      <c r="B76" s="269"/>
      <c r="C76" s="283" t="s">
        <v>435</v>
      </c>
      <c r="D76" s="257">
        <f t="shared" si="15"/>
        <v>1391</v>
      </c>
      <c r="E76" s="280">
        <v>439</v>
      </c>
      <c r="F76" s="259">
        <f t="shared" si="16"/>
        <v>952</v>
      </c>
      <c r="G76" s="280">
        <v>506</v>
      </c>
      <c r="H76" s="280">
        <v>446</v>
      </c>
      <c r="I76" s="280">
        <v>7</v>
      </c>
      <c r="J76" s="281">
        <v>19</v>
      </c>
      <c r="K76" s="290"/>
      <c r="L76" s="290"/>
      <c r="M76" s="290"/>
      <c r="N76" s="290"/>
      <c r="O76" s="290"/>
    </row>
    <row r="77" spans="2:15" ht="12" customHeight="1">
      <c r="B77" s="269"/>
      <c r="C77" s="283" t="s">
        <v>436</v>
      </c>
      <c r="D77" s="257">
        <f t="shared" si="15"/>
        <v>1164</v>
      </c>
      <c r="E77" s="280">
        <v>430</v>
      </c>
      <c r="F77" s="259">
        <f t="shared" si="16"/>
        <v>734</v>
      </c>
      <c r="G77" s="280">
        <v>554</v>
      </c>
      <c r="H77" s="280">
        <v>180</v>
      </c>
      <c r="I77" s="280">
        <v>3</v>
      </c>
      <c r="J77" s="281">
        <v>7</v>
      </c>
      <c r="K77" s="290"/>
      <c r="L77" s="290"/>
      <c r="M77" s="290"/>
      <c r="N77" s="290"/>
      <c r="O77" s="290"/>
    </row>
    <row r="78" spans="2:15" ht="12" customHeight="1">
      <c r="B78" s="269"/>
      <c r="C78" s="283" t="s">
        <v>437</v>
      </c>
      <c r="D78" s="257">
        <f t="shared" si="15"/>
        <v>3435</v>
      </c>
      <c r="E78" s="280">
        <v>1404</v>
      </c>
      <c r="F78" s="259">
        <f t="shared" si="16"/>
        <v>2031</v>
      </c>
      <c r="G78" s="280">
        <v>1425</v>
      </c>
      <c r="H78" s="280">
        <v>606</v>
      </c>
      <c r="I78" s="280">
        <v>11</v>
      </c>
      <c r="J78" s="281">
        <v>22</v>
      </c>
      <c r="K78" s="290"/>
      <c r="L78" s="290"/>
      <c r="M78" s="290"/>
      <c r="N78" s="290"/>
      <c r="O78" s="290"/>
    </row>
    <row r="79" spans="2:15" ht="12" customHeight="1">
      <c r="B79" s="269"/>
      <c r="C79" s="283" t="s">
        <v>439</v>
      </c>
      <c r="D79" s="257">
        <f t="shared" si="15"/>
        <v>3440</v>
      </c>
      <c r="E79" s="280">
        <v>549</v>
      </c>
      <c r="F79" s="259">
        <f t="shared" si="16"/>
        <v>2891</v>
      </c>
      <c r="G79" s="280">
        <v>2004</v>
      </c>
      <c r="H79" s="280">
        <v>887</v>
      </c>
      <c r="I79" s="280">
        <v>17</v>
      </c>
      <c r="J79" s="281">
        <v>24</v>
      </c>
      <c r="K79" s="290"/>
      <c r="L79" s="290"/>
      <c r="M79" s="290"/>
      <c r="N79" s="290"/>
      <c r="O79" s="290"/>
    </row>
    <row r="80" spans="2:15" ht="12" customHeight="1">
      <c r="B80" s="269"/>
      <c r="C80" s="283" t="s">
        <v>440</v>
      </c>
      <c r="D80" s="257">
        <f t="shared" si="15"/>
        <v>2065</v>
      </c>
      <c r="E80" s="280">
        <v>696</v>
      </c>
      <c r="F80" s="259">
        <f t="shared" si="16"/>
        <v>1369</v>
      </c>
      <c r="G80" s="280">
        <v>847</v>
      </c>
      <c r="H80" s="280">
        <v>522</v>
      </c>
      <c r="I80" s="280">
        <v>1</v>
      </c>
      <c r="J80" s="281">
        <v>8</v>
      </c>
      <c r="K80" s="290"/>
      <c r="L80" s="290"/>
      <c r="M80" s="290"/>
      <c r="N80" s="290"/>
      <c r="O80" s="290"/>
    </row>
    <row r="81" spans="2:15" ht="12" customHeight="1">
      <c r="B81" s="292"/>
      <c r="C81" s="293" t="s">
        <v>1495</v>
      </c>
      <c r="D81" s="294">
        <f t="shared" si="15"/>
        <v>1595</v>
      </c>
      <c r="E81" s="295">
        <v>130</v>
      </c>
      <c r="F81" s="296">
        <f t="shared" si="16"/>
        <v>1465</v>
      </c>
      <c r="G81" s="295">
        <v>1042</v>
      </c>
      <c r="H81" s="295">
        <v>423</v>
      </c>
      <c r="I81" s="295">
        <v>6</v>
      </c>
      <c r="J81" s="297">
        <v>23</v>
      </c>
      <c r="K81" s="290"/>
      <c r="L81" s="290"/>
      <c r="M81" s="290"/>
      <c r="N81" s="290"/>
      <c r="O81" s="290"/>
    </row>
    <row r="82" spans="2:11" ht="15" customHeight="1">
      <c r="B82" s="241" t="s">
        <v>1496</v>
      </c>
      <c r="C82" s="298"/>
      <c r="D82" s="299"/>
      <c r="E82" s="299"/>
      <c r="F82" s="299"/>
      <c r="G82" s="299"/>
      <c r="H82" s="299"/>
      <c r="I82" s="299"/>
      <c r="J82" s="299"/>
      <c r="K82" s="300"/>
    </row>
    <row r="83" spans="3:10" ht="12">
      <c r="C83" s="301"/>
      <c r="D83" s="243"/>
      <c r="E83" s="302"/>
      <c r="F83" s="302"/>
      <c r="G83" s="302"/>
      <c r="I83" s="302"/>
      <c r="J83" s="302"/>
    </row>
    <row r="84" spans="3:10" ht="12">
      <c r="C84" s="301"/>
      <c r="D84" s="243"/>
      <c r="E84" s="243"/>
      <c r="F84" s="243"/>
      <c r="G84" s="243"/>
      <c r="H84" s="243"/>
      <c r="I84" s="243"/>
      <c r="J84" s="243"/>
    </row>
    <row r="85" spans="3:10" ht="12">
      <c r="C85" s="301"/>
      <c r="E85" s="243"/>
      <c r="F85" s="243"/>
      <c r="G85" s="243"/>
      <c r="H85" s="243"/>
      <c r="I85" s="243"/>
      <c r="J85" s="243"/>
    </row>
    <row r="86" spans="3:10" ht="12">
      <c r="C86" s="301"/>
      <c r="D86" s="243"/>
      <c r="E86" s="243"/>
      <c r="F86" s="243"/>
      <c r="G86" s="243"/>
      <c r="H86" s="243"/>
      <c r="I86" s="243"/>
      <c r="J86" s="243"/>
    </row>
    <row r="87" spans="3:10" ht="12">
      <c r="C87" s="301"/>
      <c r="D87" s="243"/>
      <c r="E87" s="243"/>
      <c r="F87" s="243"/>
      <c r="G87" s="243"/>
      <c r="H87" s="243"/>
      <c r="I87" s="243"/>
      <c r="J87" s="243"/>
    </row>
    <row r="88" spans="3:10" ht="12">
      <c r="C88" s="301"/>
      <c r="D88" s="243"/>
      <c r="E88" s="243"/>
      <c r="F88" s="243"/>
      <c r="G88" s="243"/>
      <c r="H88" s="243"/>
      <c r="I88" s="243"/>
      <c r="J88" s="243"/>
    </row>
    <row r="89" spans="3:10" ht="12">
      <c r="C89" s="301"/>
      <c r="D89" s="243"/>
      <c r="E89" s="243"/>
      <c r="F89" s="243"/>
      <c r="G89" s="243"/>
      <c r="H89" s="243"/>
      <c r="I89" s="243"/>
      <c r="J89" s="243"/>
    </row>
    <row r="90" spans="3:10" ht="12">
      <c r="C90" s="301"/>
      <c r="D90" s="243"/>
      <c r="E90" s="243"/>
      <c r="F90" s="243"/>
      <c r="G90" s="243"/>
      <c r="H90" s="243"/>
      <c r="I90" s="243"/>
      <c r="J90" s="243"/>
    </row>
    <row r="91" spans="3:10" ht="12">
      <c r="C91" s="301"/>
      <c r="D91" s="243"/>
      <c r="E91" s="243"/>
      <c r="F91" s="243"/>
      <c r="G91" s="243"/>
      <c r="H91" s="243"/>
      <c r="I91" s="243"/>
      <c r="J91" s="243"/>
    </row>
    <row r="92" spans="3:10" ht="12">
      <c r="C92" s="301"/>
      <c r="D92" s="243"/>
      <c r="E92" s="243"/>
      <c r="F92" s="243"/>
      <c r="G92" s="243"/>
      <c r="H92" s="243"/>
      <c r="I92" s="243"/>
      <c r="J92" s="243"/>
    </row>
    <row r="93" spans="3:10" ht="12">
      <c r="C93" s="301"/>
      <c r="D93" s="243"/>
      <c r="E93" s="243"/>
      <c r="F93" s="243"/>
      <c r="G93" s="243"/>
      <c r="H93" s="243"/>
      <c r="I93" s="243"/>
      <c r="J93" s="243"/>
    </row>
    <row r="94" spans="3:10" ht="12">
      <c r="C94" s="301"/>
      <c r="D94" s="243"/>
      <c r="E94" s="243"/>
      <c r="F94" s="243"/>
      <c r="G94" s="243"/>
      <c r="H94" s="243"/>
      <c r="I94" s="243"/>
      <c r="J94" s="243"/>
    </row>
    <row r="95" spans="3:10" ht="12">
      <c r="C95" s="301"/>
      <c r="D95" s="243"/>
      <c r="E95" s="243"/>
      <c r="F95" s="243"/>
      <c r="G95" s="243"/>
      <c r="H95" s="243"/>
      <c r="I95" s="243"/>
      <c r="J95" s="243"/>
    </row>
    <row r="96" spans="3:10" ht="12">
      <c r="C96" s="301"/>
      <c r="D96" s="243"/>
      <c r="E96" s="243"/>
      <c r="F96" s="243"/>
      <c r="G96" s="243"/>
      <c r="H96" s="243"/>
      <c r="I96" s="243"/>
      <c r="J96" s="243"/>
    </row>
    <row r="97" spans="3:10" ht="12">
      <c r="C97" s="301"/>
      <c r="D97" s="243"/>
      <c r="E97" s="243"/>
      <c r="F97" s="243"/>
      <c r="G97" s="243"/>
      <c r="H97" s="243"/>
      <c r="I97" s="243"/>
      <c r="J97" s="243"/>
    </row>
    <row r="98" spans="3:10" ht="12">
      <c r="C98" s="301"/>
      <c r="D98" s="243"/>
      <c r="E98" s="243"/>
      <c r="F98" s="243"/>
      <c r="G98" s="243"/>
      <c r="H98" s="243"/>
      <c r="I98" s="243"/>
      <c r="J98" s="243"/>
    </row>
    <row r="99" spans="3:10" ht="12">
      <c r="C99" s="301"/>
      <c r="D99" s="243"/>
      <c r="E99" s="243"/>
      <c r="F99" s="243"/>
      <c r="G99" s="243"/>
      <c r="H99" s="243"/>
      <c r="I99" s="243"/>
      <c r="J99" s="243"/>
    </row>
    <row r="100" spans="3:10" ht="12">
      <c r="C100" s="301"/>
      <c r="D100" s="243"/>
      <c r="E100" s="243"/>
      <c r="F100" s="243"/>
      <c r="G100" s="243"/>
      <c r="H100" s="243"/>
      <c r="I100" s="243"/>
      <c r="J100" s="243"/>
    </row>
    <row r="101" spans="3:10" ht="12">
      <c r="C101" s="301"/>
      <c r="D101" s="243"/>
      <c r="E101" s="243"/>
      <c r="F101" s="243"/>
      <c r="G101" s="243"/>
      <c r="H101" s="243"/>
      <c r="I101" s="243"/>
      <c r="J101" s="243"/>
    </row>
    <row r="102" spans="3:10" ht="12">
      <c r="C102" s="301"/>
      <c r="D102" s="243"/>
      <c r="E102" s="243"/>
      <c r="F102" s="243"/>
      <c r="G102" s="243"/>
      <c r="H102" s="243"/>
      <c r="I102" s="243"/>
      <c r="J102" s="243"/>
    </row>
    <row r="103" spans="3:10" ht="12">
      <c r="C103" s="301"/>
      <c r="D103" s="243"/>
      <c r="E103" s="243"/>
      <c r="F103" s="243"/>
      <c r="G103" s="243"/>
      <c r="H103" s="243"/>
      <c r="I103" s="243"/>
      <c r="J103" s="243"/>
    </row>
    <row r="104" spans="3:10" ht="12">
      <c r="C104" s="301"/>
      <c r="D104" s="243"/>
      <c r="E104" s="243"/>
      <c r="F104" s="243"/>
      <c r="G104" s="243"/>
      <c r="H104" s="243"/>
      <c r="I104" s="243"/>
      <c r="J104" s="243"/>
    </row>
    <row r="105" spans="3:10" ht="12">
      <c r="C105" s="301"/>
      <c r="D105" s="243"/>
      <c r="E105" s="243"/>
      <c r="F105" s="243"/>
      <c r="G105" s="243"/>
      <c r="H105" s="243"/>
      <c r="I105" s="243"/>
      <c r="J105" s="243"/>
    </row>
    <row r="106" spans="3:10" ht="12">
      <c r="C106" s="301"/>
      <c r="D106" s="243"/>
      <c r="E106" s="243"/>
      <c r="F106" s="243"/>
      <c r="G106" s="243"/>
      <c r="H106" s="243"/>
      <c r="I106" s="243"/>
      <c r="J106" s="243"/>
    </row>
    <row r="107" spans="3:10" ht="12">
      <c r="C107" s="301"/>
      <c r="D107" s="243"/>
      <c r="E107" s="243"/>
      <c r="F107" s="243"/>
      <c r="G107" s="243"/>
      <c r="H107" s="243"/>
      <c r="I107" s="243"/>
      <c r="J107" s="243"/>
    </row>
    <row r="108" spans="3:10" ht="12">
      <c r="C108" s="301"/>
      <c r="D108" s="243"/>
      <c r="E108" s="243"/>
      <c r="F108" s="243"/>
      <c r="G108" s="243"/>
      <c r="H108" s="243"/>
      <c r="I108" s="243"/>
      <c r="J108" s="243"/>
    </row>
    <row r="109" spans="3:10" ht="12">
      <c r="C109" s="301"/>
      <c r="D109" s="243"/>
      <c r="E109" s="243"/>
      <c r="F109" s="243"/>
      <c r="G109" s="243"/>
      <c r="H109" s="243"/>
      <c r="I109" s="243"/>
      <c r="J109" s="243"/>
    </row>
    <row r="110" spans="3:10" ht="12">
      <c r="C110" s="301"/>
      <c r="D110" s="243"/>
      <c r="E110" s="243"/>
      <c r="F110" s="243"/>
      <c r="G110" s="243"/>
      <c r="H110" s="243"/>
      <c r="I110" s="243"/>
      <c r="J110" s="243"/>
    </row>
    <row r="111" spans="3:10" ht="12">
      <c r="C111" s="301"/>
      <c r="D111" s="243"/>
      <c r="E111" s="243"/>
      <c r="F111" s="243"/>
      <c r="G111" s="243"/>
      <c r="H111" s="243"/>
      <c r="I111" s="243"/>
      <c r="J111" s="243"/>
    </row>
    <row r="112" spans="3:10" ht="12">
      <c r="C112" s="301"/>
      <c r="D112" s="243"/>
      <c r="E112" s="243"/>
      <c r="F112" s="243"/>
      <c r="G112" s="243"/>
      <c r="H112" s="243"/>
      <c r="I112" s="243"/>
      <c r="J112" s="243"/>
    </row>
    <row r="113" spans="3:10" ht="12">
      <c r="C113" s="301"/>
      <c r="D113" s="243"/>
      <c r="E113" s="243"/>
      <c r="F113" s="243"/>
      <c r="G113" s="243"/>
      <c r="H113" s="243"/>
      <c r="I113" s="243"/>
      <c r="J113" s="243"/>
    </row>
    <row r="114" spans="3:10" ht="12">
      <c r="C114" s="301"/>
      <c r="D114" s="243"/>
      <c r="E114" s="243"/>
      <c r="F114" s="243"/>
      <c r="G114" s="243"/>
      <c r="H114" s="243"/>
      <c r="I114" s="243"/>
      <c r="J114" s="243"/>
    </row>
    <row r="115" spans="3:10" ht="12">
      <c r="C115" s="301"/>
      <c r="D115" s="243"/>
      <c r="E115" s="243"/>
      <c r="F115" s="243"/>
      <c r="G115" s="243"/>
      <c r="H115" s="243"/>
      <c r="I115" s="243"/>
      <c r="J115" s="243"/>
    </row>
    <row r="116" spans="3:10" ht="12">
      <c r="C116" s="301"/>
      <c r="D116" s="243"/>
      <c r="E116" s="243"/>
      <c r="F116" s="243"/>
      <c r="G116" s="243"/>
      <c r="H116" s="243"/>
      <c r="I116" s="243"/>
      <c r="J116" s="243"/>
    </row>
    <row r="117" spans="3:10" ht="12">
      <c r="C117" s="301"/>
      <c r="D117" s="243"/>
      <c r="E117" s="243"/>
      <c r="F117" s="243"/>
      <c r="G117" s="243"/>
      <c r="H117" s="243"/>
      <c r="I117" s="243"/>
      <c r="J117" s="243"/>
    </row>
    <row r="118" spans="3:10" ht="12">
      <c r="C118" s="301"/>
      <c r="D118" s="243"/>
      <c r="E118" s="243"/>
      <c r="F118" s="243"/>
      <c r="G118" s="243"/>
      <c r="H118" s="243"/>
      <c r="I118" s="243"/>
      <c r="J118" s="243"/>
    </row>
    <row r="119" spans="3:10" ht="12">
      <c r="C119" s="301"/>
      <c r="D119" s="243"/>
      <c r="E119" s="243"/>
      <c r="F119" s="243"/>
      <c r="G119" s="243"/>
      <c r="H119" s="243"/>
      <c r="I119" s="243"/>
      <c r="J119" s="243"/>
    </row>
    <row r="120" spans="3:10" ht="12">
      <c r="C120" s="301"/>
      <c r="D120" s="243"/>
      <c r="E120" s="243"/>
      <c r="F120" s="243"/>
      <c r="G120" s="243"/>
      <c r="H120" s="243"/>
      <c r="I120" s="243"/>
      <c r="J120" s="243"/>
    </row>
    <row r="121" spans="3:10" ht="12">
      <c r="C121" s="301"/>
      <c r="D121" s="243"/>
      <c r="E121" s="243"/>
      <c r="F121" s="243"/>
      <c r="G121" s="243"/>
      <c r="H121" s="243"/>
      <c r="I121" s="243"/>
      <c r="J121" s="243"/>
    </row>
    <row r="122" spans="3:10" ht="12">
      <c r="C122" s="301"/>
      <c r="D122" s="243"/>
      <c r="E122" s="243"/>
      <c r="F122" s="243"/>
      <c r="G122" s="243"/>
      <c r="H122" s="243"/>
      <c r="I122" s="243"/>
      <c r="J122" s="243"/>
    </row>
    <row r="123" spans="3:10" ht="12">
      <c r="C123" s="301"/>
      <c r="D123" s="243"/>
      <c r="E123" s="243"/>
      <c r="F123" s="243"/>
      <c r="G123" s="243"/>
      <c r="H123" s="243"/>
      <c r="I123" s="243"/>
      <c r="J123" s="243"/>
    </row>
    <row r="124" spans="3:10" ht="12">
      <c r="C124" s="301"/>
      <c r="D124" s="243"/>
      <c r="E124" s="243"/>
      <c r="F124" s="243"/>
      <c r="G124" s="243"/>
      <c r="H124" s="243"/>
      <c r="I124" s="243"/>
      <c r="J124" s="243"/>
    </row>
    <row r="125" spans="3:10" ht="12">
      <c r="C125" s="301"/>
      <c r="D125" s="243"/>
      <c r="E125" s="243"/>
      <c r="F125" s="243"/>
      <c r="G125" s="243"/>
      <c r="H125" s="243"/>
      <c r="I125" s="243"/>
      <c r="J125" s="243"/>
    </row>
    <row r="126" spans="3:10" ht="12">
      <c r="C126" s="301"/>
      <c r="D126" s="243"/>
      <c r="E126" s="243"/>
      <c r="F126" s="243"/>
      <c r="G126" s="243"/>
      <c r="H126" s="243"/>
      <c r="I126" s="243"/>
      <c r="J126" s="243"/>
    </row>
    <row r="127" spans="3:10" ht="12">
      <c r="C127" s="301"/>
      <c r="D127" s="243"/>
      <c r="E127" s="243"/>
      <c r="F127" s="243"/>
      <c r="G127" s="243"/>
      <c r="H127" s="243"/>
      <c r="I127" s="243"/>
      <c r="J127" s="243"/>
    </row>
    <row r="128" spans="3:10" ht="12">
      <c r="C128" s="301"/>
      <c r="D128" s="243"/>
      <c r="E128" s="243"/>
      <c r="F128" s="243"/>
      <c r="G128" s="243"/>
      <c r="H128" s="243"/>
      <c r="I128" s="243"/>
      <c r="J128" s="243"/>
    </row>
    <row r="129" spans="3:10" ht="12">
      <c r="C129" s="301"/>
      <c r="D129" s="243"/>
      <c r="E129" s="243"/>
      <c r="F129" s="243"/>
      <c r="G129" s="243"/>
      <c r="H129" s="243"/>
      <c r="I129" s="243"/>
      <c r="J129" s="243"/>
    </row>
    <row r="130" spans="3:10" ht="12">
      <c r="C130" s="301"/>
      <c r="D130" s="243"/>
      <c r="E130" s="243"/>
      <c r="F130" s="243"/>
      <c r="G130" s="243"/>
      <c r="H130" s="243"/>
      <c r="I130" s="243"/>
      <c r="J130" s="243"/>
    </row>
    <row r="131" spans="3:10" ht="12">
      <c r="C131" s="301"/>
      <c r="D131" s="243"/>
      <c r="E131" s="243"/>
      <c r="F131" s="243"/>
      <c r="G131" s="243"/>
      <c r="H131" s="243"/>
      <c r="I131" s="243"/>
      <c r="J131" s="243"/>
    </row>
    <row r="132" spans="4:10" ht="12">
      <c r="D132" s="243"/>
      <c r="E132" s="243"/>
      <c r="F132" s="243"/>
      <c r="G132" s="243"/>
      <c r="H132" s="243"/>
      <c r="I132" s="243"/>
      <c r="J132" s="243"/>
    </row>
    <row r="133" spans="4:10" ht="12">
      <c r="D133" s="243"/>
      <c r="E133" s="243"/>
      <c r="F133" s="243"/>
      <c r="G133" s="243"/>
      <c r="H133" s="243"/>
      <c r="I133" s="243"/>
      <c r="J133" s="243"/>
    </row>
    <row r="134" spans="4:10" ht="12">
      <c r="D134" s="243"/>
      <c r="E134" s="243"/>
      <c r="F134" s="243"/>
      <c r="G134" s="243"/>
      <c r="H134" s="243"/>
      <c r="I134" s="243"/>
      <c r="J134" s="243"/>
    </row>
    <row r="135" spans="4:10" ht="12">
      <c r="D135" s="243"/>
      <c r="E135" s="243"/>
      <c r="F135" s="243"/>
      <c r="G135" s="243"/>
      <c r="H135" s="243"/>
      <c r="I135" s="243"/>
      <c r="J135" s="243"/>
    </row>
    <row r="136" spans="4:10" ht="12">
      <c r="D136" s="243"/>
      <c r="E136" s="243"/>
      <c r="F136" s="243"/>
      <c r="G136" s="243"/>
      <c r="H136" s="243"/>
      <c r="I136" s="243"/>
      <c r="J136" s="243"/>
    </row>
    <row r="137" spans="4:10" ht="12">
      <c r="D137" s="243"/>
      <c r="E137" s="243"/>
      <c r="F137" s="243"/>
      <c r="G137" s="243"/>
      <c r="H137" s="243"/>
      <c r="I137" s="243"/>
      <c r="J137" s="243"/>
    </row>
    <row r="138" spans="4:10" ht="12">
      <c r="D138" s="243"/>
      <c r="E138" s="243"/>
      <c r="F138" s="243"/>
      <c r="G138" s="243"/>
      <c r="H138" s="243"/>
      <c r="I138" s="243"/>
      <c r="J138" s="243"/>
    </row>
    <row r="139" spans="4:10" ht="12">
      <c r="D139" s="243"/>
      <c r="E139" s="243"/>
      <c r="F139" s="243"/>
      <c r="G139" s="243"/>
      <c r="H139" s="243"/>
      <c r="I139" s="243"/>
      <c r="J139" s="243"/>
    </row>
    <row r="140" spans="4:10" ht="12">
      <c r="D140" s="243"/>
      <c r="E140" s="243"/>
      <c r="F140" s="243"/>
      <c r="G140" s="243"/>
      <c r="H140" s="243"/>
      <c r="I140" s="243"/>
      <c r="J140" s="243"/>
    </row>
    <row r="141" spans="4:10" ht="12">
      <c r="D141" s="243"/>
      <c r="E141" s="243"/>
      <c r="F141" s="243"/>
      <c r="G141" s="243"/>
      <c r="H141" s="243"/>
      <c r="I141" s="243"/>
      <c r="J141" s="243"/>
    </row>
    <row r="142" spans="4:10" ht="12">
      <c r="D142" s="243"/>
      <c r="E142" s="243"/>
      <c r="F142" s="243"/>
      <c r="G142" s="243"/>
      <c r="H142" s="243"/>
      <c r="I142" s="243"/>
      <c r="J142" s="243"/>
    </row>
    <row r="143" spans="4:10" ht="12">
      <c r="D143" s="243"/>
      <c r="E143" s="243"/>
      <c r="F143" s="243"/>
      <c r="G143" s="243"/>
      <c r="H143" s="243"/>
      <c r="I143" s="243"/>
      <c r="J143" s="243"/>
    </row>
    <row r="144" spans="4:10" ht="12">
      <c r="D144" s="243"/>
      <c r="E144" s="243"/>
      <c r="F144" s="243"/>
      <c r="G144" s="243"/>
      <c r="H144" s="243"/>
      <c r="I144" s="243"/>
      <c r="J144" s="243"/>
    </row>
    <row r="145" spans="4:10" ht="12">
      <c r="D145" s="243"/>
      <c r="E145" s="243"/>
      <c r="F145" s="243"/>
      <c r="G145" s="243"/>
      <c r="H145" s="243"/>
      <c r="I145" s="243"/>
      <c r="J145" s="243"/>
    </row>
    <row r="146" spans="4:10" ht="12">
      <c r="D146" s="243"/>
      <c r="E146" s="243"/>
      <c r="F146" s="243"/>
      <c r="G146" s="243"/>
      <c r="H146" s="243"/>
      <c r="I146" s="243"/>
      <c r="J146" s="243"/>
    </row>
    <row r="147" spans="4:10" ht="12">
      <c r="D147" s="243"/>
      <c r="E147" s="243"/>
      <c r="F147" s="243"/>
      <c r="G147" s="243"/>
      <c r="H147" s="243"/>
      <c r="I147" s="243"/>
      <c r="J147" s="243"/>
    </row>
    <row r="148" spans="4:10" ht="12">
      <c r="D148" s="243"/>
      <c r="E148" s="243"/>
      <c r="F148" s="243"/>
      <c r="G148" s="243"/>
      <c r="H148" s="243"/>
      <c r="I148" s="243"/>
      <c r="J148" s="243"/>
    </row>
    <row r="149" spans="4:10" ht="12">
      <c r="D149" s="243"/>
      <c r="E149" s="243"/>
      <c r="F149" s="243"/>
      <c r="G149" s="243"/>
      <c r="H149" s="243"/>
      <c r="I149" s="243"/>
      <c r="J149" s="243"/>
    </row>
    <row r="150" spans="4:10" ht="12">
      <c r="D150" s="243"/>
      <c r="E150" s="243"/>
      <c r="F150" s="243"/>
      <c r="G150" s="243"/>
      <c r="H150" s="243"/>
      <c r="I150" s="243"/>
      <c r="J150" s="243"/>
    </row>
    <row r="151" spans="4:10" ht="12">
      <c r="D151" s="243"/>
      <c r="E151" s="243"/>
      <c r="F151" s="243"/>
      <c r="G151" s="243"/>
      <c r="H151" s="243"/>
      <c r="I151" s="243"/>
      <c r="J151" s="243"/>
    </row>
    <row r="152" spans="4:10" ht="12">
      <c r="D152" s="243"/>
      <c r="E152" s="243"/>
      <c r="F152" s="243"/>
      <c r="G152" s="243"/>
      <c r="H152" s="243"/>
      <c r="I152" s="243"/>
      <c r="J152" s="243"/>
    </row>
    <row r="153" spans="4:10" ht="12">
      <c r="D153" s="243"/>
      <c r="E153" s="243"/>
      <c r="F153" s="243"/>
      <c r="G153" s="243"/>
      <c r="H153" s="243"/>
      <c r="I153" s="243"/>
      <c r="J153" s="243"/>
    </row>
    <row r="154" spans="4:10" ht="12">
      <c r="D154" s="243"/>
      <c r="E154" s="243"/>
      <c r="F154" s="243"/>
      <c r="G154" s="243"/>
      <c r="H154" s="243"/>
      <c r="I154" s="243"/>
      <c r="J154" s="243"/>
    </row>
    <row r="155" spans="4:10" ht="12">
      <c r="D155" s="243"/>
      <c r="E155" s="243"/>
      <c r="F155" s="243"/>
      <c r="G155" s="243"/>
      <c r="H155" s="243"/>
      <c r="I155" s="243"/>
      <c r="J155" s="243"/>
    </row>
    <row r="156" spans="4:10" ht="12">
      <c r="D156" s="243"/>
      <c r="E156" s="243"/>
      <c r="F156" s="243"/>
      <c r="G156" s="243"/>
      <c r="H156" s="243"/>
      <c r="I156" s="243"/>
      <c r="J156" s="243"/>
    </row>
    <row r="157" spans="4:10" ht="12">
      <c r="D157" s="243"/>
      <c r="E157" s="243"/>
      <c r="F157" s="243"/>
      <c r="G157" s="243"/>
      <c r="H157" s="243"/>
      <c r="I157" s="243"/>
      <c r="J157" s="243"/>
    </row>
    <row r="158" spans="4:10" ht="12">
      <c r="D158" s="243"/>
      <c r="E158" s="243"/>
      <c r="F158" s="243"/>
      <c r="G158" s="243"/>
      <c r="H158" s="243"/>
      <c r="I158" s="243"/>
      <c r="J158" s="243"/>
    </row>
    <row r="159" spans="4:10" ht="12">
      <c r="D159" s="243"/>
      <c r="E159" s="243"/>
      <c r="F159" s="243"/>
      <c r="G159" s="243"/>
      <c r="H159" s="243"/>
      <c r="I159" s="243"/>
      <c r="J159" s="243"/>
    </row>
    <row r="160" spans="4:10" ht="12">
      <c r="D160" s="243"/>
      <c r="E160" s="243"/>
      <c r="F160" s="243"/>
      <c r="G160" s="243"/>
      <c r="H160" s="243"/>
      <c r="I160" s="243"/>
      <c r="J160" s="243"/>
    </row>
    <row r="161" spans="4:10" ht="12">
      <c r="D161" s="243"/>
      <c r="E161" s="243"/>
      <c r="F161" s="243"/>
      <c r="G161" s="243"/>
      <c r="H161" s="243"/>
      <c r="I161" s="243"/>
      <c r="J161" s="243"/>
    </row>
    <row r="162" spans="4:10" ht="12">
      <c r="D162" s="243"/>
      <c r="E162" s="243"/>
      <c r="F162" s="243"/>
      <c r="G162" s="243"/>
      <c r="H162" s="243"/>
      <c r="I162" s="243"/>
      <c r="J162" s="243"/>
    </row>
    <row r="163" spans="4:10" ht="12">
      <c r="D163" s="243"/>
      <c r="E163" s="243"/>
      <c r="F163" s="243"/>
      <c r="G163" s="243"/>
      <c r="H163" s="243"/>
      <c r="I163" s="243"/>
      <c r="J163" s="243"/>
    </row>
    <row r="164" spans="4:10" ht="12">
      <c r="D164" s="243"/>
      <c r="E164" s="243"/>
      <c r="F164" s="243"/>
      <c r="G164" s="243"/>
      <c r="H164" s="243"/>
      <c r="I164" s="243"/>
      <c r="J164" s="243"/>
    </row>
    <row r="165" spans="4:10" ht="12">
      <c r="D165" s="243"/>
      <c r="E165" s="243"/>
      <c r="F165" s="243"/>
      <c r="G165" s="243"/>
      <c r="H165" s="243"/>
      <c r="I165" s="243"/>
      <c r="J165" s="243"/>
    </row>
    <row r="166" spans="4:10" ht="12">
      <c r="D166" s="243"/>
      <c r="E166" s="243"/>
      <c r="F166" s="243"/>
      <c r="G166" s="243"/>
      <c r="H166" s="243"/>
      <c r="I166" s="243"/>
      <c r="J166" s="243"/>
    </row>
    <row r="167" spans="4:10" ht="12">
      <c r="D167" s="243"/>
      <c r="E167" s="243"/>
      <c r="F167" s="243"/>
      <c r="G167" s="243"/>
      <c r="H167" s="243"/>
      <c r="I167" s="243"/>
      <c r="J167" s="243"/>
    </row>
    <row r="168" spans="4:10" ht="12">
      <c r="D168" s="243"/>
      <c r="E168" s="243"/>
      <c r="F168" s="243"/>
      <c r="G168" s="243"/>
      <c r="H168" s="243"/>
      <c r="I168" s="243"/>
      <c r="J168" s="243"/>
    </row>
    <row r="169" spans="4:10" ht="12">
      <c r="D169" s="243"/>
      <c r="E169" s="243"/>
      <c r="F169" s="243"/>
      <c r="G169" s="243"/>
      <c r="H169" s="243"/>
      <c r="I169" s="243"/>
      <c r="J169" s="243"/>
    </row>
    <row r="170" spans="4:10" ht="12">
      <c r="D170" s="243"/>
      <c r="E170" s="243"/>
      <c r="F170" s="243"/>
      <c r="G170" s="243"/>
      <c r="H170" s="243"/>
      <c r="I170" s="243"/>
      <c r="J170" s="243"/>
    </row>
    <row r="171" spans="4:10" ht="12">
      <c r="D171" s="243"/>
      <c r="E171" s="243"/>
      <c r="F171" s="243"/>
      <c r="G171" s="243"/>
      <c r="H171" s="243"/>
      <c r="I171" s="243"/>
      <c r="J171" s="243"/>
    </row>
    <row r="172" spans="4:10" ht="12">
      <c r="D172" s="243"/>
      <c r="E172" s="243"/>
      <c r="F172" s="243"/>
      <c r="G172" s="243"/>
      <c r="H172" s="243"/>
      <c r="I172" s="243"/>
      <c r="J172" s="243"/>
    </row>
    <row r="173" spans="4:10" ht="12">
      <c r="D173" s="243"/>
      <c r="E173" s="243"/>
      <c r="F173" s="243"/>
      <c r="G173" s="243"/>
      <c r="H173" s="243"/>
      <c r="I173" s="243"/>
      <c r="J173" s="243"/>
    </row>
    <row r="174" spans="4:10" ht="12">
      <c r="D174" s="243"/>
      <c r="E174" s="243"/>
      <c r="F174" s="243"/>
      <c r="G174" s="243"/>
      <c r="H174" s="243"/>
      <c r="I174" s="243"/>
      <c r="J174" s="243"/>
    </row>
    <row r="175" spans="4:10" ht="12">
      <c r="D175" s="243"/>
      <c r="E175" s="243"/>
      <c r="F175" s="243"/>
      <c r="G175" s="243"/>
      <c r="H175" s="243"/>
      <c r="I175" s="243"/>
      <c r="J175" s="243"/>
    </row>
    <row r="176" spans="4:10" ht="12">
      <c r="D176" s="243"/>
      <c r="E176" s="243"/>
      <c r="F176" s="243"/>
      <c r="G176" s="243"/>
      <c r="H176" s="243"/>
      <c r="I176" s="243"/>
      <c r="J176" s="243"/>
    </row>
    <row r="177" spans="4:10" ht="12">
      <c r="D177" s="243"/>
      <c r="E177" s="243"/>
      <c r="F177" s="243"/>
      <c r="G177" s="243"/>
      <c r="H177" s="243"/>
      <c r="I177" s="243"/>
      <c r="J177" s="243"/>
    </row>
    <row r="178" spans="4:10" ht="12">
      <c r="D178" s="243"/>
      <c r="E178" s="243"/>
      <c r="F178" s="243"/>
      <c r="G178" s="243"/>
      <c r="H178" s="243"/>
      <c r="I178" s="243"/>
      <c r="J178" s="243"/>
    </row>
    <row r="179" spans="4:10" ht="12">
      <c r="D179" s="243"/>
      <c r="E179" s="243"/>
      <c r="F179" s="243"/>
      <c r="G179" s="243"/>
      <c r="H179" s="243"/>
      <c r="I179" s="243"/>
      <c r="J179" s="243"/>
    </row>
    <row r="180" spans="4:10" ht="12">
      <c r="D180" s="243"/>
      <c r="E180" s="243"/>
      <c r="F180" s="243"/>
      <c r="G180" s="243"/>
      <c r="H180" s="243"/>
      <c r="I180" s="243"/>
      <c r="J180" s="243"/>
    </row>
    <row r="181" spans="4:10" ht="12">
      <c r="D181" s="243"/>
      <c r="E181" s="243"/>
      <c r="F181" s="243"/>
      <c r="G181" s="243"/>
      <c r="H181" s="243"/>
      <c r="I181" s="243"/>
      <c r="J181" s="243"/>
    </row>
    <row r="182" spans="4:10" ht="12">
      <c r="D182" s="243"/>
      <c r="E182" s="243"/>
      <c r="F182" s="243"/>
      <c r="G182" s="243"/>
      <c r="H182" s="243"/>
      <c r="I182" s="243"/>
      <c r="J182" s="243"/>
    </row>
    <row r="183" spans="4:10" ht="12">
      <c r="D183" s="243"/>
      <c r="E183" s="243"/>
      <c r="F183" s="243"/>
      <c r="G183" s="243"/>
      <c r="H183" s="243"/>
      <c r="I183" s="243"/>
      <c r="J183" s="243"/>
    </row>
    <row r="184" spans="4:10" ht="12">
      <c r="D184" s="243"/>
      <c r="E184" s="243"/>
      <c r="F184" s="243"/>
      <c r="G184" s="243"/>
      <c r="H184" s="243"/>
      <c r="I184" s="243"/>
      <c r="J184" s="243"/>
    </row>
    <row r="185" spans="4:10" ht="12">
      <c r="D185" s="243"/>
      <c r="E185" s="243"/>
      <c r="F185" s="243"/>
      <c r="G185" s="243"/>
      <c r="H185" s="243"/>
      <c r="I185" s="243"/>
      <c r="J185" s="243"/>
    </row>
    <row r="186" spans="4:10" ht="12">
      <c r="D186" s="243"/>
      <c r="E186" s="243"/>
      <c r="F186" s="243"/>
      <c r="G186" s="243"/>
      <c r="H186" s="243"/>
      <c r="I186" s="243"/>
      <c r="J186" s="243"/>
    </row>
    <row r="187" spans="4:10" ht="12">
      <c r="D187" s="243"/>
      <c r="E187" s="243"/>
      <c r="F187" s="243"/>
      <c r="G187" s="243"/>
      <c r="H187" s="243"/>
      <c r="I187" s="243"/>
      <c r="J187" s="243"/>
    </row>
    <row r="188" spans="4:10" ht="12">
      <c r="D188" s="243"/>
      <c r="E188" s="243"/>
      <c r="F188" s="243"/>
      <c r="G188" s="243"/>
      <c r="H188" s="243"/>
      <c r="I188" s="243"/>
      <c r="J188" s="243"/>
    </row>
    <row r="189" spans="4:10" ht="12">
      <c r="D189" s="243"/>
      <c r="E189" s="243"/>
      <c r="F189" s="243"/>
      <c r="G189" s="243"/>
      <c r="H189" s="243"/>
      <c r="I189" s="243"/>
      <c r="J189" s="243"/>
    </row>
    <row r="190" spans="4:10" ht="12">
      <c r="D190" s="243"/>
      <c r="E190" s="243"/>
      <c r="F190" s="243"/>
      <c r="G190" s="243"/>
      <c r="H190" s="243"/>
      <c r="I190" s="243"/>
      <c r="J190" s="243"/>
    </row>
    <row r="191" spans="4:10" ht="12">
      <c r="D191" s="243"/>
      <c r="E191" s="243"/>
      <c r="F191" s="243"/>
      <c r="G191" s="243"/>
      <c r="H191" s="243"/>
      <c r="I191" s="243"/>
      <c r="J191" s="243"/>
    </row>
    <row r="192" spans="4:10" ht="12">
      <c r="D192" s="243"/>
      <c r="E192" s="243"/>
      <c r="F192" s="243"/>
      <c r="G192" s="243"/>
      <c r="H192" s="243"/>
      <c r="I192" s="243"/>
      <c r="J192" s="243"/>
    </row>
    <row r="193" spans="4:10" ht="12">
      <c r="D193" s="243"/>
      <c r="E193" s="243"/>
      <c r="F193" s="243"/>
      <c r="G193" s="243"/>
      <c r="H193" s="243"/>
      <c r="I193" s="243"/>
      <c r="J193" s="243"/>
    </row>
    <row r="194" spans="4:10" ht="12">
      <c r="D194" s="243"/>
      <c r="E194" s="243"/>
      <c r="F194" s="243"/>
      <c r="G194" s="243"/>
      <c r="H194" s="243"/>
      <c r="I194" s="243"/>
      <c r="J194" s="243"/>
    </row>
    <row r="195" spans="4:10" ht="12">
      <c r="D195" s="243"/>
      <c r="E195" s="243"/>
      <c r="F195" s="243"/>
      <c r="G195" s="243"/>
      <c r="H195" s="243"/>
      <c r="I195" s="243"/>
      <c r="J195" s="243"/>
    </row>
    <row r="196" spans="4:10" ht="12">
      <c r="D196" s="243"/>
      <c r="E196" s="243"/>
      <c r="F196" s="243"/>
      <c r="G196" s="243"/>
      <c r="H196" s="243"/>
      <c r="I196" s="243"/>
      <c r="J196" s="243"/>
    </row>
    <row r="197" spans="4:10" ht="12">
      <c r="D197" s="243"/>
      <c r="E197" s="243"/>
      <c r="F197" s="243"/>
      <c r="G197" s="243"/>
      <c r="H197" s="243"/>
      <c r="I197" s="243"/>
      <c r="J197" s="243"/>
    </row>
    <row r="198" spans="4:10" ht="12">
      <c r="D198" s="243"/>
      <c r="E198" s="243"/>
      <c r="F198" s="243"/>
      <c r="G198" s="243"/>
      <c r="H198" s="243"/>
      <c r="I198" s="243"/>
      <c r="J198" s="243"/>
    </row>
    <row r="199" spans="4:10" ht="12">
      <c r="D199" s="243"/>
      <c r="E199" s="243"/>
      <c r="F199" s="243"/>
      <c r="G199" s="243"/>
      <c r="H199" s="243"/>
      <c r="I199" s="243"/>
      <c r="J199" s="243"/>
    </row>
    <row r="200" spans="4:10" ht="12">
      <c r="D200" s="243"/>
      <c r="E200" s="243"/>
      <c r="F200" s="243"/>
      <c r="G200" s="243"/>
      <c r="H200" s="243"/>
      <c r="I200" s="243"/>
      <c r="J200" s="243"/>
    </row>
    <row r="201" spans="4:10" ht="12">
      <c r="D201" s="243"/>
      <c r="E201" s="243"/>
      <c r="F201" s="243"/>
      <c r="G201" s="243"/>
      <c r="H201" s="243"/>
      <c r="I201" s="243"/>
      <c r="J201" s="243"/>
    </row>
    <row r="202" spans="4:10" ht="12">
      <c r="D202" s="243"/>
      <c r="E202" s="243"/>
      <c r="F202" s="243"/>
      <c r="G202" s="243"/>
      <c r="H202" s="243"/>
      <c r="I202" s="243"/>
      <c r="J202" s="243"/>
    </row>
    <row r="203" spans="4:10" ht="12">
      <c r="D203" s="243"/>
      <c r="E203" s="243"/>
      <c r="F203" s="243"/>
      <c r="G203" s="243"/>
      <c r="H203" s="243"/>
      <c r="I203" s="243"/>
      <c r="J203" s="243"/>
    </row>
    <row r="204" spans="4:10" ht="12">
      <c r="D204" s="243"/>
      <c r="E204" s="243"/>
      <c r="F204" s="243"/>
      <c r="G204" s="243"/>
      <c r="H204" s="243"/>
      <c r="I204" s="243"/>
      <c r="J204" s="243"/>
    </row>
    <row r="205" spans="4:10" ht="12">
      <c r="D205" s="243"/>
      <c r="E205" s="243"/>
      <c r="F205" s="243"/>
      <c r="G205" s="243"/>
      <c r="H205" s="243"/>
      <c r="I205" s="243"/>
      <c r="J205" s="243"/>
    </row>
    <row r="206" spans="4:10" ht="12">
      <c r="D206" s="243"/>
      <c r="E206" s="243"/>
      <c r="F206" s="243"/>
      <c r="G206" s="243"/>
      <c r="H206" s="243"/>
      <c r="I206" s="243"/>
      <c r="J206" s="243"/>
    </row>
    <row r="207" spans="4:10" ht="12">
      <c r="D207" s="243"/>
      <c r="E207" s="243"/>
      <c r="F207" s="243"/>
      <c r="G207" s="243"/>
      <c r="H207" s="243"/>
      <c r="I207" s="243"/>
      <c r="J207" s="243"/>
    </row>
    <row r="208" spans="4:10" ht="12">
      <c r="D208" s="243"/>
      <c r="E208" s="243"/>
      <c r="F208" s="243"/>
      <c r="G208" s="243"/>
      <c r="H208" s="243"/>
      <c r="I208" s="243"/>
      <c r="J208" s="243"/>
    </row>
    <row r="209" spans="4:10" ht="12">
      <c r="D209" s="243"/>
      <c r="E209" s="243"/>
      <c r="F209" s="243"/>
      <c r="G209" s="243"/>
      <c r="H209" s="243"/>
      <c r="I209" s="243"/>
      <c r="J209" s="243"/>
    </row>
    <row r="210" spans="4:10" ht="12">
      <c r="D210" s="243"/>
      <c r="E210" s="243"/>
      <c r="F210" s="243"/>
      <c r="G210" s="243"/>
      <c r="H210" s="243"/>
      <c r="I210" s="243"/>
      <c r="J210" s="243"/>
    </row>
    <row r="211" spans="4:10" ht="12">
      <c r="D211" s="243"/>
      <c r="E211" s="243"/>
      <c r="F211" s="243"/>
      <c r="G211" s="243"/>
      <c r="H211" s="243"/>
      <c r="I211" s="243"/>
      <c r="J211" s="243"/>
    </row>
    <row r="212" spans="4:10" ht="12">
      <c r="D212" s="243"/>
      <c r="E212" s="243"/>
      <c r="F212" s="243"/>
      <c r="G212" s="243"/>
      <c r="H212" s="243"/>
      <c r="I212" s="243"/>
      <c r="J212" s="243"/>
    </row>
    <row r="213" spans="4:10" ht="12">
      <c r="D213" s="243"/>
      <c r="E213" s="243"/>
      <c r="F213" s="243"/>
      <c r="G213" s="243"/>
      <c r="H213" s="243"/>
      <c r="I213" s="243"/>
      <c r="J213" s="243"/>
    </row>
    <row r="214" spans="4:10" ht="12">
      <c r="D214" s="243"/>
      <c r="E214" s="243"/>
      <c r="F214" s="243"/>
      <c r="G214" s="243"/>
      <c r="H214" s="243"/>
      <c r="I214" s="243"/>
      <c r="J214" s="243"/>
    </row>
    <row r="215" spans="4:10" ht="12">
      <c r="D215" s="243"/>
      <c r="E215" s="243"/>
      <c r="F215" s="243"/>
      <c r="G215" s="243"/>
      <c r="H215" s="243"/>
      <c r="I215" s="243"/>
      <c r="J215" s="243"/>
    </row>
    <row r="216" spans="4:10" ht="12">
      <c r="D216" s="243"/>
      <c r="E216" s="243"/>
      <c r="F216" s="243"/>
      <c r="G216" s="243"/>
      <c r="H216" s="243"/>
      <c r="I216" s="243"/>
      <c r="J216" s="243"/>
    </row>
    <row r="217" spans="4:10" ht="12">
      <c r="D217" s="243"/>
      <c r="E217" s="243"/>
      <c r="F217" s="243"/>
      <c r="G217" s="243"/>
      <c r="H217" s="243"/>
      <c r="I217" s="243"/>
      <c r="J217" s="243"/>
    </row>
  </sheetData>
  <mergeCells count="14">
    <mergeCell ref="B13:B14"/>
    <mergeCell ref="B7:C7"/>
    <mergeCell ref="B8:C8"/>
    <mergeCell ref="B10:C10"/>
    <mergeCell ref="B68:C68"/>
    <mergeCell ref="J4:J5"/>
    <mergeCell ref="D4:D5"/>
    <mergeCell ref="E4:E5"/>
    <mergeCell ref="I4:I5"/>
    <mergeCell ref="F4:H4"/>
    <mergeCell ref="B4:C5"/>
    <mergeCell ref="B17:C17"/>
    <mergeCell ref="B38:C38"/>
    <mergeCell ref="B51:C51"/>
  </mergeCells>
  <printOptions/>
  <pageMargins left="0.75" right="0.75" top="1" bottom="1" header="0.512" footer="0.512"/>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B2:AB226"/>
  <sheetViews>
    <sheetView workbookViewId="0" topLeftCell="A1">
      <selection activeCell="A1" sqref="A1"/>
    </sheetView>
  </sheetViews>
  <sheetFormatPr defaultColWidth="9.00390625" defaultRowHeight="13.5"/>
  <cols>
    <col min="1" max="1" width="2.625" style="303" customWidth="1"/>
    <col min="2" max="2" width="3.875" style="303" customWidth="1"/>
    <col min="3" max="3" width="10.625" style="305" customWidth="1"/>
    <col min="4" max="4" width="9.125" style="303" customWidth="1"/>
    <col min="5" max="11" width="8.125" style="303" customWidth="1"/>
    <col min="12" max="12" width="7.625" style="303" customWidth="1"/>
    <col min="13" max="16" width="7.625" style="306" customWidth="1"/>
    <col min="17" max="17" width="7.125" style="306" customWidth="1"/>
    <col min="18" max="28" width="9.00390625" style="306" customWidth="1"/>
    <col min="29" max="16384" width="9.00390625" style="303" customWidth="1"/>
  </cols>
  <sheetData>
    <row r="2" spans="2:17" ht="14.25">
      <c r="B2" s="304" t="s">
        <v>1512</v>
      </c>
      <c r="Q2" s="307"/>
    </row>
    <row r="3" ht="12.75" thickBot="1"/>
    <row r="4" spans="2:28" ht="19.5" customHeight="1" thickTop="1">
      <c r="B4" s="1378" t="s">
        <v>1498</v>
      </c>
      <c r="C4" s="1379"/>
      <c r="D4" s="1376" t="s">
        <v>1460</v>
      </c>
      <c r="E4" s="1374" t="s">
        <v>1499</v>
      </c>
      <c r="F4" s="1374" t="s">
        <v>1500</v>
      </c>
      <c r="G4" s="1374" t="s">
        <v>1501</v>
      </c>
      <c r="H4" s="1374" t="s">
        <v>1502</v>
      </c>
      <c r="I4" s="1374" t="s">
        <v>1503</v>
      </c>
      <c r="J4" s="1374" t="s">
        <v>1504</v>
      </c>
      <c r="K4" s="1374" t="s">
        <v>1505</v>
      </c>
      <c r="L4" s="1374" t="s">
        <v>1506</v>
      </c>
      <c r="M4" s="1374" t="s">
        <v>1507</v>
      </c>
      <c r="N4" s="1374" t="s">
        <v>1508</v>
      </c>
      <c r="O4" s="1374" t="s">
        <v>1509</v>
      </c>
      <c r="P4" s="1374" t="s">
        <v>1510</v>
      </c>
      <c r="Q4" s="303"/>
      <c r="R4" s="303"/>
      <c r="S4" s="303"/>
      <c r="T4" s="303"/>
      <c r="U4" s="303"/>
      <c r="V4" s="303"/>
      <c r="W4" s="303"/>
      <c r="X4" s="303"/>
      <c r="Y4" s="303"/>
      <c r="Z4" s="303"/>
      <c r="AA4" s="303"/>
      <c r="AB4" s="303"/>
    </row>
    <row r="5" spans="2:28" ht="19.5" customHeight="1">
      <c r="B5" s="1380"/>
      <c r="C5" s="1381"/>
      <c r="D5" s="1377"/>
      <c r="E5" s="1375"/>
      <c r="F5" s="1375"/>
      <c r="G5" s="1375"/>
      <c r="H5" s="1375"/>
      <c r="I5" s="1375"/>
      <c r="J5" s="1375"/>
      <c r="K5" s="1375"/>
      <c r="L5" s="1375"/>
      <c r="M5" s="1375"/>
      <c r="N5" s="1375"/>
      <c r="O5" s="1375"/>
      <c r="P5" s="1382"/>
      <c r="Q5" s="303"/>
      <c r="R5" s="303"/>
      <c r="S5" s="303"/>
      <c r="T5" s="303"/>
      <c r="U5" s="303"/>
      <c r="V5" s="303"/>
      <c r="W5" s="303"/>
      <c r="X5" s="303"/>
      <c r="Y5" s="303"/>
      <c r="Z5" s="303"/>
      <c r="AA5" s="303"/>
      <c r="AB5" s="303"/>
    </row>
    <row r="6" spans="2:28" s="308" customFormat="1" ht="10.5">
      <c r="B6" s="309"/>
      <c r="C6" s="310"/>
      <c r="D6" s="311"/>
      <c r="E6" s="311"/>
      <c r="F6" s="311"/>
      <c r="G6" s="311"/>
      <c r="H6" s="311"/>
      <c r="I6" s="311"/>
      <c r="J6" s="311"/>
      <c r="K6" s="311"/>
      <c r="L6" s="311"/>
      <c r="M6" s="311"/>
      <c r="N6" s="311"/>
      <c r="O6" s="311"/>
      <c r="P6" s="312"/>
      <c r="Q6" s="313"/>
      <c r="R6" s="314"/>
      <c r="S6" s="314"/>
      <c r="T6" s="314"/>
      <c r="U6" s="314"/>
      <c r="V6" s="314"/>
      <c r="W6" s="314"/>
      <c r="X6" s="314"/>
      <c r="Y6" s="314"/>
      <c r="Z6" s="314"/>
      <c r="AA6" s="314"/>
      <c r="AB6" s="314"/>
    </row>
    <row r="7" spans="2:17" ht="13.5" customHeight="1">
      <c r="B7" s="1386" t="s">
        <v>1469</v>
      </c>
      <c r="C7" s="1387"/>
      <c r="D7" s="315">
        <f>SUM(E7:P7)</f>
        <v>116926</v>
      </c>
      <c r="E7" s="315">
        <v>13646</v>
      </c>
      <c r="F7" s="316">
        <v>13779</v>
      </c>
      <c r="G7" s="316">
        <v>13275</v>
      </c>
      <c r="H7" s="316">
        <v>18875</v>
      </c>
      <c r="I7" s="316">
        <v>11495</v>
      </c>
      <c r="J7" s="316">
        <v>14193</v>
      </c>
      <c r="K7" s="316">
        <v>14843</v>
      </c>
      <c r="L7" s="316">
        <v>7284</v>
      </c>
      <c r="M7" s="316">
        <v>3990</v>
      </c>
      <c r="N7" s="316">
        <v>5151</v>
      </c>
      <c r="O7" s="316">
        <v>202</v>
      </c>
      <c r="P7" s="317">
        <v>193</v>
      </c>
      <c r="Q7" s="318"/>
    </row>
    <row r="8" spans="2:17" ht="13.5" customHeight="1">
      <c r="B8" s="1386" t="s">
        <v>1470</v>
      </c>
      <c r="C8" s="1387"/>
      <c r="D8" s="315">
        <f>SUM(E8:P8)</f>
        <v>116688</v>
      </c>
      <c r="E8" s="315">
        <v>13615</v>
      </c>
      <c r="F8" s="316">
        <v>13756</v>
      </c>
      <c r="G8" s="316">
        <v>13203</v>
      </c>
      <c r="H8" s="316">
        <v>18837</v>
      </c>
      <c r="I8" s="316">
        <v>11382</v>
      </c>
      <c r="J8" s="316">
        <v>14207</v>
      </c>
      <c r="K8" s="316">
        <v>14850</v>
      </c>
      <c r="L8" s="316">
        <v>7281</v>
      </c>
      <c r="M8" s="316">
        <v>3995</v>
      </c>
      <c r="N8" s="316">
        <v>5166</v>
      </c>
      <c r="O8" s="316">
        <v>205</v>
      </c>
      <c r="P8" s="317">
        <v>191</v>
      </c>
      <c r="Q8" s="318"/>
    </row>
    <row r="9" spans="2:17" ht="12" customHeight="1">
      <c r="B9" s="1384" t="s">
        <v>1471</v>
      </c>
      <c r="C9" s="1385"/>
      <c r="D9" s="319">
        <f aca="true" t="shared" si="0" ref="D9:P9">SUM(D17,D38,D52,D70)</f>
        <v>116342</v>
      </c>
      <c r="E9" s="319">
        <f t="shared" si="0"/>
        <v>13576</v>
      </c>
      <c r="F9" s="319">
        <f t="shared" si="0"/>
        <v>13936</v>
      </c>
      <c r="G9" s="319">
        <f t="shared" si="0"/>
        <v>13190</v>
      </c>
      <c r="H9" s="319">
        <f t="shared" si="0"/>
        <v>18576</v>
      </c>
      <c r="I9" s="319">
        <f t="shared" si="0"/>
        <v>11285</v>
      </c>
      <c r="J9" s="319">
        <f t="shared" si="0"/>
        <v>14164</v>
      </c>
      <c r="K9" s="319">
        <f t="shared" si="0"/>
        <v>14777</v>
      </c>
      <c r="L9" s="319">
        <f t="shared" si="0"/>
        <v>7218</v>
      </c>
      <c r="M9" s="319">
        <f t="shared" si="0"/>
        <v>4051</v>
      </c>
      <c r="N9" s="319">
        <f t="shared" si="0"/>
        <v>5190</v>
      </c>
      <c r="O9" s="319">
        <f t="shared" si="0"/>
        <v>200</v>
      </c>
      <c r="P9" s="320">
        <f t="shared" si="0"/>
        <v>179</v>
      </c>
      <c r="Q9" s="321"/>
    </row>
    <row r="10" spans="2:17" ht="6.75" customHeight="1">
      <c r="B10" s="322"/>
      <c r="C10" s="323"/>
      <c r="D10" s="324"/>
      <c r="E10" s="324"/>
      <c r="F10" s="318"/>
      <c r="G10" s="318"/>
      <c r="H10" s="318"/>
      <c r="I10" s="318"/>
      <c r="J10" s="318"/>
      <c r="K10" s="318"/>
      <c r="L10" s="318"/>
      <c r="M10" s="318"/>
      <c r="N10" s="318"/>
      <c r="O10" s="318"/>
      <c r="P10" s="325"/>
      <c r="Q10" s="318"/>
    </row>
    <row r="11" spans="2:17" ht="15" customHeight="1">
      <c r="B11" s="322"/>
      <c r="C11" s="326" t="s">
        <v>1472</v>
      </c>
      <c r="D11" s="327">
        <v>2626</v>
      </c>
      <c r="E11" s="327">
        <f aca="true" t="shared" si="1" ref="E11:J11">SUM(E18,E53)</f>
        <v>363</v>
      </c>
      <c r="F11" s="327">
        <f t="shared" si="1"/>
        <v>320</v>
      </c>
      <c r="G11" s="327">
        <f t="shared" si="1"/>
        <v>261</v>
      </c>
      <c r="H11" s="327">
        <f t="shared" si="1"/>
        <v>409</v>
      </c>
      <c r="I11" s="327">
        <f t="shared" si="1"/>
        <v>220</v>
      </c>
      <c r="J11" s="327">
        <f t="shared" si="1"/>
        <v>285</v>
      </c>
      <c r="K11" s="327">
        <v>295</v>
      </c>
      <c r="L11" s="327">
        <f>SUM(L18,L53)</f>
        <v>130</v>
      </c>
      <c r="M11" s="327">
        <f>SUM(M18,M53)</f>
        <v>96</v>
      </c>
      <c r="N11" s="327">
        <f>SUM(N18,N53)</f>
        <v>200</v>
      </c>
      <c r="O11" s="327">
        <f>SUM(O18,O53)</f>
        <v>1</v>
      </c>
      <c r="P11" s="328">
        <f>SUM(P18,P53)</f>
        <v>46</v>
      </c>
      <c r="Q11" s="329"/>
    </row>
    <row r="12" spans="2:28" s="330" customFormat="1" ht="12" customHeight="1">
      <c r="B12" s="1383" t="s">
        <v>402</v>
      </c>
      <c r="C12" s="326" t="s">
        <v>1473</v>
      </c>
      <c r="D12" s="327">
        <f>SUM(E12:P12)</f>
        <v>51248</v>
      </c>
      <c r="E12" s="315">
        <f aca="true" t="shared" si="2" ref="E12:P12">SUM(E19,E54,E71)</f>
        <v>5333</v>
      </c>
      <c r="F12" s="315">
        <f t="shared" si="2"/>
        <v>5638</v>
      </c>
      <c r="G12" s="315">
        <f t="shared" si="2"/>
        <v>5125</v>
      </c>
      <c r="H12" s="315">
        <f t="shared" si="2"/>
        <v>7177</v>
      </c>
      <c r="I12" s="315">
        <f t="shared" si="2"/>
        <v>4574</v>
      </c>
      <c r="J12" s="315">
        <f t="shared" si="2"/>
        <v>6052</v>
      </c>
      <c r="K12" s="315">
        <f t="shared" si="2"/>
        <v>6731</v>
      </c>
      <c r="L12" s="315">
        <f t="shared" si="2"/>
        <v>3852</v>
      </c>
      <c r="M12" s="315">
        <f t="shared" si="2"/>
        <v>2579</v>
      </c>
      <c r="N12" s="315">
        <f t="shared" si="2"/>
        <v>4005</v>
      </c>
      <c r="O12" s="315">
        <f t="shared" si="2"/>
        <v>96</v>
      </c>
      <c r="P12" s="332">
        <f t="shared" si="2"/>
        <v>86</v>
      </c>
      <c r="Q12" s="315"/>
      <c r="R12" s="333"/>
      <c r="S12" s="333"/>
      <c r="T12" s="333"/>
      <c r="U12" s="333"/>
      <c r="V12" s="333"/>
      <c r="W12" s="333"/>
      <c r="X12" s="333"/>
      <c r="Y12" s="333"/>
      <c r="Z12" s="333"/>
      <c r="AA12" s="333"/>
      <c r="AB12" s="333"/>
    </row>
    <row r="13" spans="2:28" s="330" customFormat="1" ht="12" customHeight="1">
      <c r="B13" s="1383"/>
      <c r="C13" s="326" t="s">
        <v>1474</v>
      </c>
      <c r="D13" s="327">
        <f>SUM(E13:P13)</f>
        <v>38630</v>
      </c>
      <c r="E13" s="315">
        <f aca="true" t="shared" si="3" ref="E13:P13">SUM(E20,E39,E55,E72)</f>
        <v>4121</v>
      </c>
      <c r="F13" s="315">
        <f t="shared" si="3"/>
        <v>4583</v>
      </c>
      <c r="G13" s="315">
        <f t="shared" si="3"/>
        <v>4588</v>
      </c>
      <c r="H13" s="315">
        <f t="shared" si="3"/>
        <v>6628</v>
      </c>
      <c r="I13" s="315">
        <f t="shared" si="3"/>
        <v>4084</v>
      </c>
      <c r="J13" s="315">
        <f t="shared" si="3"/>
        <v>5096</v>
      </c>
      <c r="K13" s="315">
        <f t="shared" si="3"/>
        <v>5146</v>
      </c>
      <c r="L13" s="315">
        <f t="shared" si="3"/>
        <v>2315</v>
      </c>
      <c r="M13" s="315">
        <f t="shared" si="3"/>
        <v>1088</v>
      </c>
      <c r="N13" s="315">
        <f t="shared" si="3"/>
        <v>859</v>
      </c>
      <c r="O13" s="315">
        <f t="shared" si="3"/>
        <v>99</v>
      </c>
      <c r="P13" s="332">
        <f t="shared" si="3"/>
        <v>23</v>
      </c>
      <c r="Q13" s="315"/>
      <c r="R13" s="333"/>
      <c r="S13" s="333"/>
      <c r="T13" s="333"/>
      <c r="U13" s="333"/>
      <c r="V13" s="333"/>
      <c r="W13" s="333"/>
      <c r="X13" s="333"/>
      <c r="Y13" s="333"/>
      <c r="Z13" s="333"/>
      <c r="AA13" s="333"/>
      <c r="AB13" s="333"/>
    </row>
    <row r="14" spans="2:28" s="330" customFormat="1" ht="12" customHeight="1">
      <c r="B14" s="322"/>
      <c r="C14" s="326" t="s">
        <v>1475</v>
      </c>
      <c r="D14" s="327">
        <f>SUM(E14:P14)</f>
        <v>23838</v>
      </c>
      <c r="E14" s="315">
        <f aca="true" t="shared" si="4" ref="E14:P14">SUM(E21,E40,E56,E73)</f>
        <v>3759</v>
      </c>
      <c r="F14" s="315">
        <f t="shared" si="4"/>
        <v>3395</v>
      </c>
      <c r="G14" s="315">
        <f t="shared" si="4"/>
        <v>3216</v>
      </c>
      <c r="H14" s="315">
        <f t="shared" si="4"/>
        <v>4362</v>
      </c>
      <c r="I14" s="315">
        <f t="shared" si="4"/>
        <v>2407</v>
      </c>
      <c r="J14" s="315">
        <f t="shared" si="4"/>
        <v>2731</v>
      </c>
      <c r="K14" s="315">
        <f t="shared" si="4"/>
        <v>2605</v>
      </c>
      <c r="L14" s="315">
        <f t="shared" si="4"/>
        <v>921</v>
      </c>
      <c r="M14" s="315">
        <f t="shared" si="4"/>
        <v>288</v>
      </c>
      <c r="N14" s="315">
        <f t="shared" si="4"/>
        <v>126</v>
      </c>
      <c r="O14" s="315">
        <f t="shared" si="4"/>
        <v>4</v>
      </c>
      <c r="P14" s="332">
        <f t="shared" si="4"/>
        <v>24</v>
      </c>
      <c r="Q14" s="315"/>
      <c r="R14" s="333"/>
      <c r="S14" s="333"/>
      <c r="T14" s="333"/>
      <c r="U14" s="333"/>
      <c r="V14" s="333"/>
      <c r="W14" s="333"/>
      <c r="X14" s="333"/>
      <c r="Y14" s="333"/>
      <c r="Z14" s="333"/>
      <c r="AA14" s="333"/>
      <c r="AB14" s="333"/>
    </row>
    <row r="15" spans="2:28" s="330" customFormat="1" ht="12" customHeight="1">
      <c r="B15" s="322"/>
      <c r="C15" s="326"/>
      <c r="D15" s="324"/>
      <c r="E15" s="315"/>
      <c r="F15" s="318"/>
      <c r="G15" s="315"/>
      <c r="H15" s="315"/>
      <c r="I15" s="315"/>
      <c r="J15" s="315"/>
      <c r="K15" s="315"/>
      <c r="L15" s="315"/>
      <c r="M15" s="315"/>
      <c r="N15" s="315"/>
      <c r="O15" s="315"/>
      <c r="P15" s="332"/>
      <c r="Q15" s="315"/>
      <c r="R15" s="333"/>
      <c r="S15" s="333"/>
      <c r="T15" s="333"/>
      <c r="U15" s="333"/>
      <c r="V15" s="333"/>
      <c r="W15" s="333"/>
      <c r="X15" s="333"/>
      <c r="Y15" s="333"/>
      <c r="Z15" s="333"/>
      <c r="AA15" s="333"/>
      <c r="AB15" s="333"/>
    </row>
    <row r="16" spans="2:28" s="330" customFormat="1" ht="9" customHeight="1">
      <c r="B16" s="322"/>
      <c r="C16" s="326"/>
      <c r="D16" s="324"/>
      <c r="E16" s="315"/>
      <c r="F16" s="318"/>
      <c r="G16" s="315"/>
      <c r="H16" s="315"/>
      <c r="I16" s="315"/>
      <c r="J16" s="315"/>
      <c r="K16" s="315"/>
      <c r="L16" s="315"/>
      <c r="M16" s="315"/>
      <c r="N16" s="315"/>
      <c r="O16" s="315"/>
      <c r="P16" s="332"/>
      <c r="Q16" s="315"/>
      <c r="R16" s="333"/>
      <c r="S16" s="333"/>
      <c r="T16" s="333"/>
      <c r="U16" s="333"/>
      <c r="V16" s="333"/>
      <c r="W16" s="333"/>
      <c r="X16" s="333"/>
      <c r="Y16" s="333"/>
      <c r="Z16" s="333"/>
      <c r="AA16" s="333"/>
      <c r="AB16" s="333"/>
    </row>
    <row r="17" spans="2:28" s="334" customFormat="1" ht="12" customHeight="1">
      <c r="B17" s="1368" t="s">
        <v>488</v>
      </c>
      <c r="C17" s="1388"/>
      <c r="D17" s="319">
        <f aca="true" t="shared" si="5" ref="D17:P17">SUM(D22:D36)</f>
        <v>29215</v>
      </c>
      <c r="E17" s="319">
        <f t="shared" si="5"/>
        <v>3365</v>
      </c>
      <c r="F17" s="319">
        <f t="shared" si="5"/>
        <v>3086</v>
      </c>
      <c r="G17" s="319">
        <f t="shared" si="5"/>
        <v>2453</v>
      </c>
      <c r="H17" s="319">
        <f t="shared" si="5"/>
        <v>2867</v>
      </c>
      <c r="I17" s="319">
        <f t="shared" si="5"/>
        <v>1606</v>
      </c>
      <c r="J17" s="319">
        <f t="shared" si="5"/>
        <v>2256</v>
      </c>
      <c r="K17" s="319">
        <f t="shared" si="5"/>
        <v>3473</v>
      </c>
      <c r="L17" s="319">
        <f t="shared" si="5"/>
        <v>2915</v>
      </c>
      <c r="M17" s="319">
        <f t="shared" si="5"/>
        <v>2502</v>
      </c>
      <c r="N17" s="319">
        <f t="shared" si="5"/>
        <v>4485</v>
      </c>
      <c r="O17" s="319">
        <f t="shared" si="5"/>
        <v>104</v>
      </c>
      <c r="P17" s="320">
        <f t="shared" si="5"/>
        <v>103</v>
      </c>
      <c r="Q17" s="319"/>
      <c r="R17" s="335"/>
      <c r="S17" s="335"/>
      <c r="T17" s="335"/>
      <c r="U17" s="335"/>
      <c r="V17" s="335"/>
      <c r="W17" s="335"/>
      <c r="X17" s="335"/>
      <c r="Y17" s="335"/>
      <c r="Z17" s="335"/>
      <c r="AA17" s="335"/>
      <c r="AB17" s="335"/>
    </row>
    <row r="18" spans="2:28" s="336" customFormat="1" ht="12" customHeight="1">
      <c r="B18" s="331"/>
      <c r="C18" s="326" t="s">
        <v>1472</v>
      </c>
      <c r="D18" s="337">
        <f aca="true" t="shared" si="6" ref="D18:D36">SUM(E18:P18)</f>
        <v>1189</v>
      </c>
      <c r="E18" s="337">
        <v>164</v>
      </c>
      <c r="F18" s="337">
        <v>131</v>
      </c>
      <c r="G18" s="337">
        <v>90</v>
      </c>
      <c r="H18" s="337">
        <v>122</v>
      </c>
      <c r="I18" s="337">
        <v>59</v>
      </c>
      <c r="J18" s="337">
        <v>82</v>
      </c>
      <c r="K18" s="337">
        <v>111</v>
      </c>
      <c r="L18" s="337">
        <v>96</v>
      </c>
      <c r="M18" s="337">
        <v>93</v>
      </c>
      <c r="N18" s="337">
        <v>199</v>
      </c>
      <c r="O18" s="337">
        <v>1</v>
      </c>
      <c r="P18" s="338">
        <v>41</v>
      </c>
      <c r="Q18" s="329"/>
      <c r="R18" s="339"/>
      <c r="S18" s="339"/>
      <c r="T18" s="339"/>
      <c r="U18" s="339"/>
      <c r="V18" s="339"/>
      <c r="W18" s="339"/>
      <c r="X18" s="339"/>
      <c r="Y18" s="339"/>
      <c r="Z18" s="339"/>
      <c r="AA18" s="339"/>
      <c r="AB18" s="339"/>
    </row>
    <row r="19" spans="2:28" s="330" customFormat="1" ht="12" customHeight="1">
      <c r="B19" s="331"/>
      <c r="C19" s="326" t="s">
        <v>1473</v>
      </c>
      <c r="D19" s="337">
        <f t="shared" si="6"/>
        <v>16929</v>
      </c>
      <c r="E19" s="315">
        <v>1446</v>
      </c>
      <c r="F19" s="316">
        <v>1518</v>
      </c>
      <c r="G19" s="315">
        <v>1211</v>
      </c>
      <c r="H19" s="315">
        <v>1368</v>
      </c>
      <c r="I19" s="315">
        <v>763</v>
      </c>
      <c r="J19" s="315">
        <v>1057</v>
      </c>
      <c r="K19" s="315">
        <v>1931</v>
      </c>
      <c r="L19" s="315">
        <v>1951</v>
      </c>
      <c r="M19" s="315">
        <v>1839</v>
      </c>
      <c r="N19" s="315">
        <v>3720</v>
      </c>
      <c r="O19" s="315">
        <v>89</v>
      </c>
      <c r="P19" s="332">
        <v>36</v>
      </c>
      <c r="Q19" s="315"/>
      <c r="R19" s="333"/>
      <c r="S19" s="333"/>
      <c r="T19" s="333"/>
      <c r="U19" s="333"/>
      <c r="V19" s="333"/>
      <c r="W19" s="333"/>
      <c r="X19" s="333"/>
      <c r="Y19" s="333"/>
      <c r="Z19" s="333"/>
      <c r="AA19" s="333"/>
      <c r="AB19" s="333"/>
    </row>
    <row r="20" spans="2:28" s="330" customFormat="1" ht="12" customHeight="1">
      <c r="B20" s="331"/>
      <c r="C20" s="326" t="s">
        <v>1474</v>
      </c>
      <c r="D20" s="337">
        <f t="shared" si="6"/>
        <v>5428</v>
      </c>
      <c r="E20" s="315">
        <v>599</v>
      </c>
      <c r="F20" s="316">
        <v>581</v>
      </c>
      <c r="G20" s="315">
        <v>482</v>
      </c>
      <c r="H20" s="315">
        <v>566</v>
      </c>
      <c r="I20" s="315">
        <v>335</v>
      </c>
      <c r="J20" s="315">
        <v>537</v>
      </c>
      <c r="K20" s="315">
        <v>786</v>
      </c>
      <c r="L20" s="315">
        <v>579</v>
      </c>
      <c r="M20" s="315">
        <v>442</v>
      </c>
      <c r="N20" s="315">
        <v>505</v>
      </c>
      <c r="O20" s="315">
        <v>13</v>
      </c>
      <c r="P20" s="332">
        <v>3</v>
      </c>
      <c r="Q20" s="315"/>
      <c r="R20" s="333"/>
      <c r="S20" s="333"/>
      <c r="T20" s="333"/>
      <c r="U20" s="333"/>
      <c r="V20" s="333"/>
      <c r="W20" s="333"/>
      <c r="X20" s="333"/>
      <c r="Y20" s="333"/>
      <c r="Z20" s="333"/>
      <c r="AA20" s="333"/>
      <c r="AB20" s="333"/>
    </row>
    <row r="21" spans="2:28" s="330" customFormat="1" ht="12" customHeight="1">
      <c r="B21" s="340"/>
      <c r="C21" s="326" t="s">
        <v>1475</v>
      </c>
      <c r="D21" s="337">
        <f t="shared" si="6"/>
        <v>5669</v>
      </c>
      <c r="E21" s="315">
        <v>1156</v>
      </c>
      <c r="F21" s="316">
        <v>856</v>
      </c>
      <c r="G21" s="315">
        <v>670</v>
      </c>
      <c r="H21" s="315">
        <v>811</v>
      </c>
      <c r="I21" s="315">
        <v>449</v>
      </c>
      <c r="J21" s="315">
        <v>580</v>
      </c>
      <c r="K21" s="315">
        <v>645</v>
      </c>
      <c r="L21" s="315">
        <v>289</v>
      </c>
      <c r="M21" s="315">
        <v>128</v>
      </c>
      <c r="N21" s="315">
        <v>61</v>
      </c>
      <c r="O21" s="315">
        <v>1</v>
      </c>
      <c r="P21" s="332">
        <v>23</v>
      </c>
      <c r="Q21" s="315"/>
      <c r="R21" s="333"/>
      <c r="S21" s="333"/>
      <c r="T21" s="333"/>
      <c r="U21" s="333"/>
      <c r="V21" s="333"/>
      <c r="W21" s="333"/>
      <c r="X21" s="333"/>
      <c r="Y21" s="333"/>
      <c r="Z21" s="333"/>
      <c r="AA21" s="333"/>
      <c r="AB21" s="333"/>
    </row>
    <row r="22" spans="2:17" ht="12.75" customHeight="1">
      <c r="B22" s="331"/>
      <c r="C22" s="341" t="s">
        <v>1476</v>
      </c>
      <c r="D22" s="337">
        <f t="shared" si="6"/>
        <v>3451</v>
      </c>
      <c r="E22" s="337">
        <v>391</v>
      </c>
      <c r="F22" s="337">
        <v>356</v>
      </c>
      <c r="G22" s="337">
        <v>248</v>
      </c>
      <c r="H22" s="337">
        <v>293</v>
      </c>
      <c r="I22" s="337">
        <v>169</v>
      </c>
      <c r="J22" s="337">
        <v>277</v>
      </c>
      <c r="K22" s="337">
        <v>398</v>
      </c>
      <c r="L22" s="337">
        <v>360</v>
      </c>
      <c r="M22" s="337">
        <v>300</v>
      </c>
      <c r="N22" s="337">
        <v>621</v>
      </c>
      <c r="O22" s="337">
        <v>15</v>
      </c>
      <c r="P22" s="338">
        <v>23</v>
      </c>
      <c r="Q22" s="342"/>
    </row>
    <row r="23" spans="2:17" ht="12" customHeight="1">
      <c r="B23" s="340"/>
      <c r="C23" s="341" t="s">
        <v>1477</v>
      </c>
      <c r="D23" s="337">
        <f t="shared" si="6"/>
        <v>5781</v>
      </c>
      <c r="E23" s="315">
        <v>648</v>
      </c>
      <c r="F23" s="316">
        <v>622</v>
      </c>
      <c r="G23" s="315">
        <v>451</v>
      </c>
      <c r="H23" s="315">
        <v>550</v>
      </c>
      <c r="I23" s="315">
        <v>264</v>
      </c>
      <c r="J23" s="315">
        <v>369</v>
      </c>
      <c r="K23" s="315">
        <v>572</v>
      </c>
      <c r="L23" s="315">
        <v>584</v>
      </c>
      <c r="M23" s="343">
        <v>509</v>
      </c>
      <c r="N23" s="343">
        <v>1136</v>
      </c>
      <c r="O23" s="343">
        <v>30</v>
      </c>
      <c r="P23" s="344">
        <v>46</v>
      </c>
      <c r="Q23" s="342"/>
    </row>
    <row r="24" spans="2:17" ht="12" customHeight="1">
      <c r="B24" s="340"/>
      <c r="C24" s="341" t="s">
        <v>406</v>
      </c>
      <c r="D24" s="337">
        <f t="shared" si="6"/>
        <v>1113</v>
      </c>
      <c r="E24" s="315">
        <v>157</v>
      </c>
      <c r="F24" s="316">
        <v>119</v>
      </c>
      <c r="G24" s="315">
        <v>117</v>
      </c>
      <c r="H24" s="315">
        <v>188</v>
      </c>
      <c r="I24" s="315">
        <v>108</v>
      </c>
      <c r="J24" s="315">
        <v>160</v>
      </c>
      <c r="K24" s="315">
        <v>170</v>
      </c>
      <c r="L24" s="315">
        <v>72</v>
      </c>
      <c r="M24" s="343">
        <v>15</v>
      </c>
      <c r="N24" s="343">
        <v>2</v>
      </c>
      <c r="O24" s="343">
        <v>1</v>
      </c>
      <c r="P24" s="344">
        <v>4</v>
      </c>
      <c r="Q24" s="342"/>
    </row>
    <row r="25" spans="2:17" ht="12" customHeight="1">
      <c r="B25" s="340"/>
      <c r="C25" s="341" t="s">
        <v>1478</v>
      </c>
      <c r="D25" s="337">
        <f t="shared" si="6"/>
        <v>1329</v>
      </c>
      <c r="E25" s="315">
        <v>68</v>
      </c>
      <c r="F25" s="316">
        <v>105</v>
      </c>
      <c r="G25" s="315">
        <v>97</v>
      </c>
      <c r="H25" s="315">
        <v>119</v>
      </c>
      <c r="I25" s="315">
        <v>74</v>
      </c>
      <c r="J25" s="315">
        <v>170</v>
      </c>
      <c r="K25" s="315">
        <v>267</v>
      </c>
      <c r="L25" s="315">
        <v>242</v>
      </c>
      <c r="M25" s="343">
        <v>121</v>
      </c>
      <c r="N25" s="343">
        <v>63</v>
      </c>
      <c r="O25" s="343">
        <v>2</v>
      </c>
      <c r="P25" s="344">
        <v>1</v>
      </c>
      <c r="Q25" s="342"/>
    </row>
    <row r="26" spans="2:17" ht="12" customHeight="1">
      <c r="B26" s="340"/>
      <c r="C26" s="341" t="s">
        <v>1479</v>
      </c>
      <c r="D26" s="337">
        <f t="shared" si="6"/>
        <v>1828</v>
      </c>
      <c r="E26" s="315">
        <v>178</v>
      </c>
      <c r="F26" s="316">
        <v>136</v>
      </c>
      <c r="G26" s="315">
        <v>115</v>
      </c>
      <c r="H26" s="315">
        <v>156</v>
      </c>
      <c r="I26" s="315">
        <v>78</v>
      </c>
      <c r="J26" s="315">
        <v>131</v>
      </c>
      <c r="K26" s="315">
        <v>247</v>
      </c>
      <c r="L26" s="315">
        <v>211</v>
      </c>
      <c r="M26" s="343">
        <v>214</v>
      </c>
      <c r="N26" s="343">
        <v>353</v>
      </c>
      <c r="O26" s="343">
        <v>9</v>
      </c>
      <c r="P26" s="344">
        <v>0</v>
      </c>
      <c r="Q26" s="342"/>
    </row>
    <row r="27" spans="2:17" ht="12" customHeight="1">
      <c r="B27" s="340"/>
      <c r="C27" s="341" t="s">
        <v>495</v>
      </c>
      <c r="D27" s="337">
        <f t="shared" si="6"/>
        <v>1248</v>
      </c>
      <c r="E27" s="315">
        <v>129</v>
      </c>
      <c r="F27" s="316">
        <v>109</v>
      </c>
      <c r="G27" s="315">
        <v>75</v>
      </c>
      <c r="H27" s="315">
        <v>79</v>
      </c>
      <c r="I27" s="315">
        <v>49</v>
      </c>
      <c r="J27" s="315">
        <v>57</v>
      </c>
      <c r="K27" s="315">
        <v>109</v>
      </c>
      <c r="L27" s="315">
        <v>118</v>
      </c>
      <c r="M27" s="343">
        <v>143</v>
      </c>
      <c r="N27" s="343">
        <v>366</v>
      </c>
      <c r="O27" s="343">
        <v>9</v>
      </c>
      <c r="P27" s="344">
        <v>5</v>
      </c>
      <c r="Q27" s="342"/>
    </row>
    <row r="28" spans="2:17" ht="12" customHeight="1">
      <c r="B28" s="331"/>
      <c r="C28" s="341" t="s">
        <v>1480</v>
      </c>
      <c r="D28" s="337">
        <f t="shared" si="6"/>
        <v>1888</v>
      </c>
      <c r="E28" s="337">
        <v>128</v>
      </c>
      <c r="F28" s="337">
        <v>146</v>
      </c>
      <c r="G28" s="337">
        <v>119</v>
      </c>
      <c r="H28" s="337">
        <v>122</v>
      </c>
      <c r="I28" s="337">
        <v>81</v>
      </c>
      <c r="J28" s="337">
        <v>93</v>
      </c>
      <c r="K28" s="337">
        <v>224</v>
      </c>
      <c r="L28" s="337">
        <v>195</v>
      </c>
      <c r="M28" s="337">
        <v>206</v>
      </c>
      <c r="N28" s="337">
        <v>563</v>
      </c>
      <c r="O28" s="337">
        <v>11</v>
      </c>
      <c r="P28" s="338">
        <v>0</v>
      </c>
      <c r="Q28" s="329"/>
    </row>
    <row r="29" spans="2:17" ht="12" customHeight="1">
      <c r="B29" s="340"/>
      <c r="C29" s="341" t="s">
        <v>411</v>
      </c>
      <c r="D29" s="337">
        <f t="shared" si="6"/>
        <v>1236</v>
      </c>
      <c r="E29" s="315">
        <v>149</v>
      </c>
      <c r="F29" s="316">
        <v>158</v>
      </c>
      <c r="G29" s="315">
        <v>115</v>
      </c>
      <c r="H29" s="315">
        <v>132</v>
      </c>
      <c r="I29" s="315">
        <v>83</v>
      </c>
      <c r="J29" s="315">
        <v>91</v>
      </c>
      <c r="K29" s="315">
        <v>141</v>
      </c>
      <c r="L29" s="315">
        <v>140</v>
      </c>
      <c r="M29" s="343">
        <v>107</v>
      </c>
      <c r="N29" s="343">
        <v>120</v>
      </c>
      <c r="O29" s="343">
        <v>0</v>
      </c>
      <c r="P29" s="344">
        <v>0</v>
      </c>
      <c r="Q29" s="342"/>
    </row>
    <row r="30" spans="2:17" ht="12" customHeight="1">
      <c r="B30" s="340"/>
      <c r="C30" s="341" t="s">
        <v>412</v>
      </c>
      <c r="D30" s="337">
        <f t="shared" si="6"/>
        <v>2481</v>
      </c>
      <c r="E30" s="315">
        <v>228</v>
      </c>
      <c r="F30" s="316">
        <v>231</v>
      </c>
      <c r="G30" s="315">
        <v>206</v>
      </c>
      <c r="H30" s="315">
        <v>205</v>
      </c>
      <c r="I30" s="315">
        <v>122</v>
      </c>
      <c r="J30" s="315">
        <v>137</v>
      </c>
      <c r="K30" s="315">
        <v>293</v>
      </c>
      <c r="L30" s="315">
        <v>295</v>
      </c>
      <c r="M30" s="343">
        <v>306</v>
      </c>
      <c r="N30" s="343">
        <v>451</v>
      </c>
      <c r="O30" s="343">
        <v>1</v>
      </c>
      <c r="P30" s="344">
        <v>6</v>
      </c>
      <c r="Q30" s="342"/>
    </row>
    <row r="31" spans="2:17" ht="12" customHeight="1">
      <c r="B31" s="340"/>
      <c r="C31" s="341" t="s">
        <v>1481</v>
      </c>
      <c r="D31" s="337">
        <f t="shared" si="6"/>
        <v>1534</v>
      </c>
      <c r="E31" s="315">
        <v>333</v>
      </c>
      <c r="F31" s="316">
        <v>265</v>
      </c>
      <c r="G31" s="315">
        <v>242</v>
      </c>
      <c r="H31" s="315">
        <v>252</v>
      </c>
      <c r="I31" s="315">
        <v>138</v>
      </c>
      <c r="J31" s="315">
        <v>150</v>
      </c>
      <c r="K31" s="315">
        <v>113</v>
      </c>
      <c r="L31" s="315">
        <v>23</v>
      </c>
      <c r="M31" s="343">
        <v>8</v>
      </c>
      <c r="N31" s="343">
        <v>3</v>
      </c>
      <c r="O31" s="343">
        <v>0</v>
      </c>
      <c r="P31" s="344">
        <v>7</v>
      </c>
      <c r="Q31" s="342"/>
    </row>
    <row r="32" spans="2:28" s="330" customFormat="1" ht="12" customHeight="1">
      <c r="B32" s="340"/>
      <c r="C32" s="341" t="s">
        <v>1482</v>
      </c>
      <c r="D32" s="337">
        <f t="shared" si="6"/>
        <v>935</v>
      </c>
      <c r="E32" s="315">
        <v>58</v>
      </c>
      <c r="F32" s="316">
        <v>70</v>
      </c>
      <c r="G32" s="315">
        <v>55</v>
      </c>
      <c r="H32" s="315">
        <v>70</v>
      </c>
      <c r="I32" s="315">
        <v>30</v>
      </c>
      <c r="J32" s="315">
        <v>46</v>
      </c>
      <c r="K32" s="315">
        <v>89</v>
      </c>
      <c r="L32" s="315">
        <v>92</v>
      </c>
      <c r="M32" s="343">
        <v>115</v>
      </c>
      <c r="N32" s="343">
        <v>291</v>
      </c>
      <c r="O32" s="343">
        <v>17</v>
      </c>
      <c r="P32" s="344">
        <v>2</v>
      </c>
      <c r="Q32" s="315"/>
      <c r="R32" s="333"/>
      <c r="S32" s="333"/>
      <c r="T32" s="333"/>
      <c r="U32" s="333"/>
      <c r="V32" s="333"/>
      <c r="W32" s="333"/>
      <c r="X32" s="333"/>
      <c r="Y32" s="333"/>
      <c r="Z32" s="333"/>
      <c r="AA32" s="333"/>
      <c r="AB32" s="333"/>
    </row>
    <row r="33" spans="2:17" ht="12" customHeight="1">
      <c r="B33" s="331"/>
      <c r="C33" s="341" t="s">
        <v>1483</v>
      </c>
      <c r="D33" s="337">
        <f t="shared" si="6"/>
        <v>877</v>
      </c>
      <c r="E33" s="327">
        <v>113</v>
      </c>
      <c r="F33" s="327">
        <v>120</v>
      </c>
      <c r="G33" s="327">
        <v>85</v>
      </c>
      <c r="H33" s="327">
        <v>89</v>
      </c>
      <c r="I33" s="327">
        <v>64</v>
      </c>
      <c r="J33" s="327">
        <v>76</v>
      </c>
      <c r="K33" s="327">
        <v>112</v>
      </c>
      <c r="L33" s="327">
        <v>100</v>
      </c>
      <c r="M33" s="327">
        <v>74</v>
      </c>
      <c r="N33" s="327">
        <v>40</v>
      </c>
      <c r="O33" s="327">
        <v>2</v>
      </c>
      <c r="P33" s="328">
        <v>2</v>
      </c>
      <c r="Q33" s="329"/>
    </row>
    <row r="34" spans="2:28" s="330" customFormat="1" ht="12" customHeight="1">
      <c r="B34" s="340"/>
      <c r="C34" s="341" t="s">
        <v>1484</v>
      </c>
      <c r="D34" s="337">
        <f t="shared" si="6"/>
        <v>1324</v>
      </c>
      <c r="E34" s="315">
        <v>182</v>
      </c>
      <c r="F34" s="316">
        <v>152</v>
      </c>
      <c r="G34" s="315">
        <v>117</v>
      </c>
      <c r="H34" s="315">
        <v>171</v>
      </c>
      <c r="I34" s="315">
        <v>81</v>
      </c>
      <c r="J34" s="315">
        <v>125</v>
      </c>
      <c r="K34" s="315">
        <v>172</v>
      </c>
      <c r="L34" s="315">
        <v>122</v>
      </c>
      <c r="M34" s="315">
        <v>89</v>
      </c>
      <c r="N34" s="315">
        <v>113</v>
      </c>
      <c r="O34" s="315">
        <v>0</v>
      </c>
      <c r="P34" s="332">
        <v>0</v>
      </c>
      <c r="Q34" s="315"/>
      <c r="R34" s="333"/>
      <c r="S34" s="333"/>
      <c r="T34" s="333"/>
      <c r="U34" s="333"/>
      <c r="V34" s="333"/>
      <c r="W34" s="333"/>
      <c r="X34" s="333"/>
      <c r="Y34" s="333"/>
      <c r="Z34" s="333"/>
      <c r="AA34" s="333"/>
      <c r="AB34" s="333"/>
    </row>
    <row r="35" spans="2:28" s="330" customFormat="1" ht="12" customHeight="1">
      <c r="B35" s="340"/>
      <c r="C35" s="341" t="s">
        <v>1485</v>
      </c>
      <c r="D35" s="337">
        <f t="shared" si="6"/>
        <v>1191</v>
      </c>
      <c r="E35" s="315">
        <v>185</v>
      </c>
      <c r="F35" s="316">
        <v>144</v>
      </c>
      <c r="G35" s="315">
        <v>113</v>
      </c>
      <c r="H35" s="315">
        <v>133</v>
      </c>
      <c r="I35" s="315">
        <v>77</v>
      </c>
      <c r="J35" s="315">
        <v>118</v>
      </c>
      <c r="K35" s="315">
        <v>152</v>
      </c>
      <c r="L35" s="315">
        <v>107</v>
      </c>
      <c r="M35" s="315">
        <v>82</v>
      </c>
      <c r="N35" s="315">
        <v>78</v>
      </c>
      <c r="O35" s="315">
        <v>0</v>
      </c>
      <c r="P35" s="332">
        <v>2</v>
      </c>
      <c r="Q35" s="315"/>
      <c r="R35" s="333"/>
      <c r="S35" s="333"/>
      <c r="T35" s="333"/>
      <c r="U35" s="333"/>
      <c r="V35" s="333"/>
      <c r="W35" s="333"/>
      <c r="X35" s="333"/>
      <c r="Y35" s="333"/>
      <c r="Z35" s="333"/>
      <c r="AA35" s="333"/>
      <c r="AB35" s="333"/>
    </row>
    <row r="36" spans="2:28" s="330" customFormat="1" ht="12" customHeight="1">
      <c r="B36" s="340"/>
      <c r="C36" s="341" t="s">
        <v>503</v>
      </c>
      <c r="D36" s="337">
        <f t="shared" si="6"/>
        <v>2999</v>
      </c>
      <c r="E36" s="315">
        <v>418</v>
      </c>
      <c r="F36" s="316">
        <v>353</v>
      </c>
      <c r="G36" s="315">
        <v>298</v>
      </c>
      <c r="H36" s="315">
        <v>308</v>
      </c>
      <c r="I36" s="315">
        <v>188</v>
      </c>
      <c r="J36" s="315">
        <v>256</v>
      </c>
      <c r="K36" s="315">
        <v>414</v>
      </c>
      <c r="L36" s="315">
        <v>254</v>
      </c>
      <c r="M36" s="315">
        <v>213</v>
      </c>
      <c r="N36" s="315">
        <v>285</v>
      </c>
      <c r="O36" s="315">
        <v>7</v>
      </c>
      <c r="P36" s="332">
        <v>5</v>
      </c>
      <c r="Q36" s="315"/>
      <c r="R36" s="333"/>
      <c r="S36" s="333"/>
      <c r="T36" s="333"/>
      <c r="U36" s="333"/>
      <c r="V36" s="333"/>
      <c r="W36" s="333"/>
      <c r="X36" s="333"/>
      <c r="Y36" s="333"/>
      <c r="Z36" s="333"/>
      <c r="AA36" s="333"/>
      <c r="AB36" s="333"/>
    </row>
    <row r="37" spans="2:28" s="330" customFormat="1" ht="12" customHeight="1">
      <c r="B37" s="340"/>
      <c r="C37" s="341"/>
      <c r="D37" s="324"/>
      <c r="E37" s="315"/>
      <c r="F37" s="318"/>
      <c r="G37" s="315"/>
      <c r="H37" s="315"/>
      <c r="I37" s="315"/>
      <c r="J37" s="315"/>
      <c r="K37" s="315"/>
      <c r="L37" s="315"/>
      <c r="M37" s="315"/>
      <c r="N37" s="315"/>
      <c r="O37" s="315"/>
      <c r="P37" s="332"/>
      <c r="Q37" s="315"/>
      <c r="R37" s="333"/>
      <c r="S37" s="333"/>
      <c r="T37" s="333"/>
      <c r="U37" s="333"/>
      <c r="V37" s="333"/>
      <c r="W37" s="333"/>
      <c r="X37" s="333"/>
      <c r="Y37" s="333"/>
      <c r="Z37" s="333"/>
      <c r="AA37" s="333"/>
      <c r="AB37" s="333"/>
    </row>
    <row r="38" spans="2:28" s="334" customFormat="1" ht="12" customHeight="1">
      <c r="B38" s="1368" t="s">
        <v>1486</v>
      </c>
      <c r="C38" s="1388"/>
      <c r="D38" s="345">
        <f aca="true" t="shared" si="7" ref="D38:P38">SUM(D41:D50)</f>
        <v>17612</v>
      </c>
      <c r="E38" s="345">
        <f t="shared" si="7"/>
        <v>1882</v>
      </c>
      <c r="F38" s="345">
        <f t="shared" si="7"/>
        <v>1814</v>
      </c>
      <c r="G38" s="345">
        <f t="shared" si="7"/>
        <v>1792</v>
      </c>
      <c r="H38" s="345">
        <f t="shared" si="7"/>
        <v>2704</v>
      </c>
      <c r="I38" s="345">
        <f t="shared" si="7"/>
        <v>1766</v>
      </c>
      <c r="J38" s="345">
        <f t="shared" si="7"/>
        <v>2488</v>
      </c>
      <c r="K38" s="345">
        <f t="shared" si="7"/>
        <v>2924</v>
      </c>
      <c r="L38" s="345">
        <f t="shared" si="7"/>
        <v>1328</v>
      </c>
      <c r="M38" s="345">
        <f t="shared" si="7"/>
        <v>529</v>
      </c>
      <c r="N38" s="345">
        <f t="shared" si="7"/>
        <v>298</v>
      </c>
      <c r="O38" s="345">
        <f t="shared" si="7"/>
        <v>84</v>
      </c>
      <c r="P38" s="346">
        <f t="shared" si="7"/>
        <v>3</v>
      </c>
      <c r="Q38" s="319"/>
      <c r="R38" s="335"/>
      <c r="S38" s="335"/>
      <c r="T38" s="335"/>
      <c r="U38" s="335"/>
      <c r="V38" s="335"/>
      <c r="W38" s="335"/>
      <c r="X38" s="335"/>
      <c r="Y38" s="335"/>
      <c r="Z38" s="335"/>
      <c r="AA38" s="335"/>
      <c r="AB38" s="335"/>
    </row>
    <row r="39" spans="2:28" s="330" customFormat="1" ht="12" customHeight="1">
      <c r="B39" s="340"/>
      <c r="C39" s="326" t="s">
        <v>1474</v>
      </c>
      <c r="D39" s="337">
        <f aca="true" t="shared" si="8" ref="D39:D50">SUM(E39:P39)</f>
        <v>11818</v>
      </c>
      <c r="E39" s="315">
        <v>1066</v>
      </c>
      <c r="F39" s="318">
        <v>1163</v>
      </c>
      <c r="G39" s="315">
        <v>1130</v>
      </c>
      <c r="H39" s="315">
        <v>1713</v>
      </c>
      <c r="I39" s="315">
        <v>1124</v>
      </c>
      <c r="J39" s="315">
        <v>1675</v>
      </c>
      <c r="K39" s="315">
        <v>2098</v>
      </c>
      <c r="L39" s="315">
        <v>1047</v>
      </c>
      <c r="M39" s="315">
        <v>454</v>
      </c>
      <c r="N39" s="315">
        <v>263</v>
      </c>
      <c r="O39" s="315">
        <v>83</v>
      </c>
      <c r="P39" s="332">
        <v>2</v>
      </c>
      <c r="Q39" s="315"/>
      <c r="R39" s="333"/>
      <c r="S39" s="333"/>
      <c r="T39" s="333"/>
      <c r="U39" s="333"/>
      <c r="V39" s="333"/>
      <c r="W39" s="333"/>
      <c r="X39" s="333"/>
      <c r="Y39" s="333"/>
      <c r="Z39" s="333"/>
      <c r="AA39" s="333"/>
      <c r="AB39" s="333"/>
    </row>
    <row r="40" spans="2:28" s="330" customFormat="1" ht="12" customHeight="1">
      <c r="B40" s="340"/>
      <c r="C40" s="326" t="s">
        <v>1475</v>
      </c>
      <c r="D40" s="337">
        <f t="shared" si="8"/>
        <v>5794</v>
      </c>
      <c r="E40" s="315">
        <v>816</v>
      </c>
      <c r="F40" s="318">
        <v>651</v>
      </c>
      <c r="G40" s="315">
        <v>662</v>
      </c>
      <c r="H40" s="315">
        <v>991</v>
      </c>
      <c r="I40" s="315">
        <v>642</v>
      </c>
      <c r="J40" s="315">
        <v>813</v>
      </c>
      <c r="K40" s="315">
        <v>826</v>
      </c>
      <c r="L40" s="315">
        <v>281</v>
      </c>
      <c r="M40" s="315">
        <v>75</v>
      </c>
      <c r="N40" s="315">
        <v>35</v>
      </c>
      <c r="O40" s="315">
        <v>1</v>
      </c>
      <c r="P40" s="332">
        <v>1</v>
      </c>
      <c r="Q40" s="315"/>
      <c r="R40" s="333"/>
      <c r="S40" s="333"/>
      <c r="T40" s="333"/>
      <c r="U40" s="333"/>
      <c r="V40" s="333"/>
      <c r="W40" s="333"/>
      <c r="X40" s="333"/>
      <c r="Y40" s="333"/>
      <c r="Z40" s="333"/>
      <c r="AA40" s="333"/>
      <c r="AB40" s="333"/>
    </row>
    <row r="41" spans="2:28" s="330" customFormat="1" ht="12" customHeight="1">
      <c r="B41" s="340"/>
      <c r="C41" s="341" t="s">
        <v>505</v>
      </c>
      <c r="D41" s="337">
        <f t="shared" si="8"/>
        <v>2880</v>
      </c>
      <c r="E41" s="315">
        <v>214</v>
      </c>
      <c r="F41" s="318">
        <v>286</v>
      </c>
      <c r="G41" s="315">
        <v>203</v>
      </c>
      <c r="H41" s="315">
        <v>302</v>
      </c>
      <c r="I41" s="315">
        <v>214</v>
      </c>
      <c r="J41" s="315">
        <v>322</v>
      </c>
      <c r="K41" s="315">
        <v>546</v>
      </c>
      <c r="L41" s="315">
        <v>381</v>
      </c>
      <c r="M41" s="315">
        <v>202</v>
      </c>
      <c r="N41" s="315">
        <v>130</v>
      </c>
      <c r="O41" s="315">
        <v>79</v>
      </c>
      <c r="P41" s="332">
        <v>1</v>
      </c>
      <c r="Q41" s="315"/>
      <c r="R41" s="333"/>
      <c r="S41" s="333"/>
      <c r="T41" s="333"/>
      <c r="U41" s="333"/>
      <c r="V41" s="333"/>
      <c r="W41" s="333"/>
      <c r="X41" s="333"/>
      <c r="Y41" s="333"/>
      <c r="Z41" s="333"/>
      <c r="AA41" s="333"/>
      <c r="AB41" s="333"/>
    </row>
    <row r="42" spans="2:28" s="330" customFormat="1" ht="12" customHeight="1">
      <c r="B42" s="322"/>
      <c r="C42" s="341" t="s">
        <v>506</v>
      </c>
      <c r="D42" s="337">
        <f t="shared" si="8"/>
        <v>3920</v>
      </c>
      <c r="E42" s="315">
        <v>224</v>
      </c>
      <c r="F42" s="318">
        <v>304</v>
      </c>
      <c r="G42" s="315">
        <v>440</v>
      </c>
      <c r="H42" s="315">
        <v>673</v>
      </c>
      <c r="I42" s="315">
        <v>507</v>
      </c>
      <c r="J42" s="315">
        <v>698</v>
      </c>
      <c r="K42" s="315">
        <v>743</v>
      </c>
      <c r="L42" s="315">
        <v>217</v>
      </c>
      <c r="M42" s="315">
        <v>64</v>
      </c>
      <c r="N42" s="315">
        <v>49</v>
      </c>
      <c r="O42" s="315">
        <v>1</v>
      </c>
      <c r="P42" s="332">
        <v>0</v>
      </c>
      <c r="Q42" s="315"/>
      <c r="R42" s="333"/>
      <c r="S42" s="333"/>
      <c r="T42" s="333"/>
      <c r="U42" s="333"/>
      <c r="V42" s="333"/>
      <c r="W42" s="333"/>
      <c r="X42" s="333"/>
      <c r="Y42" s="333"/>
      <c r="Z42" s="333"/>
      <c r="AA42" s="333"/>
      <c r="AB42" s="333"/>
    </row>
    <row r="43" spans="2:28" s="330" customFormat="1" ht="12" customHeight="1">
      <c r="B43" s="322"/>
      <c r="C43" s="341" t="s">
        <v>1487</v>
      </c>
      <c r="D43" s="337">
        <f t="shared" si="8"/>
        <v>1701</v>
      </c>
      <c r="E43" s="315">
        <v>171</v>
      </c>
      <c r="F43" s="318">
        <v>197</v>
      </c>
      <c r="G43" s="315">
        <v>187</v>
      </c>
      <c r="H43" s="315">
        <v>281</v>
      </c>
      <c r="I43" s="315">
        <v>172</v>
      </c>
      <c r="J43" s="315">
        <v>262</v>
      </c>
      <c r="K43" s="315">
        <v>313</v>
      </c>
      <c r="L43" s="315">
        <v>88</v>
      </c>
      <c r="M43" s="315">
        <v>21</v>
      </c>
      <c r="N43" s="315">
        <v>9</v>
      </c>
      <c r="O43" s="315">
        <v>0</v>
      </c>
      <c r="P43" s="332">
        <v>0</v>
      </c>
      <c r="Q43" s="315"/>
      <c r="R43" s="333"/>
      <c r="S43" s="333"/>
      <c r="T43" s="333"/>
      <c r="U43" s="333"/>
      <c r="V43" s="333"/>
      <c r="W43" s="333"/>
      <c r="X43" s="333"/>
      <c r="Y43" s="333"/>
      <c r="Z43" s="333"/>
      <c r="AA43" s="333"/>
      <c r="AB43" s="333"/>
    </row>
    <row r="44" spans="2:28" s="330" customFormat="1" ht="12" customHeight="1">
      <c r="B44" s="340"/>
      <c r="C44" s="341" t="s">
        <v>1488</v>
      </c>
      <c r="D44" s="337">
        <f t="shared" si="8"/>
        <v>1220</v>
      </c>
      <c r="E44" s="315">
        <v>135</v>
      </c>
      <c r="F44" s="318">
        <v>154</v>
      </c>
      <c r="G44" s="315">
        <v>171</v>
      </c>
      <c r="H44" s="315">
        <v>208</v>
      </c>
      <c r="I44" s="315">
        <v>154</v>
      </c>
      <c r="J44" s="315">
        <v>192</v>
      </c>
      <c r="K44" s="315">
        <v>147</v>
      </c>
      <c r="L44" s="315">
        <v>43</v>
      </c>
      <c r="M44" s="315">
        <v>10</v>
      </c>
      <c r="N44" s="315">
        <v>5</v>
      </c>
      <c r="O44" s="315">
        <v>0</v>
      </c>
      <c r="P44" s="332">
        <v>1</v>
      </c>
      <c r="Q44" s="315"/>
      <c r="R44" s="333"/>
      <c r="S44" s="333"/>
      <c r="T44" s="333"/>
      <c r="U44" s="333"/>
      <c r="V44" s="333"/>
      <c r="W44" s="333"/>
      <c r="X44" s="333"/>
      <c r="Y44" s="333"/>
      <c r="Z44" s="333"/>
      <c r="AA44" s="333"/>
      <c r="AB44" s="333"/>
    </row>
    <row r="45" spans="2:28" s="330" customFormat="1" ht="12" customHeight="1">
      <c r="B45" s="340"/>
      <c r="C45" s="341" t="s">
        <v>511</v>
      </c>
      <c r="D45" s="337">
        <f t="shared" si="8"/>
        <v>859</v>
      </c>
      <c r="E45" s="315">
        <v>91</v>
      </c>
      <c r="F45" s="318">
        <v>97</v>
      </c>
      <c r="G45" s="315">
        <v>114</v>
      </c>
      <c r="H45" s="315">
        <v>155</v>
      </c>
      <c r="I45" s="315">
        <v>89</v>
      </c>
      <c r="J45" s="315">
        <v>134</v>
      </c>
      <c r="K45" s="315">
        <v>126</v>
      </c>
      <c r="L45" s="315">
        <v>39</v>
      </c>
      <c r="M45" s="315">
        <v>10</v>
      </c>
      <c r="N45" s="315">
        <v>4</v>
      </c>
      <c r="O45" s="315">
        <v>0</v>
      </c>
      <c r="P45" s="332">
        <v>0</v>
      </c>
      <c r="Q45" s="315"/>
      <c r="R45" s="333"/>
      <c r="S45" s="333"/>
      <c r="T45" s="333"/>
      <c r="U45" s="333"/>
      <c r="V45" s="333"/>
      <c r="W45" s="333"/>
      <c r="X45" s="333"/>
      <c r="Y45" s="333"/>
      <c r="Z45" s="333"/>
      <c r="AA45" s="333"/>
      <c r="AB45" s="333"/>
    </row>
    <row r="46" spans="2:28" s="330" customFormat="1" ht="12" customHeight="1">
      <c r="B46" s="322"/>
      <c r="C46" s="341" t="s">
        <v>512</v>
      </c>
      <c r="D46" s="337">
        <f t="shared" si="8"/>
        <v>1341</v>
      </c>
      <c r="E46" s="315">
        <v>238</v>
      </c>
      <c r="F46" s="318">
        <v>154</v>
      </c>
      <c r="G46" s="315">
        <v>151</v>
      </c>
      <c r="H46" s="315">
        <v>230</v>
      </c>
      <c r="I46" s="315">
        <v>107</v>
      </c>
      <c r="J46" s="315">
        <v>179</v>
      </c>
      <c r="K46" s="315">
        <v>174</v>
      </c>
      <c r="L46" s="315">
        <v>73</v>
      </c>
      <c r="M46" s="315">
        <v>28</v>
      </c>
      <c r="N46" s="315">
        <v>6</v>
      </c>
      <c r="O46" s="315">
        <v>0</v>
      </c>
      <c r="P46" s="332">
        <v>1</v>
      </c>
      <c r="Q46" s="315"/>
      <c r="R46" s="333"/>
      <c r="S46" s="333"/>
      <c r="T46" s="333"/>
      <c r="U46" s="333"/>
      <c r="V46" s="333"/>
      <c r="W46" s="333"/>
      <c r="X46" s="333"/>
      <c r="Y46" s="333"/>
      <c r="Z46" s="333"/>
      <c r="AA46" s="333"/>
      <c r="AB46" s="333"/>
    </row>
    <row r="47" spans="2:28" s="330" customFormat="1" ht="12" customHeight="1">
      <c r="B47" s="322"/>
      <c r="C47" s="341" t="s">
        <v>513</v>
      </c>
      <c r="D47" s="337">
        <f t="shared" si="8"/>
        <v>1125</v>
      </c>
      <c r="E47" s="315">
        <v>91</v>
      </c>
      <c r="F47" s="318">
        <v>112</v>
      </c>
      <c r="G47" s="315">
        <v>91</v>
      </c>
      <c r="H47" s="315">
        <v>169</v>
      </c>
      <c r="I47" s="315">
        <v>109</v>
      </c>
      <c r="J47" s="315">
        <v>152</v>
      </c>
      <c r="K47" s="315">
        <v>194</v>
      </c>
      <c r="L47" s="315">
        <v>114</v>
      </c>
      <c r="M47" s="315">
        <v>54</v>
      </c>
      <c r="N47" s="315">
        <v>36</v>
      </c>
      <c r="O47" s="315">
        <v>3</v>
      </c>
      <c r="P47" s="332">
        <v>0</v>
      </c>
      <c r="Q47" s="315"/>
      <c r="R47" s="333"/>
      <c r="S47" s="333"/>
      <c r="T47" s="333"/>
      <c r="U47" s="333"/>
      <c r="V47" s="333"/>
      <c r="W47" s="333"/>
      <c r="X47" s="333"/>
      <c r="Y47" s="333"/>
      <c r="Z47" s="333"/>
      <c r="AA47" s="333"/>
      <c r="AB47" s="333"/>
    </row>
    <row r="48" spans="2:28" s="336" customFormat="1" ht="12" customHeight="1">
      <c r="B48" s="322"/>
      <c r="C48" s="341" t="s">
        <v>422</v>
      </c>
      <c r="D48" s="337">
        <f t="shared" si="8"/>
        <v>1798</v>
      </c>
      <c r="E48" s="315">
        <v>430</v>
      </c>
      <c r="F48" s="318">
        <v>218</v>
      </c>
      <c r="G48" s="315">
        <v>178</v>
      </c>
      <c r="H48" s="315">
        <v>259</v>
      </c>
      <c r="I48" s="315">
        <v>165</v>
      </c>
      <c r="J48" s="315">
        <v>173</v>
      </c>
      <c r="K48" s="315">
        <v>213</v>
      </c>
      <c r="L48" s="315">
        <v>108</v>
      </c>
      <c r="M48" s="315">
        <v>27</v>
      </c>
      <c r="N48" s="315">
        <v>27</v>
      </c>
      <c r="O48" s="315">
        <v>0</v>
      </c>
      <c r="P48" s="332">
        <v>0</v>
      </c>
      <c r="Q48" s="315"/>
      <c r="R48" s="339"/>
      <c r="S48" s="339"/>
      <c r="T48" s="339"/>
      <c r="U48" s="339"/>
      <c r="V48" s="339"/>
      <c r="W48" s="339"/>
      <c r="X48" s="339"/>
      <c r="Y48" s="339"/>
      <c r="Z48" s="339"/>
      <c r="AA48" s="339"/>
      <c r="AB48" s="339"/>
    </row>
    <row r="49" spans="2:28" s="336" customFormat="1" ht="12" customHeight="1">
      <c r="B49" s="322"/>
      <c r="C49" s="341" t="s">
        <v>1489</v>
      </c>
      <c r="D49" s="337">
        <f t="shared" si="8"/>
        <v>1087</v>
      </c>
      <c r="E49" s="315">
        <v>82</v>
      </c>
      <c r="F49" s="318">
        <v>79</v>
      </c>
      <c r="G49" s="315">
        <v>87</v>
      </c>
      <c r="H49" s="315">
        <v>162</v>
      </c>
      <c r="I49" s="315">
        <v>90</v>
      </c>
      <c r="J49" s="315">
        <v>145</v>
      </c>
      <c r="K49" s="315">
        <v>190</v>
      </c>
      <c r="L49" s="315">
        <v>150</v>
      </c>
      <c r="M49" s="315">
        <v>78</v>
      </c>
      <c r="N49" s="315">
        <v>24</v>
      </c>
      <c r="O49" s="315">
        <v>0</v>
      </c>
      <c r="P49" s="332">
        <v>0</v>
      </c>
      <c r="Q49" s="315"/>
      <c r="R49" s="339"/>
      <c r="S49" s="339"/>
      <c r="T49" s="339"/>
      <c r="U49" s="339"/>
      <c r="V49" s="339"/>
      <c r="W49" s="339"/>
      <c r="X49" s="339"/>
      <c r="Y49" s="339"/>
      <c r="Z49" s="339"/>
      <c r="AA49" s="339"/>
      <c r="AB49" s="339"/>
    </row>
    <row r="50" spans="2:28" s="336" customFormat="1" ht="12" customHeight="1">
      <c r="B50" s="322"/>
      <c r="C50" s="341" t="s">
        <v>1490</v>
      </c>
      <c r="D50" s="337">
        <f t="shared" si="8"/>
        <v>1681</v>
      </c>
      <c r="E50" s="337">
        <v>206</v>
      </c>
      <c r="F50" s="337">
        <v>213</v>
      </c>
      <c r="G50" s="337">
        <v>170</v>
      </c>
      <c r="H50" s="337">
        <v>265</v>
      </c>
      <c r="I50" s="337">
        <v>159</v>
      </c>
      <c r="J50" s="337">
        <v>231</v>
      </c>
      <c r="K50" s="337">
        <v>278</v>
      </c>
      <c r="L50" s="337">
        <v>115</v>
      </c>
      <c r="M50" s="337">
        <v>35</v>
      </c>
      <c r="N50" s="337">
        <v>8</v>
      </c>
      <c r="O50" s="337">
        <v>1</v>
      </c>
      <c r="P50" s="338">
        <v>0</v>
      </c>
      <c r="Q50" s="329"/>
      <c r="R50" s="339"/>
      <c r="S50" s="339"/>
      <c r="T50" s="339"/>
      <c r="U50" s="339"/>
      <c r="V50" s="339"/>
      <c r="W50" s="339"/>
      <c r="X50" s="339"/>
      <c r="Y50" s="339"/>
      <c r="Z50" s="339"/>
      <c r="AA50" s="339"/>
      <c r="AB50" s="339"/>
    </row>
    <row r="51" spans="2:28" s="336" customFormat="1" ht="12" customHeight="1">
      <c r="B51" s="322"/>
      <c r="C51" s="341"/>
      <c r="D51" s="337"/>
      <c r="E51" s="337"/>
      <c r="F51" s="337"/>
      <c r="G51" s="337"/>
      <c r="H51" s="337"/>
      <c r="I51" s="337"/>
      <c r="J51" s="337"/>
      <c r="K51" s="337"/>
      <c r="L51" s="337"/>
      <c r="M51" s="337"/>
      <c r="N51" s="337"/>
      <c r="O51" s="337"/>
      <c r="P51" s="338"/>
      <c r="Q51" s="329"/>
      <c r="R51" s="339"/>
      <c r="S51" s="339"/>
      <c r="T51" s="339"/>
      <c r="U51" s="339"/>
      <c r="V51" s="339"/>
      <c r="W51" s="339"/>
      <c r="X51" s="339"/>
      <c r="Y51" s="339"/>
      <c r="Z51" s="339"/>
      <c r="AA51" s="339"/>
      <c r="AB51" s="339"/>
    </row>
    <row r="52" spans="2:28" s="334" customFormat="1" ht="12" customHeight="1">
      <c r="B52" s="1368" t="s">
        <v>518</v>
      </c>
      <c r="C52" s="1388"/>
      <c r="D52" s="319">
        <f aca="true" t="shared" si="9" ref="D52:P52">SUM(D57:D68)</f>
        <v>42737</v>
      </c>
      <c r="E52" s="319">
        <f t="shared" si="9"/>
        <v>5098</v>
      </c>
      <c r="F52" s="319">
        <f t="shared" si="9"/>
        <v>5677</v>
      </c>
      <c r="G52" s="319">
        <f t="shared" si="9"/>
        <v>5796</v>
      </c>
      <c r="H52" s="319">
        <f t="shared" si="9"/>
        <v>8766</v>
      </c>
      <c r="I52" s="319">
        <f t="shared" si="9"/>
        <v>5345</v>
      </c>
      <c r="J52" s="319">
        <f t="shared" si="9"/>
        <v>6207</v>
      </c>
      <c r="K52" s="319">
        <f t="shared" si="9"/>
        <v>4637</v>
      </c>
      <c r="L52" s="319">
        <f t="shared" si="9"/>
        <v>963</v>
      </c>
      <c r="M52" s="319">
        <f t="shared" si="9"/>
        <v>162</v>
      </c>
      <c r="N52" s="319">
        <f t="shared" si="9"/>
        <v>31</v>
      </c>
      <c r="O52" s="319">
        <f t="shared" si="9"/>
        <v>5</v>
      </c>
      <c r="P52" s="320">
        <f t="shared" si="9"/>
        <v>50</v>
      </c>
      <c r="Q52" s="319"/>
      <c r="R52" s="335"/>
      <c r="S52" s="335"/>
      <c r="T52" s="335"/>
      <c r="U52" s="335"/>
      <c r="V52" s="335"/>
      <c r="W52" s="335"/>
      <c r="X52" s="335"/>
      <c r="Y52" s="335"/>
      <c r="Z52" s="335"/>
      <c r="AA52" s="335"/>
      <c r="AB52" s="335"/>
    </row>
    <row r="53" spans="2:28" s="330" customFormat="1" ht="12" customHeight="1">
      <c r="B53" s="322"/>
      <c r="C53" s="326" t="s">
        <v>1472</v>
      </c>
      <c r="D53" s="337">
        <v>1437</v>
      </c>
      <c r="E53" s="315">
        <v>199</v>
      </c>
      <c r="F53" s="318">
        <v>189</v>
      </c>
      <c r="G53" s="315">
        <v>171</v>
      </c>
      <c r="H53" s="315">
        <v>287</v>
      </c>
      <c r="I53" s="315">
        <v>161</v>
      </c>
      <c r="J53" s="315">
        <v>203</v>
      </c>
      <c r="K53" s="315">
        <v>184</v>
      </c>
      <c r="L53" s="315">
        <v>34</v>
      </c>
      <c r="M53" s="315">
        <v>3</v>
      </c>
      <c r="N53" s="315">
        <v>1</v>
      </c>
      <c r="O53" s="315">
        <v>0</v>
      </c>
      <c r="P53" s="332">
        <v>5</v>
      </c>
      <c r="Q53" s="315"/>
      <c r="R53" s="333"/>
      <c r="S53" s="333"/>
      <c r="T53" s="333"/>
      <c r="U53" s="333"/>
      <c r="V53" s="333"/>
      <c r="W53" s="333"/>
      <c r="X53" s="333"/>
      <c r="Y53" s="333"/>
      <c r="Z53" s="333"/>
      <c r="AA53" s="333"/>
      <c r="AB53" s="333"/>
    </row>
    <row r="54" spans="2:28" s="330" customFormat="1" ht="12" customHeight="1">
      <c r="B54" s="322"/>
      <c r="C54" s="326" t="s">
        <v>1473</v>
      </c>
      <c r="D54" s="337">
        <f aca="true" t="shared" si="10" ref="D54:D68">SUM(E54:P54)</f>
        <v>21684</v>
      </c>
      <c r="E54" s="315">
        <v>2496</v>
      </c>
      <c r="F54" s="318">
        <v>2646</v>
      </c>
      <c r="G54" s="315">
        <v>2618</v>
      </c>
      <c r="H54" s="315">
        <v>4135</v>
      </c>
      <c r="I54" s="315">
        <v>2747</v>
      </c>
      <c r="J54" s="315">
        <v>3534</v>
      </c>
      <c r="K54" s="315">
        <v>2768</v>
      </c>
      <c r="L54" s="315">
        <v>604</v>
      </c>
      <c r="M54" s="315">
        <v>88</v>
      </c>
      <c r="N54" s="315">
        <v>11</v>
      </c>
      <c r="O54" s="315">
        <v>3</v>
      </c>
      <c r="P54" s="332">
        <v>34</v>
      </c>
      <c r="Q54" s="315"/>
      <c r="R54" s="333"/>
      <c r="S54" s="333"/>
      <c r="T54" s="333"/>
      <c r="U54" s="333"/>
      <c r="V54" s="333"/>
      <c r="W54" s="333"/>
      <c r="X54" s="333"/>
      <c r="Y54" s="333"/>
      <c r="Z54" s="333"/>
      <c r="AA54" s="333"/>
      <c r="AB54" s="333"/>
    </row>
    <row r="55" spans="2:17" ht="12" customHeight="1">
      <c r="B55" s="322"/>
      <c r="C55" s="326" t="s">
        <v>1474</v>
      </c>
      <c r="D55" s="337">
        <f t="shared" si="10"/>
        <v>13590</v>
      </c>
      <c r="E55" s="315">
        <v>1411</v>
      </c>
      <c r="F55" s="318">
        <v>1767</v>
      </c>
      <c r="G55" s="315">
        <v>1931</v>
      </c>
      <c r="H55" s="315">
        <v>2955</v>
      </c>
      <c r="I55" s="315">
        <v>1805</v>
      </c>
      <c r="J55" s="315">
        <v>1944</v>
      </c>
      <c r="K55" s="315">
        <v>1411</v>
      </c>
      <c r="L55" s="315">
        <v>271</v>
      </c>
      <c r="M55" s="342">
        <v>63</v>
      </c>
      <c r="N55" s="342">
        <v>19</v>
      </c>
      <c r="O55" s="342">
        <v>2</v>
      </c>
      <c r="P55" s="347">
        <v>11</v>
      </c>
      <c r="Q55" s="342"/>
    </row>
    <row r="56" spans="2:17" ht="12" customHeight="1">
      <c r="B56" s="322"/>
      <c r="C56" s="326" t="s">
        <v>1475</v>
      </c>
      <c r="D56" s="337">
        <f t="shared" si="10"/>
        <v>6026</v>
      </c>
      <c r="E56" s="315">
        <v>992</v>
      </c>
      <c r="F56" s="318">
        <v>1075</v>
      </c>
      <c r="G56" s="315">
        <v>1076</v>
      </c>
      <c r="H56" s="315">
        <v>1389</v>
      </c>
      <c r="I56" s="315">
        <v>632</v>
      </c>
      <c r="J56" s="315">
        <v>526</v>
      </c>
      <c r="K56" s="315">
        <v>274</v>
      </c>
      <c r="L56" s="315">
        <v>54</v>
      </c>
      <c r="M56" s="342">
        <v>8</v>
      </c>
      <c r="N56" s="342">
        <v>0</v>
      </c>
      <c r="O56" s="342">
        <v>0</v>
      </c>
      <c r="P56" s="347">
        <v>0</v>
      </c>
      <c r="Q56" s="342"/>
    </row>
    <row r="57" spans="2:16" ht="12" customHeight="1">
      <c r="B57" s="322"/>
      <c r="C57" s="341" t="s">
        <v>519</v>
      </c>
      <c r="D57" s="337">
        <f t="shared" si="10"/>
        <v>9779</v>
      </c>
      <c r="E57" s="315">
        <v>1131</v>
      </c>
      <c r="F57" s="318">
        <v>1319</v>
      </c>
      <c r="G57" s="315">
        <v>1287</v>
      </c>
      <c r="H57" s="315">
        <v>1992</v>
      </c>
      <c r="I57" s="315">
        <v>1222</v>
      </c>
      <c r="J57" s="315">
        <v>1492</v>
      </c>
      <c r="K57" s="315">
        <v>1067</v>
      </c>
      <c r="L57" s="315">
        <v>225</v>
      </c>
      <c r="M57" s="342">
        <v>21</v>
      </c>
      <c r="N57" s="342">
        <v>3</v>
      </c>
      <c r="O57" s="342">
        <v>1</v>
      </c>
      <c r="P57" s="347">
        <v>19</v>
      </c>
    </row>
    <row r="58" spans="2:17" ht="12" customHeight="1">
      <c r="B58" s="322"/>
      <c r="C58" s="341" t="s">
        <v>520</v>
      </c>
      <c r="D58" s="337">
        <f t="shared" si="10"/>
        <v>4336</v>
      </c>
      <c r="E58" s="315">
        <v>541</v>
      </c>
      <c r="F58" s="318">
        <v>571</v>
      </c>
      <c r="G58" s="315">
        <v>578</v>
      </c>
      <c r="H58" s="315">
        <v>954</v>
      </c>
      <c r="I58" s="315">
        <v>539</v>
      </c>
      <c r="J58" s="315">
        <v>680</v>
      </c>
      <c r="K58" s="315">
        <v>398</v>
      </c>
      <c r="L58" s="315">
        <v>69</v>
      </c>
      <c r="M58" s="342">
        <v>4</v>
      </c>
      <c r="N58" s="342">
        <v>1</v>
      </c>
      <c r="O58" s="342">
        <v>0</v>
      </c>
      <c r="P58" s="347">
        <v>1</v>
      </c>
      <c r="Q58" s="342"/>
    </row>
    <row r="59" spans="2:17" ht="11.25" customHeight="1">
      <c r="B59" s="322"/>
      <c r="C59" s="341" t="s">
        <v>521</v>
      </c>
      <c r="D59" s="337">
        <f t="shared" si="10"/>
        <v>3421</v>
      </c>
      <c r="E59" s="315">
        <v>354</v>
      </c>
      <c r="F59" s="318">
        <v>491</v>
      </c>
      <c r="G59" s="315">
        <v>508</v>
      </c>
      <c r="H59" s="315">
        <v>759</v>
      </c>
      <c r="I59" s="315">
        <v>443</v>
      </c>
      <c r="J59" s="315">
        <v>487</v>
      </c>
      <c r="K59" s="315">
        <v>316</v>
      </c>
      <c r="L59" s="315">
        <v>50</v>
      </c>
      <c r="M59" s="342">
        <v>6</v>
      </c>
      <c r="N59" s="342">
        <v>1</v>
      </c>
      <c r="O59" s="342">
        <v>1</v>
      </c>
      <c r="P59" s="347">
        <v>5</v>
      </c>
      <c r="Q59" s="342"/>
    </row>
    <row r="60" spans="2:17" ht="12" customHeight="1">
      <c r="B60" s="322"/>
      <c r="C60" s="341" t="s">
        <v>522</v>
      </c>
      <c r="D60" s="337">
        <f t="shared" si="10"/>
        <v>4862</v>
      </c>
      <c r="E60" s="315">
        <v>567</v>
      </c>
      <c r="F60" s="318">
        <v>645</v>
      </c>
      <c r="G60" s="315">
        <v>607</v>
      </c>
      <c r="H60" s="315">
        <v>951</v>
      </c>
      <c r="I60" s="315">
        <v>612</v>
      </c>
      <c r="J60" s="315">
        <v>692</v>
      </c>
      <c r="K60" s="315">
        <v>591</v>
      </c>
      <c r="L60" s="315">
        <v>146</v>
      </c>
      <c r="M60" s="342">
        <v>34</v>
      </c>
      <c r="N60" s="342">
        <v>11</v>
      </c>
      <c r="O60" s="342">
        <v>3</v>
      </c>
      <c r="P60" s="347">
        <v>3</v>
      </c>
      <c r="Q60" s="342"/>
    </row>
    <row r="61" spans="2:17" ht="12" customHeight="1">
      <c r="B61" s="322"/>
      <c r="C61" s="341" t="s">
        <v>523</v>
      </c>
      <c r="D61" s="337">
        <f t="shared" si="10"/>
        <v>4588</v>
      </c>
      <c r="E61" s="315">
        <v>497</v>
      </c>
      <c r="F61" s="318">
        <v>494</v>
      </c>
      <c r="G61" s="315">
        <v>525</v>
      </c>
      <c r="H61" s="315">
        <v>753</v>
      </c>
      <c r="I61" s="315">
        <v>530</v>
      </c>
      <c r="J61" s="315">
        <v>775</v>
      </c>
      <c r="K61" s="315">
        <v>763</v>
      </c>
      <c r="L61" s="315">
        <v>201</v>
      </c>
      <c r="M61" s="342">
        <v>37</v>
      </c>
      <c r="N61" s="342">
        <v>6</v>
      </c>
      <c r="O61" s="342">
        <v>0</v>
      </c>
      <c r="P61" s="347">
        <v>7</v>
      </c>
      <c r="Q61" s="342"/>
    </row>
    <row r="62" spans="2:17" ht="12.75" customHeight="1">
      <c r="B62" s="322"/>
      <c r="C62" s="341" t="s">
        <v>524</v>
      </c>
      <c r="D62" s="337">
        <f t="shared" si="10"/>
        <v>4198</v>
      </c>
      <c r="E62" s="315">
        <v>543</v>
      </c>
      <c r="F62" s="318">
        <v>513</v>
      </c>
      <c r="G62" s="315">
        <v>506</v>
      </c>
      <c r="H62" s="315">
        <v>712</v>
      </c>
      <c r="I62" s="315">
        <v>530</v>
      </c>
      <c r="J62" s="315">
        <v>683</v>
      </c>
      <c r="K62" s="315">
        <v>574</v>
      </c>
      <c r="L62" s="315">
        <v>105</v>
      </c>
      <c r="M62" s="342">
        <v>23</v>
      </c>
      <c r="N62" s="342">
        <v>4</v>
      </c>
      <c r="O62" s="342">
        <v>0</v>
      </c>
      <c r="P62" s="347">
        <v>5</v>
      </c>
      <c r="Q62" s="348"/>
    </row>
    <row r="63" spans="2:17" ht="12" customHeight="1">
      <c r="B63" s="322"/>
      <c r="C63" s="341" t="s">
        <v>1491</v>
      </c>
      <c r="D63" s="337">
        <f t="shared" si="10"/>
        <v>1485</v>
      </c>
      <c r="E63" s="315">
        <v>187</v>
      </c>
      <c r="F63" s="318">
        <v>208</v>
      </c>
      <c r="G63" s="315">
        <v>199</v>
      </c>
      <c r="H63" s="315">
        <v>328</v>
      </c>
      <c r="I63" s="315">
        <v>187</v>
      </c>
      <c r="J63" s="315">
        <v>226</v>
      </c>
      <c r="K63" s="315">
        <v>126</v>
      </c>
      <c r="L63" s="315">
        <v>21</v>
      </c>
      <c r="M63" s="342">
        <v>2</v>
      </c>
      <c r="N63" s="342">
        <v>0</v>
      </c>
      <c r="O63" s="342">
        <v>0</v>
      </c>
      <c r="P63" s="347">
        <v>1</v>
      </c>
      <c r="Q63" s="342"/>
    </row>
    <row r="64" spans="2:17" ht="12" customHeight="1">
      <c r="B64" s="322"/>
      <c r="C64" s="341" t="s">
        <v>1492</v>
      </c>
      <c r="D64" s="337">
        <f t="shared" si="10"/>
        <v>1689</v>
      </c>
      <c r="E64" s="315">
        <v>205</v>
      </c>
      <c r="F64" s="318">
        <v>267</v>
      </c>
      <c r="G64" s="315">
        <v>299</v>
      </c>
      <c r="H64" s="315">
        <v>425</v>
      </c>
      <c r="I64" s="315">
        <v>229</v>
      </c>
      <c r="J64" s="315">
        <v>171</v>
      </c>
      <c r="K64" s="315">
        <v>83</v>
      </c>
      <c r="L64" s="315">
        <v>6</v>
      </c>
      <c r="M64" s="342">
        <v>3</v>
      </c>
      <c r="N64" s="342">
        <v>1</v>
      </c>
      <c r="O64" s="342">
        <v>0</v>
      </c>
      <c r="P64" s="347">
        <v>0</v>
      </c>
      <c r="Q64" s="342"/>
    </row>
    <row r="65" spans="2:17" ht="12" customHeight="1">
      <c r="B65" s="322"/>
      <c r="C65" s="341" t="s">
        <v>429</v>
      </c>
      <c r="D65" s="337">
        <f t="shared" si="10"/>
        <v>1753</v>
      </c>
      <c r="E65" s="315">
        <v>196</v>
      </c>
      <c r="F65" s="318">
        <v>230</v>
      </c>
      <c r="G65" s="315">
        <v>290</v>
      </c>
      <c r="H65" s="315">
        <v>412</v>
      </c>
      <c r="I65" s="315">
        <v>245</v>
      </c>
      <c r="J65" s="315">
        <v>196</v>
      </c>
      <c r="K65" s="315">
        <v>148</v>
      </c>
      <c r="L65" s="315">
        <v>31</v>
      </c>
      <c r="M65" s="342">
        <v>4</v>
      </c>
      <c r="N65" s="342">
        <v>1</v>
      </c>
      <c r="O65" s="342">
        <v>0</v>
      </c>
      <c r="P65" s="347">
        <v>0</v>
      </c>
      <c r="Q65" s="342"/>
    </row>
    <row r="66" spans="2:17" ht="12" customHeight="1">
      <c r="B66" s="322"/>
      <c r="C66" s="341" t="s">
        <v>1493</v>
      </c>
      <c r="D66" s="337">
        <f t="shared" si="10"/>
        <v>2230</v>
      </c>
      <c r="E66" s="315">
        <v>235</v>
      </c>
      <c r="F66" s="318">
        <v>259</v>
      </c>
      <c r="G66" s="315">
        <v>300</v>
      </c>
      <c r="H66" s="315">
        <v>564</v>
      </c>
      <c r="I66" s="315">
        <v>322</v>
      </c>
      <c r="J66" s="315">
        <v>302</v>
      </c>
      <c r="K66" s="315">
        <v>196</v>
      </c>
      <c r="L66" s="315">
        <v>38</v>
      </c>
      <c r="M66" s="342">
        <v>12</v>
      </c>
      <c r="N66" s="342">
        <v>2</v>
      </c>
      <c r="O66" s="342">
        <v>0</v>
      </c>
      <c r="P66" s="347">
        <v>0</v>
      </c>
      <c r="Q66" s="342"/>
    </row>
    <row r="67" spans="2:17" ht="12" customHeight="1">
      <c r="B67" s="322"/>
      <c r="C67" s="341" t="s">
        <v>431</v>
      </c>
      <c r="D67" s="337">
        <f t="shared" si="10"/>
        <v>1719</v>
      </c>
      <c r="E67" s="315">
        <v>303</v>
      </c>
      <c r="F67" s="318">
        <v>322</v>
      </c>
      <c r="G67" s="315">
        <v>371</v>
      </c>
      <c r="H67" s="315">
        <v>388</v>
      </c>
      <c r="I67" s="315">
        <v>154</v>
      </c>
      <c r="J67" s="315">
        <v>110</v>
      </c>
      <c r="K67" s="315">
        <v>56</v>
      </c>
      <c r="L67" s="315">
        <v>10</v>
      </c>
      <c r="M67" s="342">
        <v>5</v>
      </c>
      <c r="N67" s="342">
        <v>0</v>
      </c>
      <c r="O67" s="342">
        <v>0</v>
      </c>
      <c r="P67" s="347">
        <v>0</v>
      </c>
      <c r="Q67" s="342"/>
    </row>
    <row r="68" spans="2:17" ht="12" customHeight="1">
      <c r="B68" s="322"/>
      <c r="C68" s="341" t="s">
        <v>432</v>
      </c>
      <c r="D68" s="337">
        <f t="shared" si="10"/>
        <v>2677</v>
      </c>
      <c r="E68" s="315">
        <v>339</v>
      </c>
      <c r="F68" s="318">
        <v>358</v>
      </c>
      <c r="G68" s="315">
        <v>326</v>
      </c>
      <c r="H68" s="315">
        <v>528</v>
      </c>
      <c r="I68" s="315">
        <v>332</v>
      </c>
      <c r="J68" s="315">
        <v>393</v>
      </c>
      <c r="K68" s="315">
        <v>319</v>
      </c>
      <c r="L68" s="315">
        <v>61</v>
      </c>
      <c r="M68" s="342">
        <v>11</v>
      </c>
      <c r="N68" s="342">
        <v>1</v>
      </c>
      <c r="O68" s="342">
        <v>0</v>
      </c>
      <c r="P68" s="347">
        <v>9</v>
      </c>
      <c r="Q68" s="342"/>
    </row>
    <row r="69" spans="2:17" ht="12" customHeight="1">
      <c r="B69" s="322"/>
      <c r="C69" s="341"/>
      <c r="D69" s="324"/>
      <c r="E69" s="315"/>
      <c r="F69" s="318"/>
      <c r="G69" s="315"/>
      <c r="H69" s="315"/>
      <c r="I69" s="315"/>
      <c r="J69" s="315"/>
      <c r="K69" s="315"/>
      <c r="L69" s="315"/>
      <c r="M69" s="342"/>
      <c r="N69" s="342"/>
      <c r="O69" s="342"/>
      <c r="P69" s="347"/>
      <c r="Q69" s="342"/>
    </row>
    <row r="70" spans="2:28" s="349" customFormat="1" ht="12" customHeight="1">
      <c r="B70" s="1368" t="s">
        <v>527</v>
      </c>
      <c r="C70" s="1388"/>
      <c r="D70" s="319">
        <f aca="true" t="shared" si="11" ref="D70:P70">SUM(D74:D83)</f>
        <v>26778</v>
      </c>
      <c r="E70" s="319">
        <f t="shared" si="11"/>
        <v>3231</v>
      </c>
      <c r="F70" s="319">
        <f t="shared" si="11"/>
        <v>3359</v>
      </c>
      <c r="G70" s="319">
        <f t="shared" si="11"/>
        <v>3149</v>
      </c>
      <c r="H70" s="319">
        <f t="shared" si="11"/>
        <v>4239</v>
      </c>
      <c r="I70" s="319">
        <f t="shared" si="11"/>
        <v>2568</v>
      </c>
      <c r="J70" s="319">
        <f t="shared" si="11"/>
        <v>3213</v>
      </c>
      <c r="K70" s="319">
        <f t="shared" si="11"/>
        <v>3743</v>
      </c>
      <c r="L70" s="319">
        <f t="shared" si="11"/>
        <v>2012</v>
      </c>
      <c r="M70" s="319">
        <f t="shared" si="11"/>
        <v>858</v>
      </c>
      <c r="N70" s="319">
        <f t="shared" si="11"/>
        <v>376</v>
      </c>
      <c r="O70" s="319">
        <f t="shared" si="11"/>
        <v>7</v>
      </c>
      <c r="P70" s="320">
        <f t="shared" si="11"/>
        <v>23</v>
      </c>
      <c r="Q70" s="348"/>
      <c r="R70" s="350"/>
      <c r="S70" s="350"/>
      <c r="T70" s="350"/>
      <c r="U70" s="350"/>
      <c r="V70" s="350"/>
      <c r="W70" s="350"/>
      <c r="X70" s="350"/>
      <c r="Y70" s="350"/>
      <c r="Z70" s="350"/>
      <c r="AA70" s="350"/>
      <c r="AB70" s="350"/>
    </row>
    <row r="71" spans="2:17" ht="12" customHeight="1">
      <c r="B71" s="322"/>
      <c r="C71" s="326" t="s">
        <v>1473</v>
      </c>
      <c r="D71" s="337">
        <f aca="true" t="shared" si="12" ref="D71:D83">SUM(E71:P71)</f>
        <v>12635</v>
      </c>
      <c r="E71" s="315">
        <v>1391</v>
      </c>
      <c r="F71" s="318">
        <v>1474</v>
      </c>
      <c r="G71" s="315">
        <v>1296</v>
      </c>
      <c r="H71" s="315">
        <v>1674</v>
      </c>
      <c r="I71" s="315">
        <v>1064</v>
      </c>
      <c r="J71" s="315">
        <v>1461</v>
      </c>
      <c r="K71" s="315">
        <v>2032</v>
      </c>
      <c r="L71" s="315">
        <v>1297</v>
      </c>
      <c r="M71" s="342">
        <v>652</v>
      </c>
      <c r="N71" s="342">
        <v>274</v>
      </c>
      <c r="O71" s="342">
        <v>4</v>
      </c>
      <c r="P71" s="347">
        <v>16</v>
      </c>
      <c r="Q71" s="342"/>
    </row>
    <row r="72" spans="2:17" ht="12" customHeight="1">
      <c r="B72" s="322"/>
      <c r="C72" s="326" t="s">
        <v>1474</v>
      </c>
      <c r="D72" s="337">
        <f t="shared" si="12"/>
        <v>7794</v>
      </c>
      <c r="E72" s="315">
        <v>1045</v>
      </c>
      <c r="F72" s="318">
        <v>1072</v>
      </c>
      <c r="G72" s="315">
        <v>1045</v>
      </c>
      <c r="H72" s="315">
        <v>1394</v>
      </c>
      <c r="I72" s="315">
        <v>820</v>
      </c>
      <c r="J72" s="315">
        <v>940</v>
      </c>
      <c r="K72" s="315">
        <v>851</v>
      </c>
      <c r="L72" s="315">
        <v>418</v>
      </c>
      <c r="M72" s="342">
        <v>129</v>
      </c>
      <c r="N72" s="342">
        <v>72</v>
      </c>
      <c r="O72" s="342">
        <v>1</v>
      </c>
      <c r="P72" s="347">
        <v>7</v>
      </c>
      <c r="Q72" s="342"/>
    </row>
    <row r="73" spans="2:17" ht="12" customHeight="1">
      <c r="B73" s="322"/>
      <c r="C73" s="326" t="s">
        <v>1475</v>
      </c>
      <c r="D73" s="337">
        <f t="shared" si="12"/>
        <v>6349</v>
      </c>
      <c r="E73" s="315">
        <v>795</v>
      </c>
      <c r="F73" s="318">
        <v>813</v>
      </c>
      <c r="G73" s="315">
        <v>808</v>
      </c>
      <c r="H73" s="315">
        <v>1171</v>
      </c>
      <c r="I73" s="315">
        <v>684</v>
      </c>
      <c r="J73" s="315">
        <v>812</v>
      </c>
      <c r="K73" s="315">
        <v>860</v>
      </c>
      <c r="L73" s="315">
        <v>297</v>
      </c>
      <c r="M73" s="342">
        <v>77</v>
      </c>
      <c r="N73" s="342">
        <v>30</v>
      </c>
      <c r="O73" s="342">
        <v>2</v>
      </c>
      <c r="P73" s="347">
        <v>0</v>
      </c>
      <c r="Q73" s="342"/>
    </row>
    <row r="74" spans="2:17" ht="12" customHeight="1">
      <c r="B74" s="322"/>
      <c r="C74" s="341" t="s">
        <v>1494</v>
      </c>
      <c r="D74" s="337">
        <f t="shared" si="12"/>
        <v>5072</v>
      </c>
      <c r="E74" s="315">
        <v>659</v>
      </c>
      <c r="F74" s="318">
        <v>652</v>
      </c>
      <c r="G74" s="315">
        <v>547</v>
      </c>
      <c r="H74" s="315">
        <v>746</v>
      </c>
      <c r="I74" s="315">
        <v>457</v>
      </c>
      <c r="J74" s="315">
        <v>564</v>
      </c>
      <c r="K74" s="315">
        <v>775</v>
      </c>
      <c r="L74" s="315">
        <v>422</v>
      </c>
      <c r="M74" s="342">
        <v>174</v>
      </c>
      <c r="N74" s="342">
        <v>66</v>
      </c>
      <c r="O74" s="342">
        <v>3</v>
      </c>
      <c r="P74" s="347">
        <v>7</v>
      </c>
      <c r="Q74" s="342"/>
    </row>
    <row r="75" spans="2:17" ht="12" customHeight="1">
      <c r="B75" s="322"/>
      <c r="C75" s="341" t="s">
        <v>529</v>
      </c>
      <c r="D75" s="337">
        <f t="shared" si="12"/>
        <v>3693</v>
      </c>
      <c r="E75" s="315">
        <v>514</v>
      </c>
      <c r="F75" s="318">
        <v>504</v>
      </c>
      <c r="G75" s="315">
        <v>483</v>
      </c>
      <c r="H75" s="315">
        <v>620</v>
      </c>
      <c r="I75" s="315">
        <v>384</v>
      </c>
      <c r="J75" s="315">
        <v>460</v>
      </c>
      <c r="K75" s="315">
        <v>433</v>
      </c>
      <c r="L75" s="315">
        <v>206</v>
      </c>
      <c r="M75" s="342">
        <v>66</v>
      </c>
      <c r="N75" s="342">
        <v>17</v>
      </c>
      <c r="O75" s="342">
        <v>1</v>
      </c>
      <c r="P75" s="347">
        <v>5</v>
      </c>
      <c r="Q75" s="342"/>
    </row>
    <row r="76" spans="2:17" ht="12" customHeight="1">
      <c r="B76" s="322"/>
      <c r="C76" s="341" t="s">
        <v>530</v>
      </c>
      <c r="D76" s="337">
        <f t="shared" si="12"/>
        <v>3720</v>
      </c>
      <c r="E76" s="315">
        <v>358</v>
      </c>
      <c r="F76" s="318">
        <v>415</v>
      </c>
      <c r="G76" s="315">
        <v>419</v>
      </c>
      <c r="H76" s="315">
        <v>523</v>
      </c>
      <c r="I76" s="315">
        <v>366</v>
      </c>
      <c r="J76" s="315">
        <v>456</v>
      </c>
      <c r="K76" s="315">
        <v>612</v>
      </c>
      <c r="L76" s="315">
        <v>355</v>
      </c>
      <c r="M76" s="342">
        <v>162</v>
      </c>
      <c r="N76" s="342">
        <v>50</v>
      </c>
      <c r="O76" s="342">
        <v>1</v>
      </c>
      <c r="P76" s="347">
        <v>3</v>
      </c>
      <c r="Q76" s="342"/>
    </row>
    <row r="77" spans="2:17" ht="12" customHeight="1">
      <c r="B77" s="322"/>
      <c r="C77" s="341" t="s">
        <v>434</v>
      </c>
      <c r="D77" s="337">
        <f t="shared" si="12"/>
        <v>1203</v>
      </c>
      <c r="E77" s="315">
        <v>133</v>
      </c>
      <c r="F77" s="318">
        <v>135</v>
      </c>
      <c r="G77" s="315">
        <v>120</v>
      </c>
      <c r="H77" s="315">
        <v>185</v>
      </c>
      <c r="I77" s="315">
        <v>114</v>
      </c>
      <c r="J77" s="315">
        <v>176</v>
      </c>
      <c r="K77" s="315">
        <v>178</v>
      </c>
      <c r="L77" s="315">
        <v>107</v>
      </c>
      <c r="M77" s="342">
        <v>43</v>
      </c>
      <c r="N77" s="342">
        <v>11</v>
      </c>
      <c r="O77" s="342">
        <v>0</v>
      </c>
      <c r="P77" s="347">
        <v>1</v>
      </c>
      <c r="Q77" s="342"/>
    </row>
    <row r="78" spans="2:17" ht="12" customHeight="1">
      <c r="B78" s="322"/>
      <c r="C78" s="341" t="s">
        <v>435</v>
      </c>
      <c r="D78" s="337">
        <f t="shared" si="12"/>
        <v>1391</v>
      </c>
      <c r="E78" s="315">
        <v>283</v>
      </c>
      <c r="F78" s="318">
        <v>245</v>
      </c>
      <c r="G78" s="315">
        <v>211</v>
      </c>
      <c r="H78" s="315">
        <v>234</v>
      </c>
      <c r="I78" s="315">
        <v>119</v>
      </c>
      <c r="J78" s="315">
        <v>133</v>
      </c>
      <c r="K78" s="315">
        <v>119</v>
      </c>
      <c r="L78" s="315">
        <v>35</v>
      </c>
      <c r="M78" s="342">
        <v>7</v>
      </c>
      <c r="N78" s="342">
        <v>2</v>
      </c>
      <c r="O78" s="342">
        <v>0</v>
      </c>
      <c r="P78" s="347">
        <v>3</v>
      </c>
      <c r="Q78" s="342"/>
    </row>
    <row r="79" spans="2:17" ht="12" customHeight="1">
      <c r="B79" s="322"/>
      <c r="C79" s="341" t="s">
        <v>436</v>
      </c>
      <c r="D79" s="337">
        <f t="shared" si="12"/>
        <v>1164</v>
      </c>
      <c r="E79" s="315">
        <v>91</v>
      </c>
      <c r="F79" s="318">
        <v>122</v>
      </c>
      <c r="G79" s="315">
        <v>101</v>
      </c>
      <c r="H79" s="315">
        <v>199</v>
      </c>
      <c r="I79" s="315">
        <v>125</v>
      </c>
      <c r="J79" s="315">
        <v>163</v>
      </c>
      <c r="K79" s="315">
        <v>215</v>
      </c>
      <c r="L79" s="315">
        <v>104</v>
      </c>
      <c r="M79" s="342">
        <v>29</v>
      </c>
      <c r="N79" s="342">
        <v>15</v>
      </c>
      <c r="O79" s="342">
        <v>0</v>
      </c>
      <c r="P79" s="347">
        <v>0</v>
      </c>
      <c r="Q79" s="342"/>
    </row>
    <row r="80" spans="2:17" ht="12" customHeight="1">
      <c r="B80" s="322"/>
      <c r="C80" s="341" t="s">
        <v>437</v>
      </c>
      <c r="D80" s="337">
        <f t="shared" si="12"/>
        <v>3435</v>
      </c>
      <c r="E80" s="315">
        <v>285</v>
      </c>
      <c r="F80" s="318">
        <v>317</v>
      </c>
      <c r="G80" s="315">
        <v>287</v>
      </c>
      <c r="H80" s="315">
        <v>406</v>
      </c>
      <c r="I80" s="315">
        <v>253</v>
      </c>
      <c r="J80" s="315">
        <v>384</v>
      </c>
      <c r="K80" s="315">
        <v>607</v>
      </c>
      <c r="L80" s="315">
        <v>446</v>
      </c>
      <c r="M80" s="342">
        <v>263</v>
      </c>
      <c r="N80" s="342">
        <v>182</v>
      </c>
      <c r="O80" s="342">
        <v>2</v>
      </c>
      <c r="P80" s="347">
        <v>3</v>
      </c>
      <c r="Q80" s="329"/>
    </row>
    <row r="81" spans="2:17" ht="12" customHeight="1">
      <c r="B81" s="322"/>
      <c r="C81" s="341" t="s">
        <v>439</v>
      </c>
      <c r="D81" s="337">
        <f t="shared" si="12"/>
        <v>3440</v>
      </c>
      <c r="E81" s="315">
        <v>508</v>
      </c>
      <c r="F81" s="318">
        <v>538</v>
      </c>
      <c r="G81" s="315">
        <v>575</v>
      </c>
      <c r="H81" s="315">
        <v>732</v>
      </c>
      <c r="I81" s="315">
        <v>362</v>
      </c>
      <c r="J81" s="315">
        <v>375</v>
      </c>
      <c r="K81" s="315">
        <v>260</v>
      </c>
      <c r="L81" s="315">
        <v>64</v>
      </c>
      <c r="M81" s="342">
        <v>24</v>
      </c>
      <c r="N81" s="342">
        <v>2</v>
      </c>
      <c r="O81" s="342">
        <v>0</v>
      </c>
      <c r="P81" s="347">
        <v>0</v>
      </c>
      <c r="Q81" s="342"/>
    </row>
    <row r="82" spans="2:17" ht="12" customHeight="1">
      <c r="B82" s="322"/>
      <c r="C82" s="341" t="s">
        <v>440</v>
      </c>
      <c r="D82" s="337">
        <f t="shared" si="12"/>
        <v>2065</v>
      </c>
      <c r="E82" s="315">
        <v>264</v>
      </c>
      <c r="F82" s="318">
        <v>255</v>
      </c>
      <c r="G82" s="315">
        <v>214</v>
      </c>
      <c r="H82" s="315">
        <v>281</v>
      </c>
      <c r="I82" s="315">
        <v>184</v>
      </c>
      <c r="J82" s="315">
        <v>262</v>
      </c>
      <c r="K82" s="315">
        <v>299</v>
      </c>
      <c r="L82" s="315">
        <v>209</v>
      </c>
      <c r="M82" s="342">
        <v>72</v>
      </c>
      <c r="N82" s="342">
        <v>24</v>
      </c>
      <c r="O82" s="342">
        <v>0</v>
      </c>
      <c r="P82" s="347">
        <v>1</v>
      </c>
      <c r="Q82" s="342"/>
    </row>
    <row r="83" spans="2:17" ht="12" customHeight="1">
      <c r="B83" s="351"/>
      <c r="C83" s="352" t="s">
        <v>1495</v>
      </c>
      <c r="D83" s="337">
        <f t="shared" si="12"/>
        <v>1595</v>
      </c>
      <c r="E83" s="315">
        <v>136</v>
      </c>
      <c r="F83" s="318">
        <v>176</v>
      </c>
      <c r="G83" s="315">
        <v>192</v>
      </c>
      <c r="H83" s="315">
        <v>313</v>
      </c>
      <c r="I83" s="315">
        <v>204</v>
      </c>
      <c r="J83" s="315">
        <v>240</v>
      </c>
      <c r="K83" s="315">
        <v>245</v>
      </c>
      <c r="L83" s="315">
        <v>64</v>
      </c>
      <c r="M83" s="342">
        <v>18</v>
      </c>
      <c r="N83" s="342">
        <v>7</v>
      </c>
      <c r="O83" s="342">
        <v>0</v>
      </c>
      <c r="P83" s="347">
        <v>0</v>
      </c>
      <c r="Q83" s="342"/>
    </row>
    <row r="84" spans="2:17" ht="12" customHeight="1">
      <c r="B84" s="303" t="s">
        <v>1511</v>
      </c>
      <c r="C84" s="353"/>
      <c r="D84" s="354"/>
      <c r="E84" s="355"/>
      <c r="F84" s="356"/>
      <c r="G84" s="355"/>
      <c r="H84" s="355"/>
      <c r="I84" s="355"/>
      <c r="J84" s="355"/>
      <c r="K84" s="355"/>
      <c r="L84" s="355"/>
      <c r="M84" s="357"/>
      <c r="N84" s="357"/>
      <c r="O84" s="357"/>
      <c r="P84" s="357"/>
      <c r="Q84" s="342"/>
    </row>
    <row r="85" spans="3:17" ht="12" customHeight="1">
      <c r="C85" s="358"/>
      <c r="D85" s="324"/>
      <c r="E85" s="315"/>
      <c r="F85" s="318"/>
      <c r="G85" s="315"/>
      <c r="H85" s="315"/>
      <c r="I85" s="315"/>
      <c r="J85" s="315"/>
      <c r="K85" s="315"/>
      <c r="L85" s="315"/>
      <c r="M85" s="342"/>
      <c r="N85" s="342"/>
      <c r="O85" s="342"/>
      <c r="P85" s="342"/>
      <c r="Q85" s="342"/>
    </row>
    <row r="86" spans="3:17" ht="12" customHeight="1">
      <c r="C86" s="358"/>
      <c r="D86" s="324"/>
      <c r="E86" s="315"/>
      <c r="F86" s="318"/>
      <c r="G86" s="315"/>
      <c r="H86" s="315"/>
      <c r="I86" s="315"/>
      <c r="J86" s="315"/>
      <c r="K86" s="315"/>
      <c r="L86" s="315"/>
      <c r="M86" s="342"/>
      <c r="N86" s="342"/>
      <c r="O86" s="342"/>
      <c r="P86" s="342"/>
      <c r="Q86" s="342"/>
    </row>
    <row r="87" spans="3:17" ht="12" customHeight="1">
      <c r="C87" s="358"/>
      <c r="D87" s="324"/>
      <c r="E87" s="315"/>
      <c r="F87" s="318"/>
      <c r="G87" s="315"/>
      <c r="H87" s="315"/>
      <c r="I87" s="315"/>
      <c r="J87" s="315"/>
      <c r="K87" s="315"/>
      <c r="L87" s="315"/>
      <c r="M87" s="342"/>
      <c r="N87" s="342"/>
      <c r="O87" s="342"/>
      <c r="P87" s="342"/>
      <c r="Q87" s="342"/>
    </row>
    <row r="88" spans="3:17" ht="12" customHeight="1">
      <c r="C88" s="358"/>
      <c r="D88" s="324"/>
      <c r="E88" s="315"/>
      <c r="F88" s="318"/>
      <c r="G88" s="315"/>
      <c r="H88" s="315"/>
      <c r="I88" s="315"/>
      <c r="J88" s="315"/>
      <c r="K88" s="315"/>
      <c r="L88" s="315"/>
      <c r="M88" s="342"/>
      <c r="N88" s="342"/>
      <c r="O88" s="342"/>
      <c r="P88" s="342"/>
      <c r="Q88" s="342"/>
    </row>
    <row r="89" spans="3:17" ht="12" customHeight="1">
      <c r="C89" s="358"/>
      <c r="D89" s="324"/>
      <c r="E89" s="315"/>
      <c r="F89" s="318"/>
      <c r="G89" s="315"/>
      <c r="H89" s="315"/>
      <c r="I89" s="315"/>
      <c r="J89" s="315"/>
      <c r="K89" s="315"/>
      <c r="L89" s="315"/>
      <c r="M89" s="342"/>
      <c r="N89" s="342"/>
      <c r="O89" s="342"/>
      <c r="P89" s="342"/>
      <c r="Q89" s="342"/>
    </row>
    <row r="90" spans="3:17" ht="12" customHeight="1">
      <c r="C90" s="358"/>
      <c r="D90" s="324"/>
      <c r="E90" s="315"/>
      <c r="F90" s="318"/>
      <c r="G90" s="315"/>
      <c r="H90" s="315"/>
      <c r="I90" s="315"/>
      <c r="J90" s="315"/>
      <c r="K90" s="315"/>
      <c r="L90" s="315"/>
      <c r="M90" s="342"/>
      <c r="N90" s="342"/>
      <c r="O90" s="342"/>
      <c r="P90" s="342"/>
      <c r="Q90" s="342"/>
    </row>
    <row r="91" spans="3:13" ht="15" customHeight="1">
      <c r="C91" s="358"/>
      <c r="D91" s="359"/>
      <c r="E91" s="359"/>
      <c r="F91" s="359"/>
      <c r="G91" s="359"/>
      <c r="H91" s="359"/>
      <c r="I91" s="359"/>
      <c r="J91" s="359"/>
      <c r="K91" s="359"/>
      <c r="L91" s="359"/>
      <c r="M91" s="360"/>
    </row>
    <row r="92" spans="3:12" ht="12">
      <c r="C92" s="358"/>
      <c r="D92" s="306"/>
      <c r="E92" s="361"/>
      <c r="F92" s="361"/>
      <c r="G92" s="361"/>
      <c r="J92" s="361"/>
      <c r="K92" s="361"/>
      <c r="L92" s="361"/>
    </row>
    <row r="93" spans="3:12" ht="12">
      <c r="C93" s="358"/>
      <c r="D93" s="306"/>
      <c r="E93" s="306"/>
      <c r="F93" s="306"/>
      <c r="G93" s="306"/>
      <c r="H93" s="306"/>
      <c r="I93" s="306"/>
      <c r="J93" s="306"/>
      <c r="K93" s="306"/>
      <c r="L93" s="306"/>
    </row>
    <row r="94" spans="3:12" ht="12">
      <c r="C94" s="358"/>
      <c r="E94" s="306"/>
      <c r="F94" s="306"/>
      <c r="G94" s="306"/>
      <c r="H94" s="306"/>
      <c r="I94" s="306"/>
      <c r="J94" s="306"/>
      <c r="K94" s="306"/>
      <c r="L94" s="306"/>
    </row>
    <row r="95" spans="3:12" ht="12">
      <c r="C95" s="358"/>
      <c r="D95" s="306"/>
      <c r="E95" s="306"/>
      <c r="F95" s="306"/>
      <c r="G95" s="306"/>
      <c r="H95" s="306"/>
      <c r="I95" s="306"/>
      <c r="J95" s="306"/>
      <c r="K95" s="306"/>
      <c r="L95" s="306"/>
    </row>
    <row r="96" spans="3:12" ht="12">
      <c r="C96" s="358"/>
      <c r="D96" s="306"/>
      <c r="E96" s="306"/>
      <c r="F96" s="306"/>
      <c r="G96" s="306"/>
      <c r="H96" s="306"/>
      <c r="I96" s="306"/>
      <c r="J96" s="306"/>
      <c r="K96" s="306"/>
      <c r="L96" s="306"/>
    </row>
    <row r="97" spans="3:12" ht="12">
      <c r="C97" s="358"/>
      <c r="D97" s="306"/>
      <c r="E97" s="306"/>
      <c r="F97" s="306"/>
      <c r="G97" s="306"/>
      <c r="H97" s="306"/>
      <c r="I97" s="306"/>
      <c r="J97" s="306"/>
      <c r="K97" s="306"/>
      <c r="L97" s="306"/>
    </row>
    <row r="98" spans="3:12" ht="12">
      <c r="C98" s="358"/>
      <c r="D98" s="306"/>
      <c r="E98" s="306"/>
      <c r="F98" s="306"/>
      <c r="G98" s="306"/>
      <c r="H98" s="306"/>
      <c r="I98" s="306"/>
      <c r="J98" s="306"/>
      <c r="K98" s="306"/>
      <c r="L98" s="306"/>
    </row>
    <row r="99" spans="3:12" ht="12">
      <c r="C99" s="358"/>
      <c r="D99" s="306"/>
      <c r="E99" s="306"/>
      <c r="F99" s="306"/>
      <c r="G99" s="306"/>
      <c r="H99" s="306"/>
      <c r="I99" s="306"/>
      <c r="J99" s="306"/>
      <c r="K99" s="306"/>
      <c r="L99" s="306"/>
    </row>
    <row r="100" spans="3:12" ht="12">
      <c r="C100" s="358"/>
      <c r="D100" s="306"/>
      <c r="E100" s="306"/>
      <c r="F100" s="306"/>
      <c r="G100" s="306"/>
      <c r="H100" s="306"/>
      <c r="I100" s="306"/>
      <c r="J100" s="306"/>
      <c r="K100" s="306"/>
      <c r="L100" s="306"/>
    </row>
    <row r="101" spans="3:12" ht="12">
      <c r="C101" s="358"/>
      <c r="D101" s="306"/>
      <c r="E101" s="306"/>
      <c r="F101" s="306"/>
      <c r="G101" s="306"/>
      <c r="H101" s="306"/>
      <c r="I101" s="306"/>
      <c r="J101" s="306"/>
      <c r="K101" s="306"/>
      <c r="L101" s="306"/>
    </row>
    <row r="102" spans="3:12" ht="12">
      <c r="C102" s="358"/>
      <c r="D102" s="306"/>
      <c r="E102" s="306"/>
      <c r="F102" s="306"/>
      <c r="G102" s="306"/>
      <c r="H102" s="306"/>
      <c r="I102" s="306"/>
      <c r="J102" s="306"/>
      <c r="K102" s="306"/>
      <c r="L102" s="306"/>
    </row>
    <row r="103" spans="3:12" ht="12">
      <c r="C103" s="358"/>
      <c r="D103" s="306"/>
      <c r="E103" s="306"/>
      <c r="F103" s="306"/>
      <c r="G103" s="306"/>
      <c r="H103" s="306"/>
      <c r="I103" s="306"/>
      <c r="J103" s="306"/>
      <c r="K103" s="306"/>
      <c r="L103" s="306"/>
    </row>
    <row r="104" spans="3:12" ht="12">
      <c r="C104" s="358"/>
      <c r="D104" s="306"/>
      <c r="E104" s="306"/>
      <c r="F104" s="306"/>
      <c r="G104" s="306"/>
      <c r="H104" s="306"/>
      <c r="I104" s="306"/>
      <c r="J104" s="306"/>
      <c r="K104" s="306"/>
      <c r="L104" s="306"/>
    </row>
    <row r="105" spans="3:12" ht="12">
      <c r="C105" s="358"/>
      <c r="D105" s="306"/>
      <c r="E105" s="306"/>
      <c r="F105" s="306"/>
      <c r="G105" s="306"/>
      <c r="H105" s="306"/>
      <c r="I105" s="306"/>
      <c r="J105" s="306"/>
      <c r="K105" s="306"/>
      <c r="L105" s="306"/>
    </row>
    <row r="106" spans="3:12" ht="12">
      <c r="C106" s="358"/>
      <c r="D106" s="306"/>
      <c r="E106" s="306"/>
      <c r="F106" s="306"/>
      <c r="G106" s="306"/>
      <c r="H106" s="306"/>
      <c r="I106" s="306"/>
      <c r="J106" s="306"/>
      <c r="K106" s="306"/>
      <c r="L106" s="306"/>
    </row>
    <row r="107" spans="3:12" ht="12">
      <c r="C107" s="358"/>
      <c r="D107" s="306"/>
      <c r="E107" s="306"/>
      <c r="F107" s="306"/>
      <c r="G107" s="306"/>
      <c r="H107" s="306"/>
      <c r="I107" s="306"/>
      <c r="J107" s="306"/>
      <c r="K107" s="306"/>
      <c r="L107" s="306"/>
    </row>
    <row r="108" spans="3:12" ht="12">
      <c r="C108" s="358"/>
      <c r="D108" s="306"/>
      <c r="E108" s="306"/>
      <c r="F108" s="306"/>
      <c r="G108" s="306"/>
      <c r="H108" s="306"/>
      <c r="I108" s="306"/>
      <c r="J108" s="306"/>
      <c r="K108" s="306"/>
      <c r="L108" s="306"/>
    </row>
    <row r="109" spans="3:12" ht="12">
      <c r="C109" s="358"/>
      <c r="D109" s="306"/>
      <c r="E109" s="306"/>
      <c r="F109" s="306"/>
      <c r="G109" s="306"/>
      <c r="H109" s="306"/>
      <c r="I109" s="306"/>
      <c r="J109" s="306"/>
      <c r="K109" s="306"/>
      <c r="L109" s="306"/>
    </row>
    <row r="110" spans="3:12" ht="12">
      <c r="C110" s="358"/>
      <c r="D110" s="306"/>
      <c r="E110" s="306"/>
      <c r="F110" s="306"/>
      <c r="G110" s="306"/>
      <c r="H110" s="306"/>
      <c r="I110" s="306"/>
      <c r="J110" s="306"/>
      <c r="K110" s="306"/>
      <c r="L110" s="306"/>
    </row>
    <row r="111" spans="3:12" ht="12">
      <c r="C111" s="358"/>
      <c r="D111" s="306"/>
      <c r="E111" s="306"/>
      <c r="F111" s="306"/>
      <c r="G111" s="306"/>
      <c r="H111" s="306"/>
      <c r="I111" s="306"/>
      <c r="J111" s="306"/>
      <c r="K111" s="306"/>
      <c r="L111" s="306"/>
    </row>
    <row r="112" spans="3:12" ht="12">
      <c r="C112" s="358"/>
      <c r="D112" s="306"/>
      <c r="E112" s="306"/>
      <c r="F112" s="306"/>
      <c r="G112" s="306"/>
      <c r="H112" s="306"/>
      <c r="I112" s="306"/>
      <c r="J112" s="306"/>
      <c r="K112" s="306"/>
      <c r="L112" s="306"/>
    </row>
    <row r="113" spans="3:12" ht="12">
      <c r="C113" s="358"/>
      <c r="D113" s="306"/>
      <c r="E113" s="306"/>
      <c r="F113" s="306"/>
      <c r="G113" s="306"/>
      <c r="H113" s="306"/>
      <c r="I113" s="306"/>
      <c r="J113" s="306"/>
      <c r="K113" s="306"/>
      <c r="L113" s="306"/>
    </row>
    <row r="114" spans="3:12" ht="12">
      <c r="C114" s="358"/>
      <c r="D114" s="306"/>
      <c r="E114" s="306"/>
      <c r="F114" s="306"/>
      <c r="G114" s="306"/>
      <c r="H114" s="306"/>
      <c r="I114" s="306"/>
      <c r="J114" s="306"/>
      <c r="K114" s="306"/>
      <c r="L114" s="306"/>
    </row>
    <row r="115" spans="3:12" ht="12">
      <c r="C115" s="358"/>
      <c r="D115" s="306"/>
      <c r="E115" s="306"/>
      <c r="F115" s="306"/>
      <c r="G115" s="306"/>
      <c r="H115" s="306"/>
      <c r="I115" s="306"/>
      <c r="J115" s="306"/>
      <c r="K115" s="306"/>
      <c r="L115" s="306"/>
    </row>
    <row r="116" spans="3:12" ht="12">
      <c r="C116" s="358"/>
      <c r="D116" s="306"/>
      <c r="E116" s="306"/>
      <c r="F116" s="306"/>
      <c r="G116" s="306"/>
      <c r="H116" s="306"/>
      <c r="I116" s="306"/>
      <c r="J116" s="306"/>
      <c r="K116" s="306"/>
      <c r="L116" s="306"/>
    </row>
    <row r="117" spans="3:12" ht="12">
      <c r="C117" s="358"/>
      <c r="D117" s="306"/>
      <c r="E117" s="306"/>
      <c r="F117" s="306"/>
      <c r="G117" s="306"/>
      <c r="H117" s="306"/>
      <c r="I117" s="306"/>
      <c r="J117" s="306"/>
      <c r="K117" s="306"/>
      <c r="L117" s="306"/>
    </row>
    <row r="118" spans="3:12" ht="12">
      <c r="C118" s="358"/>
      <c r="D118" s="306"/>
      <c r="E118" s="306"/>
      <c r="F118" s="306"/>
      <c r="G118" s="306"/>
      <c r="H118" s="306"/>
      <c r="I118" s="306"/>
      <c r="J118" s="306"/>
      <c r="K118" s="306"/>
      <c r="L118" s="306"/>
    </row>
    <row r="119" spans="3:12" ht="12">
      <c r="C119" s="358"/>
      <c r="D119" s="306"/>
      <c r="E119" s="306"/>
      <c r="F119" s="306"/>
      <c r="G119" s="306"/>
      <c r="H119" s="306"/>
      <c r="I119" s="306"/>
      <c r="J119" s="306"/>
      <c r="K119" s="306"/>
      <c r="L119" s="306"/>
    </row>
    <row r="120" spans="3:12" ht="12">
      <c r="C120" s="358"/>
      <c r="D120" s="306"/>
      <c r="E120" s="306"/>
      <c r="F120" s="306"/>
      <c r="G120" s="306"/>
      <c r="H120" s="306"/>
      <c r="I120" s="306"/>
      <c r="J120" s="306"/>
      <c r="K120" s="306"/>
      <c r="L120" s="306"/>
    </row>
    <row r="121" spans="3:12" ht="12">
      <c r="C121" s="358"/>
      <c r="D121" s="306"/>
      <c r="E121" s="306"/>
      <c r="F121" s="306"/>
      <c r="G121" s="306"/>
      <c r="H121" s="306"/>
      <c r="I121" s="306"/>
      <c r="J121" s="306"/>
      <c r="K121" s="306"/>
      <c r="L121" s="306"/>
    </row>
    <row r="122" spans="3:12" ht="12">
      <c r="C122" s="358"/>
      <c r="D122" s="306"/>
      <c r="E122" s="306"/>
      <c r="F122" s="306"/>
      <c r="G122" s="306"/>
      <c r="H122" s="306"/>
      <c r="I122" s="306"/>
      <c r="J122" s="306"/>
      <c r="K122" s="306"/>
      <c r="L122" s="306"/>
    </row>
    <row r="123" spans="3:12" ht="12">
      <c r="C123" s="358"/>
      <c r="D123" s="306"/>
      <c r="E123" s="306"/>
      <c r="F123" s="306"/>
      <c r="G123" s="306"/>
      <c r="H123" s="306"/>
      <c r="I123" s="306"/>
      <c r="J123" s="306"/>
      <c r="K123" s="306"/>
      <c r="L123" s="306"/>
    </row>
    <row r="124" spans="3:12" ht="12">
      <c r="C124" s="358"/>
      <c r="D124" s="306"/>
      <c r="E124" s="306"/>
      <c r="F124" s="306"/>
      <c r="G124" s="306"/>
      <c r="H124" s="306"/>
      <c r="I124" s="306"/>
      <c r="J124" s="306"/>
      <c r="K124" s="306"/>
      <c r="L124" s="306"/>
    </row>
    <row r="125" spans="3:12" ht="12">
      <c r="C125" s="358"/>
      <c r="D125" s="306"/>
      <c r="E125" s="306"/>
      <c r="F125" s="306"/>
      <c r="G125" s="306"/>
      <c r="H125" s="306"/>
      <c r="I125" s="306"/>
      <c r="J125" s="306"/>
      <c r="K125" s="306"/>
      <c r="L125" s="306"/>
    </row>
    <row r="126" spans="3:12" ht="12">
      <c r="C126" s="358"/>
      <c r="D126" s="306"/>
      <c r="E126" s="306"/>
      <c r="F126" s="306"/>
      <c r="G126" s="306"/>
      <c r="H126" s="306"/>
      <c r="I126" s="306"/>
      <c r="J126" s="306"/>
      <c r="K126" s="306"/>
      <c r="L126" s="306"/>
    </row>
    <row r="127" spans="3:12" ht="12">
      <c r="C127" s="358"/>
      <c r="D127" s="306"/>
      <c r="E127" s="306"/>
      <c r="F127" s="306"/>
      <c r="G127" s="306"/>
      <c r="H127" s="306"/>
      <c r="I127" s="306"/>
      <c r="J127" s="306"/>
      <c r="K127" s="306"/>
      <c r="L127" s="306"/>
    </row>
    <row r="128" spans="3:12" ht="12">
      <c r="C128" s="358"/>
      <c r="D128" s="306"/>
      <c r="E128" s="306"/>
      <c r="F128" s="306"/>
      <c r="G128" s="306"/>
      <c r="H128" s="306"/>
      <c r="I128" s="306"/>
      <c r="J128" s="306"/>
      <c r="K128" s="306"/>
      <c r="L128" s="306"/>
    </row>
    <row r="129" spans="3:12" ht="12">
      <c r="C129" s="358"/>
      <c r="D129" s="306"/>
      <c r="E129" s="306"/>
      <c r="F129" s="306"/>
      <c r="G129" s="306"/>
      <c r="H129" s="306"/>
      <c r="I129" s="306"/>
      <c r="J129" s="306"/>
      <c r="K129" s="306"/>
      <c r="L129" s="306"/>
    </row>
    <row r="130" spans="3:12" ht="12">
      <c r="C130" s="358"/>
      <c r="D130" s="306"/>
      <c r="E130" s="306"/>
      <c r="F130" s="306"/>
      <c r="G130" s="306"/>
      <c r="H130" s="306"/>
      <c r="I130" s="306"/>
      <c r="J130" s="306"/>
      <c r="K130" s="306"/>
      <c r="L130" s="306"/>
    </row>
    <row r="131" spans="3:12" ht="12">
      <c r="C131" s="358"/>
      <c r="D131" s="306"/>
      <c r="E131" s="306"/>
      <c r="F131" s="306"/>
      <c r="G131" s="306"/>
      <c r="H131" s="306"/>
      <c r="I131" s="306"/>
      <c r="J131" s="306"/>
      <c r="K131" s="306"/>
      <c r="L131" s="306"/>
    </row>
    <row r="132" spans="3:12" ht="12">
      <c r="C132" s="358"/>
      <c r="D132" s="306"/>
      <c r="E132" s="306"/>
      <c r="F132" s="306"/>
      <c r="G132" s="306"/>
      <c r="H132" s="306"/>
      <c r="I132" s="306"/>
      <c r="J132" s="306"/>
      <c r="K132" s="306"/>
      <c r="L132" s="306"/>
    </row>
    <row r="133" spans="3:12" ht="12">
      <c r="C133" s="358"/>
      <c r="D133" s="306"/>
      <c r="E133" s="306"/>
      <c r="F133" s="306"/>
      <c r="G133" s="306"/>
      <c r="H133" s="306"/>
      <c r="I133" s="306"/>
      <c r="J133" s="306"/>
      <c r="K133" s="306"/>
      <c r="L133" s="306"/>
    </row>
    <row r="134" spans="4:12" ht="12">
      <c r="D134" s="306"/>
      <c r="E134" s="306"/>
      <c r="F134" s="306"/>
      <c r="G134" s="306"/>
      <c r="H134" s="306"/>
      <c r="I134" s="306"/>
      <c r="J134" s="306"/>
      <c r="K134" s="306"/>
      <c r="L134" s="306"/>
    </row>
    <row r="135" spans="4:12" ht="12">
      <c r="D135" s="306"/>
      <c r="E135" s="306"/>
      <c r="F135" s="306"/>
      <c r="G135" s="306"/>
      <c r="H135" s="306"/>
      <c r="I135" s="306"/>
      <c r="J135" s="306"/>
      <c r="K135" s="306"/>
      <c r="L135" s="306"/>
    </row>
    <row r="136" spans="4:12" ht="12">
      <c r="D136" s="306"/>
      <c r="E136" s="306"/>
      <c r="F136" s="306"/>
      <c r="G136" s="306"/>
      <c r="H136" s="306"/>
      <c r="I136" s="306"/>
      <c r="J136" s="306"/>
      <c r="K136" s="306"/>
      <c r="L136" s="306"/>
    </row>
    <row r="137" spans="4:12" ht="12">
      <c r="D137" s="306"/>
      <c r="E137" s="306"/>
      <c r="F137" s="306"/>
      <c r="G137" s="306"/>
      <c r="H137" s="306"/>
      <c r="I137" s="306"/>
      <c r="J137" s="306"/>
      <c r="K137" s="306"/>
      <c r="L137" s="306"/>
    </row>
    <row r="138" spans="4:12" ht="12">
      <c r="D138" s="306"/>
      <c r="E138" s="306"/>
      <c r="F138" s="306"/>
      <c r="G138" s="306"/>
      <c r="H138" s="306"/>
      <c r="I138" s="306"/>
      <c r="J138" s="306"/>
      <c r="K138" s="306"/>
      <c r="L138" s="306"/>
    </row>
    <row r="139" spans="4:12" ht="12">
      <c r="D139" s="306"/>
      <c r="E139" s="306"/>
      <c r="F139" s="306"/>
      <c r="G139" s="306"/>
      <c r="H139" s="306"/>
      <c r="I139" s="306"/>
      <c r="J139" s="306"/>
      <c r="K139" s="306"/>
      <c r="L139" s="306"/>
    </row>
    <row r="140" spans="4:12" ht="12">
      <c r="D140" s="306"/>
      <c r="E140" s="306"/>
      <c r="F140" s="306"/>
      <c r="G140" s="306"/>
      <c r="H140" s="306"/>
      <c r="I140" s="306"/>
      <c r="J140" s="306"/>
      <c r="K140" s="306"/>
      <c r="L140" s="306"/>
    </row>
    <row r="141" spans="4:12" ht="12">
      <c r="D141" s="306"/>
      <c r="E141" s="306"/>
      <c r="F141" s="306"/>
      <c r="G141" s="306"/>
      <c r="H141" s="306"/>
      <c r="I141" s="306"/>
      <c r="J141" s="306"/>
      <c r="K141" s="306"/>
      <c r="L141" s="306"/>
    </row>
    <row r="142" spans="4:12" ht="12">
      <c r="D142" s="306"/>
      <c r="E142" s="306"/>
      <c r="F142" s="306"/>
      <c r="G142" s="306"/>
      <c r="H142" s="306"/>
      <c r="I142" s="306"/>
      <c r="J142" s="306"/>
      <c r="K142" s="306"/>
      <c r="L142" s="306"/>
    </row>
    <row r="143" spans="4:12" ht="12">
      <c r="D143" s="306"/>
      <c r="E143" s="306"/>
      <c r="F143" s="306"/>
      <c r="G143" s="306"/>
      <c r="H143" s="306"/>
      <c r="I143" s="306"/>
      <c r="J143" s="306"/>
      <c r="K143" s="306"/>
      <c r="L143" s="306"/>
    </row>
    <row r="144" spans="4:12" ht="12">
      <c r="D144" s="306"/>
      <c r="E144" s="306"/>
      <c r="F144" s="306"/>
      <c r="G144" s="306"/>
      <c r="H144" s="306"/>
      <c r="I144" s="306"/>
      <c r="J144" s="306"/>
      <c r="K144" s="306"/>
      <c r="L144" s="306"/>
    </row>
    <row r="145" spans="4:12" ht="12">
      <c r="D145" s="306"/>
      <c r="E145" s="306"/>
      <c r="F145" s="306"/>
      <c r="G145" s="306"/>
      <c r="H145" s="306"/>
      <c r="I145" s="306"/>
      <c r="J145" s="306"/>
      <c r="K145" s="306"/>
      <c r="L145" s="306"/>
    </row>
    <row r="146" spans="4:12" ht="12">
      <c r="D146" s="306"/>
      <c r="E146" s="306"/>
      <c r="F146" s="306"/>
      <c r="G146" s="306"/>
      <c r="H146" s="306"/>
      <c r="I146" s="306"/>
      <c r="J146" s="306"/>
      <c r="K146" s="306"/>
      <c r="L146" s="306"/>
    </row>
    <row r="147" spans="4:12" ht="12">
      <c r="D147" s="306"/>
      <c r="E147" s="306"/>
      <c r="F147" s="306"/>
      <c r="G147" s="306"/>
      <c r="H147" s="306"/>
      <c r="I147" s="306"/>
      <c r="J147" s="306"/>
      <c r="K147" s="306"/>
      <c r="L147" s="306"/>
    </row>
    <row r="148" spans="4:12" ht="12">
      <c r="D148" s="306"/>
      <c r="E148" s="306"/>
      <c r="F148" s="306"/>
      <c r="G148" s="306"/>
      <c r="H148" s="306"/>
      <c r="I148" s="306"/>
      <c r="J148" s="306"/>
      <c r="K148" s="306"/>
      <c r="L148" s="306"/>
    </row>
    <row r="149" spans="4:12" ht="12">
      <c r="D149" s="306"/>
      <c r="E149" s="306"/>
      <c r="F149" s="306"/>
      <c r="G149" s="306"/>
      <c r="H149" s="306"/>
      <c r="I149" s="306"/>
      <c r="J149" s="306"/>
      <c r="K149" s="306"/>
      <c r="L149" s="306"/>
    </row>
    <row r="150" spans="4:12" ht="12">
      <c r="D150" s="306"/>
      <c r="E150" s="306"/>
      <c r="F150" s="306"/>
      <c r="G150" s="306"/>
      <c r="H150" s="306"/>
      <c r="I150" s="306"/>
      <c r="J150" s="306"/>
      <c r="K150" s="306"/>
      <c r="L150" s="306"/>
    </row>
    <row r="151" spans="4:12" ht="12">
      <c r="D151" s="306"/>
      <c r="E151" s="306"/>
      <c r="F151" s="306"/>
      <c r="G151" s="306"/>
      <c r="H151" s="306"/>
      <c r="I151" s="306"/>
      <c r="J151" s="306"/>
      <c r="K151" s="306"/>
      <c r="L151" s="306"/>
    </row>
    <row r="152" spans="4:12" ht="12">
      <c r="D152" s="306"/>
      <c r="E152" s="306"/>
      <c r="F152" s="306"/>
      <c r="G152" s="306"/>
      <c r="H152" s="306"/>
      <c r="I152" s="306"/>
      <c r="J152" s="306"/>
      <c r="K152" s="306"/>
      <c r="L152" s="306"/>
    </row>
    <row r="153" spans="4:12" ht="12">
      <c r="D153" s="306"/>
      <c r="E153" s="306"/>
      <c r="F153" s="306"/>
      <c r="G153" s="306"/>
      <c r="H153" s="306"/>
      <c r="I153" s="306"/>
      <c r="J153" s="306"/>
      <c r="K153" s="306"/>
      <c r="L153" s="306"/>
    </row>
    <row r="154" spans="4:12" ht="12">
      <c r="D154" s="306"/>
      <c r="E154" s="306"/>
      <c r="F154" s="306"/>
      <c r="G154" s="306"/>
      <c r="H154" s="306"/>
      <c r="I154" s="306"/>
      <c r="J154" s="306"/>
      <c r="K154" s="306"/>
      <c r="L154" s="306"/>
    </row>
    <row r="155" spans="4:12" ht="12">
      <c r="D155" s="306"/>
      <c r="E155" s="306"/>
      <c r="F155" s="306"/>
      <c r="G155" s="306"/>
      <c r="H155" s="306"/>
      <c r="I155" s="306"/>
      <c r="J155" s="306"/>
      <c r="K155" s="306"/>
      <c r="L155" s="306"/>
    </row>
    <row r="156" spans="4:12" ht="12">
      <c r="D156" s="306"/>
      <c r="E156" s="306"/>
      <c r="F156" s="306"/>
      <c r="G156" s="306"/>
      <c r="H156" s="306"/>
      <c r="I156" s="306"/>
      <c r="J156" s="306"/>
      <c r="K156" s="306"/>
      <c r="L156" s="306"/>
    </row>
    <row r="157" spans="4:12" ht="12">
      <c r="D157" s="306"/>
      <c r="E157" s="306"/>
      <c r="F157" s="306"/>
      <c r="G157" s="306"/>
      <c r="H157" s="306"/>
      <c r="I157" s="306"/>
      <c r="J157" s="306"/>
      <c r="K157" s="306"/>
      <c r="L157" s="306"/>
    </row>
    <row r="158" spans="4:12" ht="12">
      <c r="D158" s="306"/>
      <c r="E158" s="306"/>
      <c r="F158" s="306"/>
      <c r="G158" s="306"/>
      <c r="H158" s="306"/>
      <c r="I158" s="306"/>
      <c r="J158" s="306"/>
      <c r="K158" s="306"/>
      <c r="L158" s="306"/>
    </row>
    <row r="159" spans="4:12" ht="12">
      <c r="D159" s="306"/>
      <c r="E159" s="306"/>
      <c r="F159" s="306"/>
      <c r="G159" s="306"/>
      <c r="H159" s="306"/>
      <c r="I159" s="306"/>
      <c r="J159" s="306"/>
      <c r="K159" s="306"/>
      <c r="L159" s="306"/>
    </row>
    <row r="160" spans="4:12" ht="12">
      <c r="D160" s="306"/>
      <c r="E160" s="306"/>
      <c r="F160" s="306"/>
      <c r="G160" s="306"/>
      <c r="H160" s="306"/>
      <c r="I160" s="306"/>
      <c r="J160" s="306"/>
      <c r="K160" s="306"/>
      <c r="L160" s="306"/>
    </row>
    <row r="161" spans="4:12" ht="12">
      <c r="D161" s="306"/>
      <c r="E161" s="306"/>
      <c r="F161" s="306"/>
      <c r="G161" s="306"/>
      <c r="H161" s="306"/>
      <c r="I161" s="306"/>
      <c r="J161" s="306"/>
      <c r="K161" s="306"/>
      <c r="L161" s="306"/>
    </row>
    <row r="162" spans="4:12" ht="12">
      <c r="D162" s="306"/>
      <c r="E162" s="306"/>
      <c r="F162" s="306"/>
      <c r="G162" s="306"/>
      <c r="H162" s="306"/>
      <c r="I162" s="306"/>
      <c r="J162" s="306"/>
      <c r="K162" s="306"/>
      <c r="L162" s="306"/>
    </row>
    <row r="163" spans="4:12" ht="12">
      <c r="D163" s="306"/>
      <c r="E163" s="306"/>
      <c r="F163" s="306"/>
      <c r="G163" s="306"/>
      <c r="H163" s="306"/>
      <c r="I163" s="306"/>
      <c r="J163" s="306"/>
      <c r="K163" s="306"/>
      <c r="L163" s="306"/>
    </row>
    <row r="164" spans="4:12" ht="12">
      <c r="D164" s="306"/>
      <c r="E164" s="306"/>
      <c r="F164" s="306"/>
      <c r="G164" s="306"/>
      <c r="H164" s="306"/>
      <c r="I164" s="306"/>
      <c r="J164" s="306"/>
      <c r="K164" s="306"/>
      <c r="L164" s="306"/>
    </row>
    <row r="165" spans="4:12" ht="12">
      <c r="D165" s="306"/>
      <c r="E165" s="306"/>
      <c r="F165" s="306"/>
      <c r="G165" s="306"/>
      <c r="H165" s="306"/>
      <c r="I165" s="306"/>
      <c r="J165" s="306"/>
      <c r="K165" s="306"/>
      <c r="L165" s="306"/>
    </row>
    <row r="166" spans="4:12" ht="12">
      <c r="D166" s="306"/>
      <c r="E166" s="306"/>
      <c r="F166" s="306"/>
      <c r="G166" s="306"/>
      <c r="H166" s="306"/>
      <c r="I166" s="306"/>
      <c r="J166" s="306"/>
      <c r="K166" s="306"/>
      <c r="L166" s="306"/>
    </row>
    <row r="167" spans="4:12" ht="12">
      <c r="D167" s="306"/>
      <c r="E167" s="306"/>
      <c r="F167" s="306"/>
      <c r="G167" s="306"/>
      <c r="H167" s="306"/>
      <c r="I167" s="306"/>
      <c r="J167" s="306"/>
      <c r="K167" s="306"/>
      <c r="L167" s="306"/>
    </row>
    <row r="168" spans="4:12" ht="12">
      <c r="D168" s="306"/>
      <c r="E168" s="306"/>
      <c r="F168" s="306"/>
      <c r="G168" s="306"/>
      <c r="H168" s="306"/>
      <c r="I168" s="306"/>
      <c r="J168" s="306"/>
      <c r="K168" s="306"/>
      <c r="L168" s="306"/>
    </row>
    <row r="169" spans="4:12" ht="12">
      <c r="D169" s="306"/>
      <c r="E169" s="306"/>
      <c r="F169" s="306"/>
      <c r="G169" s="306"/>
      <c r="H169" s="306"/>
      <c r="I169" s="306"/>
      <c r="J169" s="306"/>
      <c r="K169" s="306"/>
      <c r="L169" s="306"/>
    </row>
    <row r="170" spans="4:12" ht="12">
      <c r="D170" s="306"/>
      <c r="E170" s="306"/>
      <c r="F170" s="306"/>
      <c r="G170" s="306"/>
      <c r="H170" s="306"/>
      <c r="I170" s="306"/>
      <c r="J170" s="306"/>
      <c r="K170" s="306"/>
      <c r="L170" s="306"/>
    </row>
    <row r="171" spans="4:12" ht="12">
      <c r="D171" s="306"/>
      <c r="E171" s="306"/>
      <c r="F171" s="306"/>
      <c r="G171" s="306"/>
      <c r="H171" s="306"/>
      <c r="I171" s="306"/>
      <c r="J171" s="306"/>
      <c r="K171" s="306"/>
      <c r="L171" s="306"/>
    </row>
    <row r="172" spans="4:12" ht="12">
      <c r="D172" s="306"/>
      <c r="E172" s="306"/>
      <c r="F172" s="306"/>
      <c r="G172" s="306"/>
      <c r="H172" s="306"/>
      <c r="I172" s="306"/>
      <c r="J172" s="306"/>
      <c r="K172" s="306"/>
      <c r="L172" s="306"/>
    </row>
    <row r="173" spans="4:12" ht="12">
      <c r="D173" s="306"/>
      <c r="E173" s="306"/>
      <c r="F173" s="306"/>
      <c r="G173" s="306"/>
      <c r="H173" s="306"/>
      <c r="I173" s="306"/>
      <c r="J173" s="306"/>
      <c r="K173" s="306"/>
      <c r="L173" s="306"/>
    </row>
    <row r="174" spans="4:12" ht="12">
      <c r="D174" s="306"/>
      <c r="E174" s="306"/>
      <c r="F174" s="306"/>
      <c r="G174" s="306"/>
      <c r="H174" s="306"/>
      <c r="I174" s="306"/>
      <c r="J174" s="306"/>
      <c r="K174" s="306"/>
      <c r="L174" s="306"/>
    </row>
    <row r="175" spans="4:12" ht="12">
      <c r="D175" s="306"/>
      <c r="E175" s="306"/>
      <c r="F175" s="306"/>
      <c r="G175" s="306"/>
      <c r="H175" s="306"/>
      <c r="I175" s="306"/>
      <c r="J175" s="306"/>
      <c r="K175" s="306"/>
      <c r="L175" s="306"/>
    </row>
    <row r="176" spans="4:12" ht="12">
      <c r="D176" s="306"/>
      <c r="E176" s="306"/>
      <c r="F176" s="306"/>
      <c r="G176" s="306"/>
      <c r="H176" s="306"/>
      <c r="I176" s="306"/>
      <c r="J176" s="306"/>
      <c r="K176" s="306"/>
      <c r="L176" s="306"/>
    </row>
    <row r="177" spans="4:12" ht="12">
      <c r="D177" s="306"/>
      <c r="E177" s="306"/>
      <c r="F177" s="306"/>
      <c r="G177" s="306"/>
      <c r="H177" s="306"/>
      <c r="I177" s="306"/>
      <c r="J177" s="306"/>
      <c r="K177" s="306"/>
      <c r="L177" s="306"/>
    </row>
    <row r="178" spans="4:12" ht="12">
      <c r="D178" s="306"/>
      <c r="E178" s="306"/>
      <c r="F178" s="306"/>
      <c r="G178" s="306"/>
      <c r="H178" s="306"/>
      <c r="I178" s="306"/>
      <c r="J178" s="306"/>
      <c r="K178" s="306"/>
      <c r="L178" s="306"/>
    </row>
    <row r="179" spans="4:12" ht="12">
      <c r="D179" s="306"/>
      <c r="E179" s="306"/>
      <c r="F179" s="306"/>
      <c r="G179" s="306"/>
      <c r="H179" s="306"/>
      <c r="I179" s="306"/>
      <c r="J179" s="306"/>
      <c r="K179" s="306"/>
      <c r="L179" s="306"/>
    </row>
    <row r="180" spans="4:12" ht="12">
      <c r="D180" s="306"/>
      <c r="E180" s="306"/>
      <c r="F180" s="306"/>
      <c r="G180" s="306"/>
      <c r="H180" s="306"/>
      <c r="I180" s="306"/>
      <c r="J180" s="306"/>
      <c r="K180" s="306"/>
      <c r="L180" s="306"/>
    </row>
    <row r="181" spans="4:12" ht="12">
      <c r="D181" s="306"/>
      <c r="E181" s="306"/>
      <c r="F181" s="306"/>
      <c r="G181" s="306"/>
      <c r="H181" s="306"/>
      <c r="I181" s="306"/>
      <c r="J181" s="306"/>
      <c r="K181" s="306"/>
      <c r="L181" s="306"/>
    </row>
    <row r="182" spans="4:12" ht="12">
      <c r="D182" s="306"/>
      <c r="E182" s="306"/>
      <c r="F182" s="306"/>
      <c r="G182" s="306"/>
      <c r="H182" s="306"/>
      <c r="I182" s="306"/>
      <c r="J182" s="306"/>
      <c r="K182" s="306"/>
      <c r="L182" s="306"/>
    </row>
    <row r="183" spans="4:12" ht="12">
      <c r="D183" s="306"/>
      <c r="E183" s="306"/>
      <c r="F183" s="306"/>
      <c r="G183" s="306"/>
      <c r="H183" s="306"/>
      <c r="I183" s="306"/>
      <c r="J183" s="306"/>
      <c r="K183" s="306"/>
      <c r="L183" s="306"/>
    </row>
    <row r="184" spans="4:12" ht="12">
      <c r="D184" s="306"/>
      <c r="E184" s="306"/>
      <c r="F184" s="306"/>
      <c r="G184" s="306"/>
      <c r="H184" s="306"/>
      <c r="I184" s="306"/>
      <c r="J184" s="306"/>
      <c r="K184" s="306"/>
      <c r="L184" s="306"/>
    </row>
    <row r="185" spans="4:12" ht="12">
      <c r="D185" s="306"/>
      <c r="E185" s="306"/>
      <c r="F185" s="306"/>
      <c r="G185" s="306"/>
      <c r="H185" s="306"/>
      <c r="I185" s="306"/>
      <c r="J185" s="306"/>
      <c r="K185" s="306"/>
      <c r="L185" s="306"/>
    </row>
    <row r="186" spans="4:12" ht="12">
      <c r="D186" s="306"/>
      <c r="E186" s="306"/>
      <c r="F186" s="306"/>
      <c r="G186" s="306"/>
      <c r="H186" s="306"/>
      <c r="I186" s="306"/>
      <c r="J186" s="306"/>
      <c r="K186" s="306"/>
      <c r="L186" s="306"/>
    </row>
    <row r="187" spans="4:12" ht="12">
      <c r="D187" s="306"/>
      <c r="E187" s="306"/>
      <c r="F187" s="306"/>
      <c r="G187" s="306"/>
      <c r="H187" s="306"/>
      <c r="I187" s="306"/>
      <c r="J187" s="306"/>
      <c r="K187" s="306"/>
      <c r="L187" s="306"/>
    </row>
    <row r="188" spans="4:12" ht="12">
      <c r="D188" s="306"/>
      <c r="E188" s="306"/>
      <c r="F188" s="306"/>
      <c r="G188" s="306"/>
      <c r="H188" s="306"/>
      <c r="I188" s="306"/>
      <c r="J188" s="306"/>
      <c r="K188" s="306"/>
      <c r="L188" s="306"/>
    </row>
    <row r="189" spans="4:12" ht="12">
      <c r="D189" s="306"/>
      <c r="E189" s="306"/>
      <c r="F189" s="306"/>
      <c r="G189" s="306"/>
      <c r="H189" s="306"/>
      <c r="I189" s="306"/>
      <c r="J189" s="306"/>
      <c r="K189" s="306"/>
      <c r="L189" s="306"/>
    </row>
    <row r="190" spans="4:12" ht="12">
      <c r="D190" s="306"/>
      <c r="E190" s="306"/>
      <c r="F190" s="306"/>
      <c r="G190" s="306"/>
      <c r="H190" s="306"/>
      <c r="I190" s="306"/>
      <c r="J190" s="306"/>
      <c r="K190" s="306"/>
      <c r="L190" s="306"/>
    </row>
    <row r="191" spans="4:12" ht="12">
      <c r="D191" s="306"/>
      <c r="E191" s="306"/>
      <c r="F191" s="306"/>
      <c r="G191" s="306"/>
      <c r="H191" s="306"/>
      <c r="I191" s="306"/>
      <c r="J191" s="306"/>
      <c r="K191" s="306"/>
      <c r="L191" s="306"/>
    </row>
    <row r="192" spans="4:12" ht="12">
      <c r="D192" s="306"/>
      <c r="E192" s="306"/>
      <c r="F192" s="306"/>
      <c r="G192" s="306"/>
      <c r="H192" s="306"/>
      <c r="I192" s="306"/>
      <c r="J192" s="306"/>
      <c r="K192" s="306"/>
      <c r="L192" s="306"/>
    </row>
    <row r="193" spans="4:12" ht="12">
      <c r="D193" s="306"/>
      <c r="E193" s="306"/>
      <c r="F193" s="306"/>
      <c r="G193" s="306"/>
      <c r="H193" s="306"/>
      <c r="I193" s="306"/>
      <c r="J193" s="306"/>
      <c r="K193" s="306"/>
      <c r="L193" s="306"/>
    </row>
    <row r="194" spans="4:12" ht="12">
      <c r="D194" s="306"/>
      <c r="E194" s="306"/>
      <c r="F194" s="306"/>
      <c r="G194" s="306"/>
      <c r="H194" s="306"/>
      <c r="I194" s="306"/>
      <c r="J194" s="306"/>
      <c r="K194" s="306"/>
      <c r="L194" s="306"/>
    </row>
    <row r="195" spans="4:12" ht="12">
      <c r="D195" s="306"/>
      <c r="E195" s="306"/>
      <c r="F195" s="306"/>
      <c r="G195" s="306"/>
      <c r="H195" s="306"/>
      <c r="I195" s="306"/>
      <c r="J195" s="306"/>
      <c r="K195" s="306"/>
      <c r="L195" s="306"/>
    </row>
    <row r="196" spans="4:12" ht="12">
      <c r="D196" s="306"/>
      <c r="E196" s="306"/>
      <c r="F196" s="306"/>
      <c r="G196" s="306"/>
      <c r="H196" s="306"/>
      <c r="I196" s="306"/>
      <c r="J196" s="306"/>
      <c r="K196" s="306"/>
      <c r="L196" s="306"/>
    </row>
    <row r="197" spans="4:12" ht="12">
      <c r="D197" s="306"/>
      <c r="E197" s="306"/>
      <c r="F197" s="306"/>
      <c r="G197" s="306"/>
      <c r="H197" s="306"/>
      <c r="I197" s="306"/>
      <c r="J197" s="306"/>
      <c r="K197" s="306"/>
      <c r="L197" s="306"/>
    </row>
    <row r="198" spans="4:12" ht="12">
      <c r="D198" s="306"/>
      <c r="E198" s="306"/>
      <c r="F198" s="306"/>
      <c r="G198" s="306"/>
      <c r="H198" s="306"/>
      <c r="I198" s="306"/>
      <c r="J198" s="306"/>
      <c r="K198" s="306"/>
      <c r="L198" s="306"/>
    </row>
    <row r="199" spans="4:12" ht="12">
      <c r="D199" s="306"/>
      <c r="E199" s="306"/>
      <c r="F199" s="306"/>
      <c r="G199" s="306"/>
      <c r="H199" s="306"/>
      <c r="I199" s="306"/>
      <c r="J199" s="306"/>
      <c r="K199" s="306"/>
      <c r="L199" s="306"/>
    </row>
    <row r="200" spans="4:12" ht="12">
      <c r="D200" s="306"/>
      <c r="E200" s="306"/>
      <c r="F200" s="306"/>
      <c r="G200" s="306"/>
      <c r="H200" s="306"/>
      <c r="I200" s="306"/>
      <c r="J200" s="306"/>
      <c r="K200" s="306"/>
      <c r="L200" s="306"/>
    </row>
    <row r="201" spans="4:12" ht="12">
      <c r="D201" s="306"/>
      <c r="E201" s="306"/>
      <c r="F201" s="306"/>
      <c r="G201" s="306"/>
      <c r="H201" s="306"/>
      <c r="I201" s="306"/>
      <c r="J201" s="306"/>
      <c r="K201" s="306"/>
      <c r="L201" s="306"/>
    </row>
    <row r="202" spans="4:12" ht="12">
      <c r="D202" s="306"/>
      <c r="E202" s="306"/>
      <c r="F202" s="306"/>
      <c r="G202" s="306"/>
      <c r="H202" s="306"/>
      <c r="I202" s="306"/>
      <c r="J202" s="306"/>
      <c r="K202" s="306"/>
      <c r="L202" s="306"/>
    </row>
    <row r="203" spans="4:12" ht="12">
      <c r="D203" s="306"/>
      <c r="E203" s="306"/>
      <c r="F203" s="306"/>
      <c r="G203" s="306"/>
      <c r="H203" s="306"/>
      <c r="I203" s="306"/>
      <c r="J203" s="306"/>
      <c r="K203" s="306"/>
      <c r="L203" s="306"/>
    </row>
    <row r="204" spans="4:12" ht="12">
      <c r="D204" s="306"/>
      <c r="E204" s="306"/>
      <c r="F204" s="306"/>
      <c r="G204" s="306"/>
      <c r="H204" s="306"/>
      <c r="I204" s="306"/>
      <c r="J204" s="306"/>
      <c r="K204" s="306"/>
      <c r="L204" s="306"/>
    </row>
    <row r="205" spans="4:12" ht="12">
      <c r="D205" s="306"/>
      <c r="E205" s="306"/>
      <c r="F205" s="306"/>
      <c r="G205" s="306"/>
      <c r="H205" s="306"/>
      <c r="I205" s="306"/>
      <c r="J205" s="306"/>
      <c r="K205" s="306"/>
      <c r="L205" s="306"/>
    </row>
    <row r="206" spans="4:12" ht="12">
      <c r="D206" s="306"/>
      <c r="E206" s="306"/>
      <c r="F206" s="306"/>
      <c r="G206" s="306"/>
      <c r="H206" s="306"/>
      <c r="I206" s="306"/>
      <c r="J206" s="306"/>
      <c r="K206" s="306"/>
      <c r="L206" s="306"/>
    </row>
    <row r="207" spans="4:12" ht="12">
      <c r="D207" s="306"/>
      <c r="E207" s="306"/>
      <c r="F207" s="306"/>
      <c r="G207" s="306"/>
      <c r="H207" s="306"/>
      <c r="I207" s="306"/>
      <c r="J207" s="306"/>
      <c r="K207" s="306"/>
      <c r="L207" s="306"/>
    </row>
    <row r="208" spans="4:12" ht="12">
      <c r="D208" s="306"/>
      <c r="E208" s="306"/>
      <c r="F208" s="306"/>
      <c r="G208" s="306"/>
      <c r="H208" s="306"/>
      <c r="I208" s="306"/>
      <c r="J208" s="306"/>
      <c r="K208" s="306"/>
      <c r="L208" s="306"/>
    </row>
    <row r="209" spans="4:12" ht="12">
      <c r="D209" s="306"/>
      <c r="E209" s="306"/>
      <c r="F209" s="306"/>
      <c r="G209" s="306"/>
      <c r="H209" s="306"/>
      <c r="I209" s="306"/>
      <c r="J209" s="306"/>
      <c r="K209" s="306"/>
      <c r="L209" s="306"/>
    </row>
    <row r="210" spans="4:12" ht="12">
      <c r="D210" s="306"/>
      <c r="E210" s="306"/>
      <c r="F210" s="306"/>
      <c r="G210" s="306"/>
      <c r="H210" s="306"/>
      <c r="I210" s="306"/>
      <c r="J210" s="306"/>
      <c r="K210" s="306"/>
      <c r="L210" s="306"/>
    </row>
    <row r="211" spans="4:12" ht="12">
      <c r="D211" s="306"/>
      <c r="E211" s="306"/>
      <c r="F211" s="306"/>
      <c r="G211" s="306"/>
      <c r="H211" s="306"/>
      <c r="I211" s="306"/>
      <c r="J211" s="306"/>
      <c r="K211" s="306"/>
      <c r="L211" s="306"/>
    </row>
    <row r="212" spans="4:12" ht="12">
      <c r="D212" s="306"/>
      <c r="E212" s="306"/>
      <c r="F212" s="306"/>
      <c r="G212" s="306"/>
      <c r="H212" s="306"/>
      <c r="I212" s="306"/>
      <c r="J212" s="306"/>
      <c r="K212" s="306"/>
      <c r="L212" s="306"/>
    </row>
    <row r="213" spans="4:12" ht="12">
      <c r="D213" s="306"/>
      <c r="E213" s="306"/>
      <c r="F213" s="306"/>
      <c r="G213" s="306"/>
      <c r="H213" s="306"/>
      <c r="I213" s="306"/>
      <c r="J213" s="306"/>
      <c r="K213" s="306"/>
      <c r="L213" s="306"/>
    </row>
    <row r="214" spans="4:12" ht="12">
      <c r="D214" s="306"/>
      <c r="E214" s="306"/>
      <c r="F214" s="306"/>
      <c r="G214" s="306"/>
      <c r="H214" s="306"/>
      <c r="I214" s="306"/>
      <c r="J214" s="306"/>
      <c r="K214" s="306"/>
      <c r="L214" s="306"/>
    </row>
    <row r="215" spans="4:12" ht="12">
      <c r="D215" s="306"/>
      <c r="E215" s="306"/>
      <c r="F215" s="306"/>
      <c r="G215" s="306"/>
      <c r="H215" s="306"/>
      <c r="I215" s="306"/>
      <c r="J215" s="306"/>
      <c r="K215" s="306"/>
      <c r="L215" s="306"/>
    </row>
    <row r="216" spans="4:12" ht="12">
      <c r="D216" s="306"/>
      <c r="E216" s="306"/>
      <c r="F216" s="306"/>
      <c r="G216" s="306"/>
      <c r="H216" s="306"/>
      <c r="I216" s="306"/>
      <c r="J216" s="306"/>
      <c r="K216" s="306"/>
      <c r="L216" s="306"/>
    </row>
    <row r="217" spans="4:12" ht="12">
      <c r="D217" s="306"/>
      <c r="E217" s="306"/>
      <c r="F217" s="306"/>
      <c r="G217" s="306"/>
      <c r="H217" s="306"/>
      <c r="I217" s="306"/>
      <c r="J217" s="306"/>
      <c r="K217" s="306"/>
      <c r="L217" s="306"/>
    </row>
    <row r="218" spans="4:12" ht="12">
      <c r="D218" s="306"/>
      <c r="E218" s="306"/>
      <c r="F218" s="306"/>
      <c r="G218" s="306"/>
      <c r="H218" s="306"/>
      <c r="I218" s="306"/>
      <c r="J218" s="306"/>
      <c r="K218" s="306"/>
      <c r="L218" s="306"/>
    </row>
    <row r="219" spans="4:12" ht="12">
      <c r="D219" s="306"/>
      <c r="E219" s="306"/>
      <c r="F219" s="306"/>
      <c r="G219" s="306"/>
      <c r="H219" s="306"/>
      <c r="I219" s="306"/>
      <c r="J219" s="306"/>
      <c r="K219" s="306"/>
      <c r="L219" s="306"/>
    </row>
    <row r="220" spans="4:12" ht="12">
      <c r="D220" s="306"/>
      <c r="E220" s="306"/>
      <c r="F220" s="306"/>
      <c r="G220" s="306"/>
      <c r="H220" s="306"/>
      <c r="I220" s="306"/>
      <c r="J220" s="306"/>
      <c r="K220" s="306"/>
      <c r="L220" s="306"/>
    </row>
    <row r="221" spans="4:12" ht="12">
      <c r="D221" s="306"/>
      <c r="E221" s="306"/>
      <c r="F221" s="306"/>
      <c r="G221" s="306"/>
      <c r="H221" s="306"/>
      <c r="I221" s="306"/>
      <c r="J221" s="306"/>
      <c r="K221" s="306"/>
      <c r="L221" s="306"/>
    </row>
    <row r="222" spans="4:12" ht="12">
      <c r="D222" s="306"/>
      <c r="E222" s="306"/>
      <c r="F222" s="306"/>
      <c r="G222" s="306"/>
      <c r="H222" s="306"/>
      <c r="I222" s="306"/>
      <c r="J222" s="306"/>
      <c r="K222" s="306"/>
      <c r="L222" s="306"/>
    </row>
    <row r="223" spans="4:12" ht="12">
      <c r="D223" s="306"/>
      <c r="E223" s="306"/>
      <c r="F223" s="306"/>
      <c r="G223" s="306"/>
      <c r="H223" s="306"/>
      <c r="I223" s="306"/>
      <c r="J223" s="306"/>
      <c r="K223" s="306"/>
      <c r="L223" s="306"/>
    </row>
    <row r="224" spans="4:12" ht="12">
      <c r="D224" s="306"/>
      <c r="E224" s="306"/>
      <c r="F224" s="306"/>
      <c r="G224" s="306"/>
      <c r="H224" s="306"/>
      <c r="I224" s="306"/>
      <c r="J224" s="306"/>
      <c r="K224" s="306"/>
      <c r="L224" s="306"/>
    </row>
    <row r="225" spans="4:12" ht="12">
      <c r="D225" s="306"/>
      <c r="E225" s="306"/>
      <c r="F225" s="306"/>
      <c r="G225" s="306"/>
      <c r="H225" s="306"/>
      <c r="I225" s="306"/>
      <c r="J225" s="306"/>
      <c r="K225" s="306"/>
      <c r="L225" s="306"/>
    </row>
    <row r="226" spans="4:12" ht="12">
      <c r="D226" s="306"/>
      <c r="E226" s="306"/>
      <c r="F226" s="306"/>
      <c r="G226" s="306"/>
      <c r="H226" s="306"/>
      <c r="I226" s="306"/>
      <c r="J226" s="306"/>
      <c r="K226" s="306"/>
      <c r="L226" s="306"/>
    </row>
  </sheetData>
  <mergeCells count="22">
    <mergeCell ref="B70:C70"/>
    <mergeCell ref="B52:C52"/>
    <mergeCell ref="B38:C38"/>
    <mergeCell ref="B17:C17"/>
    <mergeCell ref="B12:B13"/>
    <mergeCell ref="B9:C9"/>
    <mergeCell ref="B8:C8"/>
    <mergeCell ref="B7:C7"/>
    <mergeCell ref="B4:C5"/>
    <mergeCell ref="O4:O5"/>
    <mergeCell ref="P4:P5"/>
    <mergeCell ref="J4:J5"/>
    <mergeCell ref="K4:K5"/>
    <mergeCell ref="L4:L5"/>
    <mergeCell ref="M4:M5"/>
    <mergeCell ref="G4:G5"/>
    <mergeCell ref="H4:H5"/>
    <mergeCell ref="I4:I5"/>
    <mergeCell ref="N4:N5"/>
    <mergeCell ref="D4:D5"/>
    <mergeCell ref="E4:E5"/>
    <mergeCell ref="F4:F5"/>
  </mergeCell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Z208"/>
  <sheetViews>
    <sheetView workbookViewId="0" topLeftCell="A1">
      <selection activeCell="A1" sqref="A1"/>
    </sheetView>
  </sheetViews>
  <sheetFormatPr defaultColWidth="9.00390625" defaultRowHeight="13.5"/>
  <cols>
    <col min="1" max="2" width="2.625" style="362" customWidth="1"/>
    <col min="3" max="3" width="11.375" style="363" customWidth="1"/>
    <col min="4" max="11" width="12.625" style="362" customWidth="1"/>
    <col min="12" max="12" width="8.125" style="364" customWidth="1"/>
    <col min="13" max="14" width="7.25390625" style="364" customWidth="1"/>
    <col min="15" max="15" width="7.125" style="364" customWidth="1"/>
    <col min="16" max="26" width="9.00390625" style="364" customWidth="1"/>
    <col min="27" max="16384" width="9.00390625" style="362" customWidth="1"/>
  </cols>
  <sheetData>
    <row r="1" ht="11.25" customHeight="1"/>
    <row r="2" ht="14.25">
      <c r="B2" s="365" t="s">
        <v>1526</v>
      </c>
    </row>
    <row r="3" spans="11:15" ht="12.75" thickBot="1">
      <c r="K3" s="366" t="s">
        <v>1513</v>
      </c>
      <c r="O3" s="367"/>
    </row>
    <row r="4" spans="2:15" ht="14.25" customHeight="1" thickTop="1">
      <c r="B4" s="1389" t="s">
        <v>1514</v>
      </c>
      <c r="C4" s="1390"/>
      <c r="D4" s="1393" t="s">
        <v>1515</v>
      </c>
      <c r="E4" s="1395" t="s">
        <v>1516</v>
      </c>
      <c r="F4" s="1393" t="s">
        <v>1517</v>
      </c>
      <c r="G4" s="1393" t="s">
        <v>1518</v>
      </c>
      <c r="H4" s="1398" t="s">
        <v>1519</v>
      </c>
      <c r="I4" s="1393" t="s">
        <v>1520</v>
      </c>
      <c r="J4" s="1393" t="s">
        <v>1521</v>
      </c>
      <c r="K4" s="1395" t="s">
        <v>1522</v>
      </c>
      <c r="L4" s="368"/>
      <c r="M4" s="368"/>
      <c r="N4" s="368"/>
      <c r="O4" s="368"/>
    </row>
    <row r="5" spans="2:15" ht="12" customHeight="1">
      <c r="B5" s="1391"/>
      <c r="C5" s="1392"/>
      <c r="D5" s="1397"/>
      <c r="E5" s="1396"/>
      <c r="F5" s="1394"/>
      <c r="G5" s="1394"/>
      <c r="H5" s="1396"/>
      <c r="I5" s="1394"/>
      <c r="J5" s="1394"/>
      <c r="K5" s="1396"/>
      <c r="L5" s="369"/>
      <c r="M5" s="369"/>
      <c r="N5" s="369"/>
      <c r="O5" s="369"/>
    </row>
    <row r="6" spans="2:26" s="370" customFormat="1" ht="10.5">
      <c r="B6" s="371"/>
      <c r="C6" s="372"/>
      <c r="D6" s="373" t="s">
        <v>1523</v>
      </c>
      <c r="E6" s="374" t="s">
        <v>1523</v>
      </c>
      <c r="F6" s="374" t="s">
        <v>1523</v>
      </c>
      <c r="G6" s="374" t="s">
        <v>1523</v>
      </c>
      <c r="H6" s="374" t="s">
        <v>1523</v>
      </c>
      <c r="I6" s="374" t="s">
        <v>1523</v>
      </c>
      <c r="J6" s="374" t="s">
        <v>1523</v>
      </c>
      <c r="K6" s="375" t="s">
        <v>1523</v>
      </c>
      <c r="L6" s="376"/>
      <c r="M6" s="376"/>
      <c r="N6" s="376"/>
      <c r="O6" s="376"/>
      <c r="P6" s="377"/>
      <c r="Q6" s="377"/>
      <c r="R6" s="377"/>
      <c r="S6" s="377"/>
      <c r="T6" s="377"/>
      <c r="U6" s="377"/>
      <c r="V6" s="377"/>
      <c r="W6" s="377"/>
      <c r="X6" s="377"/>
      <c r="Y6" s="377"/>
      <c r="Z6" s="377"/>
    </row>
    <row r="7" spans="2:15" ht="6.75" customHeight="1">
      <c r="B7" s="378"/>
      <c r="C7" s="379"/>
      <c r="D7" s="380"/>
      <c r="E7" s="381"/>
      <c r="F7" s="381"/>
      <c r="G7" s="381"/>
      <c r="H7" s="381"/>
      <c r="I7" s="381"/>
      <c r="J7" s="381"/>
      <c r="K7" s="382"/>
      <c r="L7" s="383"/>
      <c r="M7" s="383"/>
      <c r="N7" s="383"/>
      <c r="O7" s="383"/>
    </row>
    <row r="8" spans="2:15" ht="13.5" customHeight="1">
      <c r="B8" s="1399" t="s">
        <v>402</v>
      </c>
      <c r="C8" s="1400"/>
      <c r="D8" s="384">
        <f aca="true" t="shared" si="0" ref="D8:K8">SUM(D10,D30,D44,D60)</f>
        <v>1350683</v>
      </c>
      <c r="E8" s="385">
        <f t="shared" si="0"/>
        <v>980557</v>
      </c>
      <c r="F8" s="385">
        <f t="shared" si="0"/>
        <v>63320</v>
      </c>
      <c r="G8" s="385">
        <f t="shared" si="0"/>
        <v>57529</v>
      </c>
      <c r="H8" s="385">
        <f t="shared" si="0"/>
        <v>1424</v>
      </c>
      <c r="I8" s="385">
        <f t="shared" si="0"/>
        <v>7437</v>
      </c>
      <c r="J8" s="385">
        <f t="shared" si="0"/>
        <v>229940</v>
      </c>
      <c r="K8" s="386">
        <f t="shared" si="0"/>
        <v>10476</v>
      </c>
      <c r="L8" s="387"/>
      <c r="M8" s="387"/>
      <c r="N8" s="387"/>
      <c r="O8" s="387"/>
    </row>
    <row r="9" spans="2:15" ht="12" customHeight="1">
      <c r="B9" s="378"/>
      <c r="C9" s="379"/>
      <c r="D9" s="380"/>
      <c r="E9" s="381"/>
      <c r="F9" s="381"/>
      <c r="G9" s="381"/>
      <c r="H9" s="381"/>
      <c r="I9" s="381"/>
      <c r="J9" s="381"/>
      <c r="K9" s="382"/>
      <c r="L9" s="383"/>
      <c r="M9" s="383"/>
      <c r="N9" s="383"/>
      <c r="O9" s="383"/>
    </row>
    <row r="10" spans="2:15" ht="12" customHeight="1">
      <c r="B10" s="1399" t="s">
        <v>488</v>
      </c>
      <c r="C10" s="1400"/>
      <c r="D10" s="274">
        <f aca="true" t="shared" si="1" ref="D10:K10">SUM(D11:D28)</f>
        <v>468044</v>
      </c>
      <c r="E10" s="275">
        <f t="shared" si="1"/>
        <v>403322</v>
      </c>
      <c r="F10" s="275">
        <f t="shared" si="1"/>
        <v>5537</v>
      </c>
      <c r="G10" s="275">
        <f t="shared" si="1"/>
        <v>1345</v>
      </c>
      <c r="H10" s="275">
        <f t="shared" si="1"/>
        <v>176</v>
      </c>
      <c r="I10" s="275">
        <f t="shared" si="1"/>
        <v>1287</v>
      </c>
      <c r="J10" s="275">
        <f t="shared" si="1"/>
        <v>51867</v>
      </c>
      <c r="K10" s="276">
        <f t="shared" si="1"/>
        <v>4510</v>
      </c>
      <c r="L10" s="277"/>
      <c r="M10" s="277"/>
      <c r="N10" s="277"/>
      <c r="O10" s="277"/>
    </row>
    <row r="11" spans="2:26" s="388" customFormat="1" ht="12" customHeight="1">
      <c r="B11" s="389"/>
      <c r="C11" s="283" t="s">
        <v>1476</v>
      </c>
      <c r="D11" s="380">
        <f>SUM(E11:K11)</f>
        <v>58524</v>
      </c>
      <c r="E11" s="390">
        <v>54206</v>
      </c>
      <c r="F11" s="390">
        <v>329</v>
      </c>
      <c r="G11" s="390">
        <v>30</v>
      </c>
      <c r="H11" s="390">
        <v>47</v>
      </c>
      <c r="I11" s="390">
        <v>17</v>
      </c>
      <c r="J11" s="390">
        <v>3581</v>
      </c>
      <c r="K11" s="391">
        <v>314</v>
      </c>
      <c r="L11" s="390"/>
      <c r="M11" s="390"/>
      <c r="N11" s="390"/>
      <c r="O11" s="390"/>
      <c r="P11" s="392"/>
      <c r="Q11" s="392"/>
      <c r="R11" s="392"/>
      <c r="S11" s="392"/>
      <c r="T11" s="392"/>
      <c r="U11" s="392"/>
      <c r="V11" s="392"/>
      <c r="W11" s="392"/>
      <c r="X11" s="392"/>
      <c r="Y11" s="392"/>
      <c r="Z11" s="392"/>
    </row>
    <row r="12" spans="2:26" s="388" customFormat="1" ht="12" customHeight="1">
      <c r="B12" s="389"/>
      <c r="C12" s="283" t="s">
        <v>1477</v>
      </c>
      <c r="D12" s="380">
        <f>SUM(E12:K12)</f>
        <v>98681</v>
      </c>
      <c r="E12" s="390">
        <v>82216</v>
      </c>
      <c r="F12" s="390">
        <v>1647</v>
      </c>
      <c r="G12" s="390">
        <v>162</v>
      </c>
      <c r="H12" s="390">
        <v>1</v>
      </c>
      <c r="I12" s="390">
        <v>114</v>
      </c>
      <c r="J12" s="390">
        <v>13806</v>
      </c>
      <c r="K12" s="391">
        <v>735</v>
      </c>
      <c r="L12" s="390"/>
      <c r="M12" s="390"/>
      <c r="N12" s="390"/>
      <c r="O12" s="390"/>
      <c r="P12" s="392"/>
      <c r="Q12" s="392"/>
      <c r="R12" s="392"/>
      <c r="S12" s="392"/>
      <c r="T12" s="392"/>
      <c r="U12" s="392"/>
      <c r="V12" s="392"/>
      <c r="W12" s="392"/>
      <c r="X12" s="392"/>
      <c r="Y12" s="392"/>
      <c r="Z12" s="392"/>
    </row>
    <row r="13" spans="2:26" s="388" customFormat="1" ht="12" customHeight="1">
      <c r="B13" s="389"/>
      <c r="C13" s="283"/>
      <c r="D13" s="380"/>
      <c r="E13" s="390"/>
      <c r="F13" s="390"/>
      <c r="G13" s="390"/>
      <c r="H13" s="390"/>
      <c r="I13" s="390"/>
      <c r="J13" s="390"/>
      <c r="K13" s="391"/>
      <c r="L13" s="390"/>
      <c r="M13" s="390"/>
      <c r="N13" s="390"/>
      <c r="O13" s="390"/>
      <c r="P13" s="392"/>
      <c r="Q13" s="392"/>
      <c r="R13" s="392"/>
      <c r="S13" s="392"/>
      <c r="T13" s="392"/>
      <c r="U13" s="392"/>
      <c r="V13" s="392"/>
      <c r="W13" s="392"/>
      <c r="X13" s="392"/>
      <c r="Y13" s="392"/>
      <c r="Z13" s="392"/>
    </row>
    <row r="14" spans="2:26" s="388" customFormat="1" ht="12" customHeight="1">
      <c r="B14" s="389"/>
      <c r="C14" s="283" t="s">
        <v>406</v>
      </c>
      <c r="D14" s="380">
        <f aca="true" t="shared" si="2" ref="D14:D20">SUM(E14:K14)</f>
        <v>11407</v>
      </c>
      <c r="E14" s="390">
        <v>9491</v>
      </c>
      <c r="F14" s="390">
        <v>195</v>
      </c>
      <c r="G14" s="390">
        <v>202</v>
      </c>
      <c r="H14" s="390">
        <v>24</v>
      </c>
      <c r="I14" s="390">
        <v>52</v>
      </c>
      <c r="J14" s="390">
        <v>1201</v>
      </c>
      <c r="K14" s="391">
        <v>242</v>
      </c>
      <c r="L14" s="390"/>
      <c r="M14" s="390"/>
      <c r="N14" s="390"/>
      <c r="O14" s="390"/>
      <c r="P14" s="392"/>
      <c r="Q14" s="392"/>
      <c r="R14" s="392"/>
      <c r="S14" s="392"/>
      <c r="T14" s="392"/>
      <c r="U14" s="392"/>
      <c r="V14" s="392"/>
      <c r="W14" s="392"/>
      <c r="X14" s="392"/>
      <c r="Y14" s="392"/>
      <c r="Z14" s="392"/>
    </row>
    <row r="15" spans="2:26" s="388" customFormat="1" ht="12" customHeight="1">
      <c r="B15" s="389"/>
      <c r="C15" s="283" t="s">
        <v>1478</v>
      </c>
      <c r="D15" s="380">
        <f t="shared" si="2"/>
        <v>20804</v>
      </c>
      <c r="E15" s="390">
        <v>17965</v>
      </c>
      <c r="F15" s="390">
        <v>522</v>
      </c>
      <c r="G15" s="390">
        <v>2</v>
      </c>
      <c r="H15" s="390">
        <v>21</v>
      </c>
      <c r="I15" s="390">
        <v>87</v>
      </c>
      <c r="J15" s="390">
        <v>1941</v>
      </c>
      <c r="K15" s="391">
        <v>266</v>
      </c>
      <c r="L15" s="390"/>
      <c r="M15" s="390"/>
      <c r="N15" s="390"/>
      <c r="O15" s="390"/>
      <c r="P15" s="392"/>
      <c r="Q15" s="392"/>
      <c r="R15" s="392"/>
      <c r="S15" s="392"/>
      <c r="T15" s="392"/>
      <c r="U15" s="392"/>
      <c r="V15" s="392"/>
      <c r="W15" s="392"/>
      <c r="X15" s="392"/>
      <c r="Y15" s="392"/>
      <c r="Z15" s="392"/>
    </row>
    <row r="16" spans="2:26" s="388" customFormat="1" ht="12" customHeight="1">
      <c r="B16" s="389"/>
      <c r="C16" s="283" t="s">
        <v>1479</v>
      </c>
      <c r="D16" s="380">
        <f t="shared" si="2"/>
        <v>33680</v>
      </c>
      <c r="E16" s="390">
        <v>26377</v>
      </c>
      <c r="F16" s="390">
        <v>420</v>
      </c>
      <c r="G16" s="390">
        <v>13</v>
      </c>
      <c r="H16" s="390">
        <v>31</v>
      </c>
      <c r="I16" s="390">
        <v>411</v>
      </c>
      <c r="J16" s="390">
        <v>6125</v>
      </c>
      <c r="K16" s="391">
        <v>303</v>
      </c>
      <c r="L16" s="390"/>
      <c r="M16" s="390"/>
      <c r="N16" s="390"/>
      <c r="O16" s="390"/>
      <c r="P16" s="392"/>
      <c r="Q16" s="392"/>
      <c r="R16" s="392"/>
      <c r="S16" s="392"/>
      <c r="T16" s="392"/>
      <c r="U16" s="392"/>
      <c r="V16" s="392"/>
      <c r="W16" s="392"/>
      <c r="X16" s="392"/>
      <c r="Y16" s="392"/>
      <c r="Z16" s="392"/>
    </row>
    <row r="17" spans="2:26" s="388" customFormat="1" ht="12" customHeight="1">
      <c r="B17" s="389"/>
      <c r="C17" s="283" t="s">
        <v>495</v>
      </c>
      <c r="D17" s="380">
        <f t="shared" si="2"/>
        <v>25569</v>
      </c>
      <c r="E17" s="390">
        <v>23249</v>
      </c>
      <c r="F17" s="390">
        <v>58</v>
      </c>
      <c r="G17" s="390">
        <v>175</v>
      </c>
      <c r="H17" s="390">
        <v>0</v>
      </c>
      <c r="I17" s="390">
        <v>8</v>
      </c>
      <c r="J17" s="390">
        <v>1407</v>
      </c>
      <c r="K17" s="391">
        <v>672</v>
      </c>
      <c r="L17" s="390"/>
      <c r="M17" s="390"/>
      <c r="N17" s="390"/>
      <c r="O17" s="390"/>
      <c r="P17" s="392"/>
      <c r="Q17" s="392"/>
      <c r="R17" s="392"/>
      <c r="S17" s="392"/>
      <c r="T17" s="392"/>
      <c r="U17" s="392"/>
      <c r="V17" s="392"/>
      <c r="W17" s="392"/>
      <c r="X17" s="392"/>
      <c r="Y17" s="392"/>
      <c r="Z17" s="392"/>
    </row>
    <row r="18" spans="2:26" s="388" customFormat="1" ht="12" customHeight="1">
      <c r="B18" s="389"/>
      <c r="C18" s="283" t="s">
        <v>1480</v>
      </c>
      <c r="D18" s="380">
        <f t="shared" si="2"/>
        <v>39989</v>
      </c>
      <c r="E18" s="390">
        <v>37155</v>
      </c>
      <c r="F18" s="390">
        <v>62</v>
      </c>
      <c r="G18" s="390">
        <v>21</v>
      </c>
      <c r="H18" s="390">
        <v>0</v>
      </c>
      <c r="I18" s="390">
        <v>44</v>
      </c>
      <c r="J18" s="390">
        <v>2556</v>
      </c>
      <c r="K18" s="391">
        <v>151</v>
      </c>
      <c r="L18" s="390"/>
      <c r="M18" s="390"/>
      <c r="N18" s="390"/>
      <c r="O18" s="390"/>
      <c r="P18" s="392"/>
      <c r="Q18" s="392"/>
      <c r="R18" s="392"/>
      <c r="S18" s="392"/>
      <c r="T18" s="392"/>
      <c r="U18" s="392"/>
      <c r="V18" s="392"/>
      <c r="W18" s="392"/>
      <c r="X18" s="392"/>
      <c r="Y18" s="392"/>
      <c r="Z18" s="392"/>
    </row>
    <row r="19" spans="2:26" s="388" customFormat="1" ht="12" customHeight="1">
      <c r="B19" s="389"/>
      <c r="C19" s="283" t="s">
        <v>411</v>
      </c>
      <c r="D19" s="380">
        <f t="shared" si="2"/>
        <v>17617</v>
      </c>
      <c r="E19" s="390">
        <v>16370</v>
      </c>
      <c r="F19" s="390">
        <v>97</v>
      </c>
      <c r="G19" s="390">
        <v>0</v>
      </c>
      <c r="H19" s="390">
        <v>0</v>
      </c>
      <c r="I19" s="390">
        <v>22</v>
      </c>
      <c r="J19" s="390">
        <v>1028</v>
      </c>
      <c r="K19" s="391">
        <v>100</v>
      </c>
      <c r="L19" s="390"/>
      <c r="M19" s="390"/>
      <c r="N19" s="390"/>
      <c r="O19" s="390"/>
      <c r="P19" s="392"/>
      <c r="Q19" s="392"/>
      <c r="R19" s="392"/>
      <c r="S19" s="392"/>
      <c r="T19" s="392"/>
      <c r="U19" s="392"/>
      <c r="V19" s="392"/>
      <c r="W19" s="392"/>
      <c r="X19" s="392"/>
      <c r="Y19" s="392"/>
      <c r="Z19" s="392"/>
    </row>
    <row r="20" spans="2:26" s="388" customFormat="1" ht="12" customHeight="1">
      <c r="B20" s="389"/>
      <c r="C20" s="283" t="s">
        <v>412</v>
      </c>
      <c r="D20" s="380">
        <f t="shared" si="2"/>
        <v>43722</v>
      </c>
      <c r="E20" s="390">
        <v>41496</v>
      </c>
      <c r="F20" s="390">
        <v>9</v>
      </c>
      <c r="G20" s="390">
        <v>0</v>
      </c>
      <c r="H20" s="390">
        <v>1</v>
      </c>
      <c r="I20" s="390">
        <v>37</v>
      </c>
      <c r="J20" s="390">
        <v>2166</v>
      </c>
      <c r="K20" s="391">
        <v>13</v>
      </c>
      <c r="L20" s="390"/>
      <c r="M20" s="390"/>
      <c r="N20" s="390"/>
      <c r="O20" s="390"/>
      <c r="P20" s="392"/>
      <c r="Q20" s="392"/>
      <c r="R20" s="392"/>
      <c r="S20" s="392"/>
      <c r="T20" s="392"/>
      <c r="U20" s="392"/>
      <c r="V20" s="392"/>
      <c r="W20" s="392"/>
      <c r="X20" s="392"/>
      <c r="Y20" s="392"/>
      <c r="Z20" s="392"/>
    </row>
    <row r="21" spans="2:26" s="388" customFormat="1" ht="9" customHeight="1">
      <c r="B21" s="389"/>
      <c r="C21" s="283"/>
      <c r="D21" s="380"/>
      <c r="E21" s="390"/>
      <c r="F21" s="390"/>
      <c r="G21" s="390"/>
      <c r="H21" s="390"/>
      <c r="I21" s="390"/>
      <c r="J21" s="390"/>
      <c r="K21" s="391"/>
      <c r="L21" s="390"/>
      <c r="M21" s="390"/>
      <c r="N21" s="390"/>
      <c r="O21" s="390"/>
      <c r="P21" s="392"/>
      <c r="Q21" s="392"/>
      <c r="R21" s="392"/>
      <c r="S21" s="392"/>
      <c r="T21" s="392"/>
      <c r="U21" s="392"/>
      <c r="V21" s="392"/>
      <c r="W21" s="392"/>
      <c r="X21" s="392"/>
      <c r="Y21" s="392"/>
      <c r="Z21" s="392"/>
    </row>
    <row r="22" spans="2:26" s="388" customFormat="1" ht="12" customHeight="1">
      <c r="B22" s="389"/>
      <c r="C22" s="283" t="s">
        <v>1481</v>
      </c>
      <c r="D22" s="380">
        <f>SUM(E22:K22)</f>
        <v>11457</v>
      </c>
      <c r="E22" s="390">
        <v>8895</v>
      </c>
      <c r="F22" s="390">
        <v>77</v>
      </c>
      <c r="G22" s="390">
        <v>218</v>
      </c>
      <c r="H22" s="390">
        <v>6</v>
      </c>
      <c r="I22" s="390">
        <v>14</v>
      </c>
      <c r="J22" s="390">
        <v>1367</v>
      </c>
      <c r="K22" s="391">
        <v>880</v>
      </c>
      <c r="L22" s="390"/>
      <c r="M22" s="390"/>
      <c r="N22" s="390"/>
      <c r="O22" s="390"/>
      <c r="P22" s="392"/>
      <c r="Q22" s="392"/>
      <c r="R22" s="392"/>
      <c r="S22" s="392"/>
      <c r="T22" s="392"/>
      <c r="U22" s="392"/>
      <c r="V22" s="392"/>
      <c r="W22" s="392"/>
      <c r="X22" s="392"/>
      <c r="Y22" s="392"/>
      <c r="Z22" s="392"/>
    </row>
    <row r="23" spans="2:26" s="388" customFormat="1" ht="12" customHeight="1">
      <c r="B23" s="389"/>
      <c r="C23" s="283" t="s">
        <v>1524</v>
      </c>
      <c r="D23" s="380">
        <f>SUM(E23:K23)</f>
        <v>20800</v>
      </c>
      <c r="E23" s="390">
        <v>17080</v>
      </c>
      <c r="F23" s="390">
        <v>466</v>
      </c>
      <c r="G23" s="390">
        <v>15</v>
      </c>
      <c r="H23" s="390">
        <v>13</v>
      </c>
      <c r="I23" s="390">
        <v>2</v>
      </c>
      <c r="J23" s="390">
        <v>3151</v>
      </c>
      <c r="K23" s="391">
        <v>73</v>
      </c>
      <c r="L23" s="390"/>
      <c r="M23" s="390"/>
      <c r="N23" s="390"/>
      <c r="O23" s="390"/>
      <c r="P23" s="392"/>
      <c r="Q23" s="392"/>
      <c r="R23" s="392"/>
      <c r="S23" s="392"/>
      <c r="T23" s="392"/>
      <c r="U23" s="392"/>
      <c r="V23" s="392"/>
      <c r="W23" s="392"/>
      <c r="X23" s="392"/>
      <c r="Y23" s="392"/>
      <c r="Z23" s="392"/>
    </row>
    <row r="24" spans="2:26" s="388" customFormat="1" ht="9" customHeight="1">
      <c r="B24" s="389"/>
      <c r="C24" s="283"/>
      <c r="D24" s="380"/>
      <c r="E24" s="390"/>
      <c r="F24" s="390"/>
      <c r="G24" s="390"/>
      <c r="H24" s="390"/>
      <c r="I24" s="390"/>
      <c r="J24" s="390"/>
      <c r="K24" s="391"/>
      <c r="L24" s="390"/>
      <c r="M24" s="390"/>
      <c r="N24" s="390"/>
      <c r="O24" s="390"/>
      <c r="P24" s="392"/>
      <c r="Q24" s="392"/>
      <c r="R24" s="392"/>
      <c r="S24" s="392"/>
      <c r="T24" s="392"/>
      <c r="U24" s="392"/>
      <c r="V24" s="392"/>
      <c r="W24" s="392"/>
      <c r="X24" s="392"/>
      <c r="Y24" s="392"/>
      <c r="Z24" s="392"/>
    </row>
    <row r="25" spans="2:26" s="388" customFormat="1" ht="12" customHeight="1">
      <c r="B25" s="389"/>
      <c r="C25" s="283" t="s">
        <v>1483</v>
      </c>
      <c r="D25" s="380">
        <f>SUM(E25:K25)</f>
        <v>11409</v>
      </c>
      <c r="E25" s="390">
        <v>9907</v>
      </c>
      <c r="F25" s="390">
        <v>214</v>
      </c>
      <c r="G25" s="390">
        <v>32</v>
      </c>
      <c r="H25" s="390">
        <v>1</v>
      </c>
      <c r="I25" s="390">
        <v>36</v>
      </c>
      <c r="J25" s="390">
        <v>1182</v>
      </c>
      <c r="K25" s="391">
        <v>37</v>
      </c>
      <c r="L25" s="390"/>
      <c r="M25" s="390"/>
      <c r="N25" s="390"/>
      <c r="O25" s="390"/>
      <c r="P25" s="392"/>
      <c r="Q25" s="392"/>
      <c r="R25" s="392"/>
      <c r="S25" s="392"/>
      <c r="T25" s="392"/>
      <c r="U25" s="392"/>
      <c r="V25" s="392"/>
      <c r="W25" s="392"/>
      <c r="X25" s="392"/>
      <c r="Y25" s="392"/>
      <c r="Z25" s="392"/>
    </row>
    <row r="26" spans="2:26" s="388" customFormat="1" ht="12" customHeight="1">
      <c r="B26" s="389"/>
      <c r="C26" s="283" t="s">
        <v>1484</v>
      </c>
      <c r="D26" s="380">
        <f>SUM(E26:K26)</f>
        <v>18074</v>
      </c>
      <c r="E26" s="390">
        <v>15561</v>
      </c>
      <c r="F26" s="390">
        <v>45</v>
      </c>
      <c r="G26" s="390">
        <v>27</v>
      </c>
      <c r="H26" s="390">
        <v>1</v>
      </c>
      <c r="I26" s="390">
        <v>105</v>
      </c>
      <c r="J26" s="390">
        <v>2135</v>
      </c>
      <c r="K26" s="391">
        <v>200</v>
      </c>
      <c r="L26" s="390"/>
      <c r="M26" s="390"/>
      <c r="N26" s="390"/>
      <c r="O26" s="390"/>
      <c r="P26" s="392"/>
      <c r="Q26" s="392"/>
      <c r="R26" s="392"/>
      <c r="S26" s="392"/>
      <c r="T26" s="392"/>
      <c r="U26" s="392"/>
      <c r="V26" s="392"/>
      <c r="W26" s="392"/>
      <c r="X26" s="392"/>
      <c r="Y26" s="392"/>
      <c r="Z26" s="392"/>
    </row>
    <row r="27" spans="2:26" s="388" customFormat="1" ht="12" customHeight="1">
      <c r="B27" s="389"/>
      <c r="C27" s="283" t="s">
        <v>1485</v>
      </c>
      <c r="D27" s="380">
        <f>SUM(E27:K27)</f>
        <v>15103</v>
      </c>
      <c r="E27" s="390">
        <v>12471</v>
      </c>
      <c r="F27" s="390">
        <v>247</v>
      </c>
      <c r="G27" s="390">
        <v>6</v>
      </c>
      <c r="H27" s="390">
        <v>1</v>
      </c>
      <c r="I27" s="390">
        <v>218</v>
      </c>
      <c r="J27" s="390">
        <v>1973</v>
      </c>
      <c r="K27" s="391">
        <v>187</v>
      </c>
      <c r="L27" s="390"/>
      <c r="M27" s="390"/>
      <c r="N27" s="390"/>
      <c r="O27" s="390"/>
      <c r="P27" s="392"/>
      <c r="Q27" s="392"/>
      <c r="R27" s="392"/>
      <c r="S27" s="392"/>
      <c r="T27" s="392"/>
      <c r="U27" s="392"/>
      <c r="V27" s="392"/>
      <c r="W27" s="392"/>
      <c r="X27" s="392"/>
      <c r="Y27" s="392"/>
      <c r="Z27" s="392"/>
    </row>
    <row r="28" spans="2:26" s="388" customFormat="1" ht="12" customHeight="1">
      <c r="B28" s="389"/>
      <c r="C28" s="283" t="s">
        <v>503</v>
      </c>
      <c r="D28" s="380">
        <f>SUM(E28:K28)</f>
        <v>41208</v>
      </c>
      <c r="E28" s="390">
        <v>30883</v>
      </c>
      <c r="F28" s="390">
        <v>1149</v>
      </c>
      <c r="G28" s="390">
        <v>442</v>
      </c>
      <c r="H28" s="390">
        <v>29</v>
      </c>
      <c r="I28" s="390">
        <v>120</v>
      </c>
      <c r="J28" s="390">
        <v>8248</v>
      </c>
      <c r="K28" s="391">
        <v>337</v>
      </c>
      <c r="L28" s="390"/>
      <c r="M28" s="390"/>
      <c r="N28" s="390"/>
      <c r="O28" s="390"/>
      <c r="P28" s="392"/>
      <c r="Q28" s="392"/>
      <c r="R28" s="392"/>
      <c r="S28" s="392"/>
      <c r="T28" s="392"/>
      <c r="U28" s="392"/>
      <c r="V28" s="392"/>
      <c r="W28" s="392"/>
      <c r="X28" s="392"/>
      <c r="Y28" s="392"/>
      <c r="Z28" s="392"/>
    </row>
    <row r="29" spans="2:26" s="393" customFormat="1" ht="7.5" customHeight="1">
      <c r="B29" s="394"/>
      <c r="C29" s="395"/>
      <c r="D29" s="396"/>
      <c r="E29" s="397"/>
      <c r="F29" s="397"/>
      <c r="G29" s="397"/>
      <c r="H29" s="397"/>
      <c r="I29" s="397"/>
      <c r="J29" s="397"/>
      <c r="K29" s="398"/>
      <c r="L29" s="397"/>
      <c r="M29" s="397"/>
      <c r="N29" s="397"/>
      <c r="O29" s="397"/>
      <c r="P29" s="399"/>
      <c r="Q29" s="399"/>
      <c r="R29" s="399"/>
      <c r="S29" s="399"/>
      <c r="T29" s="399"/>
      <c r="U29" s="399"/>
      <c r="V29" s="399"/>
      <c r="W29" s="399"/>
      <c r="X29" s="399"/>
      <c r="Y29" s="399"/>
      <c r="Z29" s="399"/>
    </row>
    <row r="30" spans="2:26" s="393" customFormat="1" ht="12" customHeight="1">
      <c r="B30" s="1399" t="s">
        <v>1486</v>
      </c>
      <c r="C30" s="1400"/>
      <c r="D30" s="286">
        <f aca="true" t="shared" si="3" ref="D30:K30">SUM(D31:D42)</f>
        <v>204374</v>
      </c>
      <c r="E30" s="287">
        <f t="shared" si="3"/>
        <v>140645</v>
      </c>
      <c r="F30" s="287">
        <f t="shared" si="3"/>
        <v>1655</v>
      </c>
      <c r="G30" s="287">
        <f t="shared" si="3"/>
        <v>5331</v>
      </c>
      <c r="H30" s="287">
        <f t="shared" si="3"/>
        <v>195</v>
      </c>
      <c r="I30" s="287">
        <f t="shared" si="3"/>
        <v>2200</v>
      </c>
      <c r="J30" s="287">
        <f t="shared" si="3"/>
        <v>52441</v>
      </c>
      <c r="K30" s="288">
        <f t="shared" si="3"/>
        <v>1907</v>
      </c>
      <c r="L30" s="277"/>
      <c r="M30" s="277"/>
      <c r="N30" s="277"/>
      <c r="O30" s="277"/>
      <c r="P30" s="399"/>
      <c r="Q30" s="399"/>
      <c r="R30" s="399"/>
      <c r="S30" s="399"/>
      <c r="T30" s="399"/>
      <c r="U30" s="399"/>
      <c r="V30" s="399"/>
      <c r="W30" s="399"/>
      <c r="X30" s="399"/>
      <c r="Y30" s="399"/>
      <c r="Z30" s="399"/>
    </row>
    <row r="31" spans="2:26" s="388" customFormat="1" ht="12" customHeight="1">
      <c r="B31" s="389"/>
      <c r="C31" s="283" t="s">
        <v>505</v>
      </c>
      <c r="D31" s="380">
        <f>SUM(E31:K31)</f>
        <v>43524</v>
      </c>
      <c r="E31" s="390">
        <v>28002</v>
      </c>
      <c r="F31" s="390">
        <v>878</v>
      </c>
      <c r="G31" s="390">
        <v>234</v>
      </c>
      <c r="H31" s="390">
        <v>27</v>
      </c>
      <c r="I31" s="390">
        <v>849</v>
      </c>
      <c r="J31" s="390">
        <v>13083</v>
      </c>
      <c r="K31" s="391">
        <v>451</v>
      </c>
      <c r="L31" s="390"/>
      <c r="M31" s="390"/>
      <c r="N31" s="390"/>
      <c r="O31" s="390"/>
      <c r="P31" s="392"/>
      <c r="Q31" s="392"/>
      <c r="R31" s="392"/>
      <c r="S31" s="392"/>
      <c r="T31" s="392"/>
      <c r="U31" s="392"/>
      <c r="V31" s="392"/>
      <c r="W31" s="392"/>
      <c r="X31" s="392"/>
      <c r="Y31" s="392"/>
      <c r="Z31" s="392"/>
    </row>
    <row r="32" spans="2:15" ht="12" customHeight="1">
      <c r="B32" s="378"/>
      <c r="C32" s="283" t="s">
        <v>506</v>
      </c>
      <c r="D32" s="380">
        <f>SUM(E32:K32)</f>
        <v>45751</v>
      </c>
      <c r="E32" s="390">
        <v>27273</v>
      </c>
      <c r="F32" s="390">
        <v>285</v>
      </c>
      <c r="G32" s="390">
        <v>3586</v>
      </c>
      <c r="H32" s="390">
        <v>58</v>
      </c>
      <c r="I32" s="390">
        <v>182</v>
      </c>
      <c r="J32" s="390">
        <v>14177</v>
      </c>
      <c r="K32" s="391">
        <v>190</v>
      </c>
      <c r="L32" s="400"/>
      <c r="M32" s="400"/>
      <c r="N32" s="400"/>
      <c r="O32" s="400"/>
    </row>
    <row r="33" spans="2:26" s="388" customFormat="1" ht="9" customHeight="1">
      <c r="B33" s="389"/>
      <c r="C33" s="283"/>
      <c r="D33" s="380"/>
      <c r="E33" s="390"/>
      <c r="F33" s="390"/>
      <c r="G33" s="390"/>
      <c r="H33" s="390"/>
      <c r="I33" s="390"/>
      <c r="J33" s="390"/>
      <c r="K33" s="391"/>
      <c r="L33" s="390"/>
      <c r="M33" s="390"/>
      <c r="N33" s="390"/>
      <c r="O33" s="390"/>
      <c r="P33" s="392"/>
      <c r="Q33" s="392"/>
      <c r="R33" s="392"/>
      <c r="S33" s="392"/>
      <c r="T33" s="392"/>
      <c r="U33" s="392"/>
      <c r="V33" s="392"/>
      <c r="W33" s="392"/>
      <c r="X33" s="392"/>
      <c r="Y33" s="392"/>
      <c r="Z33" s="392"/>
    </row>
    <row r="34" spans="2:15" ht="12" customHeight="1">
      <c r="B34" s="378"/>
      <c r="C34" s="283" t="s">
        <v>1487</v>
      </c>
      <c r="D34" s="380">
        <f>SUM(E34:K34)</f>
        <v>18061</v>
      </c>
      <c r="E34" s="390">
        <v>11759</v>
      </c>
      <c r="F34" s="390">
        <v>195</v>
      </c>
      <c r="G34" s="390">
        <v>928</v>
      </c>
      <c r="H34" s="390">
        <v>24</v>
      </c>
      <c r="I34" s="390">
        <v>152</v>
      </c>
      <c r="J34" s="390">
        <v>4828</v>
      </c>
      <c r="K34" s="391">
        <v>175</v>
      </c>
      <c r="L34" s="400"/>
      <c r="M34" s="400"/>
      <c r="N34" s="400"/>
      <c r="O34" s="400"/>
    </row>
    <row r="35" spans="2:26" s="388" customFormat="1" ht="9" customHeight="1">
      <c r="B35" s="389"/>
      <c r="C35" s="283"/>
      <c r="D35" s="380"/>
      <c r="E35" s="390"/>
      <c r="F35" s="390"/>
      <c r="G35" s="390"/>
      <c r="H35" s="390"/>
      <c r="I35" s="390"/>
      <c r="J35" s="390"/>
      <c r="K35" s="391"/>
      <c r="L35" s="390"/>
      <c r="M35" s="390"/>
      <c r="N35" s="390"/>
      <c r="O35" s="390"/>
      <c r="P35" s="392"/>
      <c r="Q35" s="392"/>
      <c r="R35" s="392"/>
      <c r="S35" s="392"/>
      <c r="T35" s="392"/>
      <c r="U35" s="392"/>
      <c r="V35" s="392"/>
      <c r="W35" s="392"/>
      <c r="X35" s="392"/>
      <c r="Y35" s="392"/>
      <c r="Z35" s="392"/>
    </row>
    <row r="36" spans="2:26" s="388" customFormat="1" ht="12" customHeight="1">
      <c r="B36" s="389"/>
      <c r="C36" s="283" t="s">
        <v>1488</v>
      </c>
      <c r="D36" s="380">
        <f aca="true" t="shared" si="4" ref="D36:D42">SUM(E36:K36)</f>
        <v>11753</v>
      </c>
      <c r="E36" s="390">
        <v>9112</v>
      </c>
      <c r="F36" s="390">
        <v>19</v>
      </c>
      <c r="G36" s="390">
        <v>149</v>
      </c>
      <c r="H36" s="390">
        <v>20</v>
      </c>
      <c r="I36" s="390">
        <v>46</v>
      </c>
      <c r="J36" s="390">
        <v>2222</v>
      </c>
      <c r="K36" s="391">
        <v>185</v>
      </c>
      <c r="L36" s="390"/>
      <c r="M36" s="390"/>
      <c r="N36" s="390"/>
      <c r="O36" s="390"/>
      <c r="P36" s="392"/>
      <c r="Q36" s="392"/>
      <c r="R36" s="392"/>
      <c r="S36" s="392"/>
      <c r="T36" s="392"/>
      <c r="U36" s="392"/>
      <c r="V36" s="392"/>
      <c r="W36" s="392"/>
      <c r="X36" s="392"/>
      <c r="Y36" s="392"/>
      <c r="Z36" s="392"/>
    </row>
    <row r="37" spans="2:26" s="388" customFormat="1" ht="12" customHeight="1">
      <c r="B37" s="389"/>
      <c r="C37" s="283" t="s">
        <v>511</v>
      </c>
      <c r="D37" s="380">
        <f t="shared" si="4"/>
        <v>8795</v>
      </c>
      <c r="E37" s="390">
        <v>6510</v>
      </c>
      <c r="F37" s="390">
        <v>1</v>
      </c>
      <c r="G37" s="390">
        <v>52</v>
      </c>
      <c r="H37" s="390">
        <v>0</v>
      </c>
      <c r="I37" s="390">
        <v>155</v>
      </c>
      <c r="J37" s="390">
        <v>1843</v>
      </c>
      <c r="K37" s="391">
        <v>234</v>
      </c>
      <c r="L37" s="390"/>
      <c r="M37" s="390"/>
      <c r="N37" s="390"/>
      <c r="O37" s="390"/>
      <c r="P37" s="392"/>
      <c r="Q37" s="392"/>
      <c r="R37" s="392"/>
      <c r="S37" s="392"/>
      <c r="T37" s="392"/>
      <c r="U37" s="392"/>
      <c r="V37" s="392"/>
      <c r="W37" s="392"/>
      <c r="X37" s="392"/>
      <c r="Y37" s="392"/>
      <c r="Z37" s="392"/>
    </row>
    <row r="38" spans="2:15" ht="12" customHeight="1">
      <c r="B38" s="378"/>
      <c r="C38" s="283" t="s">
        <v>512</v>
      </c>
      <c r="D38" s="380">
        <f t="shared" si="4"/>
        <v>12967</v>
      </c>
      <c r="E38" s="390">
        <v>10047</v>
      </c>
      <c r="F38" s="390">
        <v>16</v>
      </c>
      <c r="G38" s="390">
        <v>83</v>
      </c>
      <c r="H38" s="390">
        <v>4</v>
      </c>
      <c r="I38" s="390">
        <v>96</v>
      </c>
      <c r="J38" s="390">
        <v>2563</v>
      </c>
      <c r="K38" s="391">
        <v>158</v>
      </c>
      <c r="L38" s="400"/>
      <c r="M38" s="400"/>
      <c r="N38" s="400"/>
      <c r="O38" s="400"/>
    </row>
    <row r="39" spans="2:15" ht="12" customHeight="1">
      <c r="B39" s="378"/>
      <c r="C39" s="283" t="s">
        <v>513</v>
      </c>
      <c r="D39" s="380">
        <f t="shared" si="4"/>
        <v>14558</v>
      </c>
      <c r="E39" s="390">
        <v>10974</v>
      </c>
      <c r="F39" s="390">
        <v>60</v>
      </c>
      <c r="G39" s="390">
        <v>79</v>
      </c>
      <c r="H39" s="390">
        <v>4</v>
      </c>
      <c r="I39" s="390">
        <v>171</v>
      </c>
      <c r="J39" s="390">
        <v>3179</v>
      </c>
      <c r="K39" s="391">
        <v>91</v>
      </c>
      <c r="L39" s="400"/>
      <c r="M39" s="400"/>
      <c r="N39" s="400"/>
      <c r="O39" s="400"/>
    </row>
    <row r="40" spans="2:14" ht="12" customHeight="1">
      <c r="B40" s="378"/>
      <c r="C40" s="283" t="s">
        <v>422</v>
      </c>
      <c r="D40" s="380">
        <f t="shared" si="4"/>
        <v>16403</v>
      </c>
      <c r="E40" s="390">
        <v>11650</v>
      </c>
      <c r="F40" s="390">
        <v>141</v>
      </c>
      <c r="G40" s="390">
        <v>37</v>
      </c>
      <c r="H40" s="390">
        <v>46</v>
      </c>
      <c r="I40" s="390">
        <v>178</v>
      </c>
      <c r="J40" s="390">
        <v>4106</v>
      </c>
      <c r="K40" s="391">
        <v>245</v>
      </c>
      <c r="L40" s="400"/>
      <c r="M40" s="400"/>
      <c r="N40" s="400"/>
    </row>
    <row r="41" spans="2:15" ht="12" customHeight="1">
      <c r="B41" s="378"/>
      <c r="C41" s="283" t="s">
        <v>1489</v>
      </c>
      <c r="D41" s="380">
        <f t="shared" si="4"/>
        <v>14792</v>
      </c>
      <c r="E41" s="390">
        <v>11237</v>
      </c>
      <c r="F41" s="390">
        <v>49</v>
      </c>
      <c r="G41" s="390">
        <v>74</v>
      </c>
      <c r="H41" s="390">
        <v>1</v>
      </c>
      <c r="I41" s="390">
        <v>244</v>
      </c>
      <c r="J41" s="390">
        <v>3043</v>
      </c>
      <c r="K41" s="391">
        <v>144</v>
      </c>
      <c r="L41" s="400"/>
      <c r="N41" s="400"/>
      <c r="O41" s="400"/>
    </row>
    <row r="42" spans="2:15" ht="11.25" customHeight="1">
      <c r="B42" s="378"/>
      <c r="C42" s="283" t="s">
        <v>1490</v>
      </c>
      <c r="D42" s="380">
        <f t="shared" si="4"/>
        <v>17770</v>
      </c>
      <c r="E42" s="390">
        <v>14081</v>
      </c>
      <c r="F42" s="390">
        <v>11</v>
      </c>
      <c r="G42" s="390">
        <v>109</v>
      </c>
      <c r="H42" s="390">
        <v>11</v>
      </c>
      <c r="I42" s="390">
        <v>127</v>
      </c>
      <c r="J42" s="390">
        <v>3397</v>
      </c>
      <c r="K42" s="391">
        <v>34</v>
      </c>
      <c r="L42" s="400"/>
      <c r="M42" s="400"/>
      <c r="N42" s="400"/>
      <c r="O42" s="400"/>
    </row>
    <row r="43" spans="2:15" ht="6.75" customHeight="1">
      <c r="B43" s="378"/>
      <c r="C43" s="395"/>
      <c r="D43" s="401"/>
      <c r="E43" s="390"/>
      <c r="F43" s="390"/>
      <c r="G43" s="390"/>
      <c r="H43" s="390"/>
      <c r="I43" s="390"/>
      <c r="J43" s="390"/>
      <c r="K43" s="391"/>
      <c r="L43" s="400"/>
      <c r="M43" s="400"/>
      <c r="N43" s="400"/>
      <c r="O43" s="400"/>
    </row>
    <row r="44" spans="2:15" ht="12.75" customHeight="1">
      <c r="B44" s="1399" t="s">
        <v>518</v>
      </c>
      <c r="C44" s="1400"/>
      <c r="D44" s="286">
        <f aca="true" t="shared" si="5" ref="D44:K44">SUM(D45:D59)</f>
        <v>387922</v>
      </c>
      <c r="E44" s="287">
        <f t="shared" si="5"/>
        <v>228291</v>
      </c>
      <c r="F44" s="287">
        <f t="shared" si="5"/>
        <v>42269</v>
      </c>
      <c r="G44" s="287">
        <f t="shared" si="5"/>
        <v>34002</v>
      </c>
      <c r="H44" s="287">
        <f t="shared" si="5"/>
        <v>892</v>
      </c>
      <c r="I44" s="287">
        <f t="shared" si="5"/>
        <v>1444</v>
      </c>
      <c r="J44" s="287">
        <f t="shared" si="5"/>
        <v>78024</v>
      </c>
      <c r="K44" s="288">
        <f t="shared" si="5"/>
        <v>3000</v>
      </c>
      <c r="L44" s="402"/>
      <c r="M44" s="402"/>
      <c r="N44" s="402"/>
      <c r="O44" s="402"/>
    </row>
    <row r="45" spans="2:15" ht="12" customHeight="1">
      <c r="B45" s="378"/>
      <c r="C45" s="283" t="s">
        <v>519</v>
      </c>
      <c r="D45" s="380">
        <f aca="true" t="shared" si="6" ref="D45:D50">SUM(E45:K45)</f>
        <v>89051</v>
      </c>
      <c r="E45" s="390">
        <v>59812</v>
      </c>
      <c r="F45" s="390">
        <v>5321</v>
      </c>
      <c r="G45" s="390">
        <v>5325</v>
      </c>
      <c r="H45" s="390">
        <v>58</v>
      </c>
      <c r="I45" s="390">
        <v>280</v>
      </c>
      <c r="J45" s="390">
        <v>18178</v>
      </c>
      <c r="K45" s="391">
        <v>77</v>
      </c>
      <c r="L45" s="400"/>
      <c r="M45" s="400"/>
      <c r="N45" s="400"/>
      <c r="O45" s="400"/>
    </row>
    <row r="46" spans="2:15" ht="12" customHeight="1">
      <c r="B46" s="378"/>
      <c r="C46" s="283" t="s">
        <v>520</v>
      </c>
      <c r="D46" s="380">
        <f t="shared" si="6"/>
        <v>38303</v>
      </c>
      <c r="E46" s="390">
        <v>26493</v>
      </c>
      <c r="F46" s="390">
        <v>5486</v>
      </c>
      <c r="G46" s="390">
        <v>574</v>
      </c>
      <c r="H46" s="390">
        <v>87</v>
      </c>
      <c r="I46" s="390">
        <v>87</v>
      </c>
      <c r="J46" s="390">
        <v>5244</v>
      </c>
      <c r="K46" s="391">
        <v>332</v>
      </c>
      <c r="L46" s="400"/>
      <c r="M46" s="400"/>
      <c r="N46" s="400"/>
      <c r="O46" s="400"/>
    </row>
    <row r="47" spans="2:15" ht="12" customHeight="1">
      <c r="B47" s="378"/>
      <c r="C47" s="283" t="s">
        <v>521</v>
      </c>
      <c r="D47" s="380">
        <f t="shared" si="6"/>
        <v>30126</v>
      </c>
      <c r="E47" s="390">
        <v>16402</v>
      </c>
      <c r="F47" s="390">
        <v>1441</v>
      </c>
      <c r="G47" s="390">
        <v>5428</v>
      </c>
      <c r="H47" s="390">
        <v>74</v>
      </c>
      <c r="I47" s="390">
        <v>89</v>
      </c>
      <c r="J47" s="390">
        <v>6347</v>
      </c>
      <c r="K47" s="391">
        <v>345</v>
      </c>
      <c r="L47" s="400"/>
      <c r="M47" s="400"/>
      <c r="N47" s="400"/>
      <c r="O47" s="400"/>
    </row>
    <row r="48" spans="2:15" ht="12" customHeight="1">
      <c r="B48" s="378"/>
      <c r="C48" s="283" t="s">
        <v>522</v>
      </c>
      <c r="D48" s="380">
        <f t="shared" si="6"/>
        <v>46189</v>
      </c>
      <c r="E48" s="390">
        <v>27202</v>
      </c>
      <c r="F48" s="390">
        <v>1363</v>
      </c>
      <c r="G48" s="390">
        <v>8007</v>
      </c>
      <c r="H48" s="390">
        <v>168</v>
      </c>
      <c r="I48" s="390">
        <v>326</v>
      </c>
      <c r="J48" s="390">
        <v>8823</v>
      </c>
      <c r="K48" s="391">
        <v>300</v>
      </c>
      <c r="L48" s="400"/>
      <c r="M48" s="400"/>
      <c r="N48" s="400"/>
      <c r="O48" s="400"/>
    </row>
    <row r="49" spans="2:15" ht="12" customHeight="1">
      <c r="B49" s="378"/>
      <c r="C49" s="283" t="s">
        <v>523</v>
      </c>
      <c r="D49" s="380">
        <f t="shared" si="6"/>
        <v>47154</v>
      </c>
      <c r="E49" s="390">
        <v>22859</v>
      </c>
      <c r="F49" s="390">
        <v>10617</v>
      </c>
      <c r="G49" s="390">
        <v>2991</v>
      </c>
      <c r="H49" s="390">
        <v>18</v>
      </c>
      <c r="I49" s="390">
        <v>169</v>
      </c>
      <c r="J49" s="390">
        <v>10445</v>
      </c>
      <c r="K49" s="391">
        <v>55</v>
      </c>
      <c r="L49" s="400"/>
      <c r="M49" s="400"/>
      <c r="N49" s="400"/>
      <c r="O49" s="400"/>
    </row>
    <row r="50" spans="2:15" ht="12" customHeight="1">
      <c r="B50" s="378"/>
      <c r="C50" s="283" t="s">
        <v>524</v>
      </c>
      <c r="D50" s="380">
        <f t="shared" si="6"/>
        <v>39575</v>
      </c>
      <c r="E50" s="390">
        <v>16036</v>
      </c>
      <c r="F50" s="390">
        <v>6876</v>
      </c>
      <c r="G50" s="390">
        <v>2496</v>
      </c>
      <c r="H50" s="390">
        <v>119</v>
      </c>
      <c r="I50" s="390">
        <v>83</v>
      </c>
      <c r="J50" s="390">
        <v>13702</v>
      </c>
      <c r="K50" s="391">
        <v>263</v>
      </c>
      <c r="L50" s="400"/>
      <c r="M50" s="400"/>
      <c r="N50" s="400"/>
      <c r="O50" s="400"/>
    </row>
    <row r="51" spans="2:15" ht="9" customHeight="1">
      <c r="B51" s="378"/>
      <c r="C51" s="283"/>
      <c r="D51" s="380"/>
      <c r="E51" s="390"/>
      <c r="F51" s="390"/>
      <c r="G51" s="390"/>
      <c r="H51" s="390"/>
      <c r="I51" s="390"/>
      <c r="J51" s="390"/>
      <c r="K51" s="391"/>
      <c r="L51" s="400"/>
      <c r="M51" s="400"/>
      <c r="N51" s="400"/>
      <c r="O51" s="400"/>
    </row>
    <row r="52" spans="2:15" ht="12" customHeight="1">
      <c r="B52" s="378"/>
      <c r="C52" s="283" t="s">
        <v>1491</v>
      </c>
      <c r="D52" s="380">
        <f>SUM(E52:K52)</f>
        <v>12848</v>
      </c>
      <c r="E52" s="390">
        <v>8646</v>
      </c>
      <c r="F52" s="390">
        <v>2363</v>
      </c>
      <c r="G52" s="390">
        <v>645</v>
      </c>
      <c r="H52" s="390">
        <v>19</v>
      </c>
      <c r="I52" s="390">
        <v>2</v>
      </c>
      <c r="J52" s="390">
        <v>1133</v>
      </c>
      <c r="K52" s="391">
        <v>40</v>
      </c>
      <c r="L52" s="400"/>
      <c r="M52" s="400"/>
      <c r="N52" s="400"/>
      <c r="O52" s="400"/>
    </row>
    <row r="53" spans="2:15" ht="12" customHeight="1">
      <c r="B53" s="378"/>
      <c r="C53" s="283" t="s">
        <v>1492</v>
      </c>
      <c r="D53" s="380">
        <f>SUM(E53:K53)</f>
        <v>13171</v>
      </c>
      <c r="E53" s="390">
        <v>7030</v>
      </c>
      <c r="F53" s="390">
        <v>2154</v>
      </c>
      <c r="G53" s="390">
        <v>1934</v>
      </c>
      <c r="H53" s="390">
        <v>67</v>
      </c>
      <c r="I53" s="390">
        <v>99</v>
      </c>
      <c r="J53" s="390">
        <v>1734</v>
      </c>
      <c r="K53" s="391">
        <v>153</v>
      </c>
      <c r="L53" s="400"/>
      <c r="M53" s="400"/>
      <c r="N53" s="400"/>
      <c r="O53" s="400"/>
    </row>
    <row r="54" spans="2:15" ht="12" customHeight="1">
      <c r="B54" s="378"/>
      <c r="C54" s="283"/>
      <c r="D54" s="380"/>
      <c r="E54" s="390"/>
      <c r="F54" s="390"/>
      <c r="G54" s="390"/>
      <c r="H54" s="390"/>
      <c r="I54" s="390"/>
      <c r="J54" s="390"/>
      <c r="K54" s="391"/>
      <c r="L54" s="400"/>
      <c r="M54" s="400"/>
      <c r="N54" s="400"/>
      <c r="O54" s="400"/>
    </row>
    <row r="55" spans="2:15" ht="12" customHeight="1">
      <c r="B55" s="378"/>
      <c r="C55" s="283" t="s">
        <v>429</v>
      </c>
      <c r="D55" s="380">
        <f>SUM(E55:K55)</f>
        <v>15165</v>
      </c>
      <c r="E55" s="390">
        <v>8061</v>
      </c>
      <c r="F55" s="390">
        <v>1791</v>
      </c>
      <c r="G55" s="390">
        <v>1428</v>
      </c>
      <c r="H55" s="390">
        <v>80</v>
      </c>
      <c r="I55" s="390">
        <v>19</v>
      </c>
      <c r="J55" s="390">
        <v>3556</v>
      </c>
      <c r="K55" s="391">
        <v>230</v>
      </c>
      <c r="L55" s="400"/>
      <c r="M55" s="400"/>
      <c r="N55" s="400"/>
      <c r="O55" s="400"/>
    </row>
    <row r="56" spans="2:15" ht="12" customHeight="1">
      <c r="B56" s="378"/>
      <c r="C56" s="283" t="s">
        <v>1493</v>
      </c>
      <c r="D56" s="380">
        <f>SUM(E56:K56)</f>
        <v>20214</v>
      </c>
      <c r="E56" s="390">
        <v>9018</v>
      </c>
      <c r="F56" s="390">
        <v>3025</v>
      </c>
      <c r="G56" s="390">
        <v>3795</v>
      </c>
      <c r="H56" s="390">
        <v>94</v>
      </c>
      <c r="I56" s="390">
        <v>135</v>
      </c>
      <c r="J56" s="390">
        <v>3745</v>
      </c>
      <c r="K56" s="391">
        <v>402</v>
      </c>
      <c r="L56" s="400"/>
      <c r="M56" s="400"/>
      <c r="N56" s="400"/>
      <c r="O56" s="400"/>
    </row>
    <row r="57" spans="2:15" ht="12" customHeight="1">
      <c r="B57" s="378"/>
      <c r="C57" s="283" t="s">
        <v>431</v>
      </c>
      <c r="D57" s="380">
        <f>SUM(E57:K57)</f>
        <v>11632</v>
      </c>
      <c r="E57" s="390">
        <v>7560</v>
      </c>
      <c r="F57" s="390">
        <v>368</v>
      </c>
      <c r="G57" s="390">
        <v>351</v>
      </c>
      <c r="H57" s="390">
        <v>48</v>
      </c>
      <c r="I57" s="390">
        <v>144</v>
      </c>
      <c r="J57" s="390">
        <v>2504</v>
      </c>
      <c r="K57" s="391">
        <v>657</v>
      </c>
      <c r="L57" s="400"/>
      <c r="M57" s="400"/>
      <c r="N57" s="400"/>
      <c r="O57" s="400"/>
    </row>
    <row r="58" spans="2:15" ht="12" customHeight="1">
      <c r="B58" s="378"/>
      <c r="C58" s="283" t="s">
        <v>432</v>
      </c>
      <c r="D58" s="380">
        <f>SUM(E58:K58)</f>
        <v>24494</v>
      </c>
      <c r="E58" s="390">
        <v>19172</v>
      </c>
      <c r="F58" s="390">
        <v>1464</v>
      </c>
      <c r="G58" s="390">
        <v>1028</v>
      </c>
      <c r="H58" s="390">
        <v>60</v>
      </c>
      <c r="I58" s="390">
        <v>11</v>
      </c>
      <c r="J58" s="390">
        <v>2613</v>
      </c>
      <c r="K58" s="391">
        <v>146</v>
      </c>
      <c r="L58" s="400"/>
      <c r="M58" s="400"/>
      <c r="N58" s="400"/>
      <c r="O58" s="400"/>
    </row>
    <row r="59" spans="2:15" ht="9" customHeight="1">
      <c r="B59" s="378"/>
      <c r="C59" s="283"/>
      <c r="D59" s="380"/>
      <c r="E59" s="390"/>
      <c r="F59" s="390"/>
      <c r="G59" s="390"/>
      <c r="H59" s="390"/>
      <c r="I59" s="390"/>
      <c r="J59" s="390"/>
      <c r="K59" s="391"/>
      <c r="L59" s="400"/>
      <c r="M59" s="400"/>
      <c r="N59" s="400"/>
      <c r="O59" s="400"/>
    </row>
    <row r="60" spans="2:15" ht="12" customHeight="1">
      <c r="B60" s="1399" t="s">
        <v>527</v>
      </c>
      <c r="C60" s="1400"/>
      <c r="D60" s="286">
        <f aca="true" t="shared" si="7" ref="D60:K60">SUM(D61:D72)</f>
        <v>290343</v>
      </c>
      <c r="E60" s="287">
        <f t="shared" si="7"/>
        <v>208299</v>
      </c>
      <c r="F60" s="287">
        <f t="shared" si="7"/>
        <v>13859</v>
      </c>
      <c r="G60" s="287">
        <f t="shared" si="7"/>
        <v>16851</v>
      </c>
      <c r="H60" s="287">
        <f t="shared" si="7"/>
        <v>161</v>
      </c>
      <c r="I60" s="287">
        <f t="shared" si="7"/>
        <v>2506</v>
      </c>
      <c r="J60" s="287">
        <f t="shared" si="7"/>
        <v>47608</v>
      </c>
      <c r="K60" s="288">
        <f t="shared" si="7"/>
        <v>1059</v>
      </c>
      <c r="L60" s="277"/>
      <c r="M60" s="277"/>
      <c r="N60" s="277"/>
      <c r="O60" s="277"/>
    </row>
    <row r="61" spans="2:15" ht="12" customHeight="1">
      <c r="B61" s="378"/>
      <c r="C61" s="283" t="s">
        <v>1494</v>
      </c>
      <c r="D61" s="380">
        <f>SUM(E61:K61)</f>
        <v>55724</v>
      </c>
      <c r="E61" s="390">
        <v>40336</v>
      </c>
      <c r="F61" s="390">
        <v>1460</v>
      </c>
      <c r="G61" s="390">
        <v>990</v>
      </c>
      <c r="H61" s="390">
        <v>49</v>
      </c>
      <c r="I61" s="390">
        <v>619</v>
      </c>
      <c r="J61" s="390">
        <v>12215</v>
      </c>
      <c r="K61" s="391">
        <v>55</v>
      </c>
      <c r="L61" s="400"/>
      <c r="M61" s="400"/>
      <c r="N61" s="400"/>
      <c r="O61" s="400"/>
    </row>
    <row r="62" spans="2:15" ht="12" customHeight="1">
      <c r="B62" s="378"/>
      <c r="C62" s="283" t="s">
        <v>529</v>
      </c>
      <c r="D62" s="380">
        <f>SUM(E62:K62)</f>
        <v>35810</v>
      </c>
      <c r="E62" s="390">
        <v>26416</v>
      </c>
      <c r="F62" s="390">
        <v>766</v>
      </c>
      <c r="G62" s="390">
        <v>3891</v>
      </c>
      <c r="H62" s="390">
        <v>25</v>
      </c>
      <c r="I62" s="390">
        <v>97</v>
      </c>
      <c r="J62" s="390">
        <v>4574</v>
      </c>
      <c r="K62" s="391">
        <v>41</v>
      </c>
      <c r="L62" s="400"/>
      <c r="M62" s="400"/>
      <c r="N62" s="400"/>
      <c r="O62" s="400"/>
    </row>
    <row r="63" spans="2:15" ht="9" customHeight="1">
      <c r="B63" s="378"/>
      <c r="C63" s="283"/>
      <c r="D63" s="380"/>
      <c r="E63" s="390"/>
      <c r="F63" s="390"/>
      <c r="G63" s="390"/>
      <c r="H63" s="390"/>
      <c r="I63" s="390"/>
      <c r="J63" s="390"/>
      <c r="K63" s="391"/>
      <c r="L63" s="400"/>
      <c r="M63" s="400"/>
      <c r="N63" s="400"/>
      <c r="O63" s="400"/>
    </row>
    <row r="64" spans="2:15" ht="12" customHeight="1">
      <c r="B64" s="378"/>
      <c r="C64" s="283" t="s">
        <v>530</v>
      </c>
      <c r="D64" s="380">
        <f>SUM(E64:K64)</f>
        <v>43978</v>
      </c>
      <c r="E64" s="390">
        <v>30100</v>
      </c>
      <c r="F64" s="390">
        <v>4500</v>
      </c>
      <c r="G64" s="390">
        <v>1018</v>
      </c>
      <c r="H64" s="390">
        <v>9</v>
      </c>
      <c r="I64" s="390">
        <v>346</v>
      </c>
      <c r="J64" s="390">
        <v>7981</v>
      </c>
      <c r="K64" s="391">
        <v>24</v>
      </c>
      <c r="L64" s="400"/>
      <c r="M64" s="400"/>
      <c r="N64" s="400"/>
      <c r="O64" s="400"/>
    </row>
    <row r="65" spans="2:15" ht="12" customHeight="1">
      <c r="B65" s="378"/>
      <c r="C65" s="283" t="s">
        <v>434</v>
      </c>
      <c r="D65" s="380">
        <f>SUM(E65:K65)</f>
        <v>13675</v>
      </c>
      <c r="E65" s="390">
        <v>8909</v>
      </c>
      <c r="F65" s="390">
        <v>2300</v>
      </c>
      <c r="G65" s="390">
        <v>887</v>
      </c>
      <c r="H65" s="390">
        <v>4</v>
      </c>
      <c r="I65" s="390">
        <v>22</v>
      </c>
      <c r="J65" s="390">
        <v>1543</v>
      </c>
      <c r="K65" s="391">
        <v>10</v>
      </c>
      <c r="L65" s="400"/>
      <c r="M65" s="400"/>
      <c r="N65" s="400"/>
      <c r="O65" s="400"/>
    </row>
    <row r="66" spans="2:15" ht="12" customHeight="1">
      <c r="B66" s="378"/>
      <c r="C66" s="283" t="s">
        <v>435</v>
      </c>
      <c r="D66" s="380">
        <f>SUM(E66:K66)</f>
        <v>10778</v>
      </c>
      <c r="E66" s="390">
        <v>5584</v>
      </c>
      <c r="F66" s="390">
        <v>1299</v>
      </c>
      <c r="G66" s="390">
        <v>980</v>
      </c>
      <c r="H66" s="390">
        <v>28</v>
      </c>
      <c r="I66" s="390">
        <v>152</v>
      </c>
      <c r="J66" s="390">
        <v>2589</v>
      </c>
      <c r="K66" s="391">
        <v>146</v>
      </c>
      <c r="L66" s="400"/>
      <c r="M66" s="400"/>
      <c r="N66" s="400"/>
      <c r="O66" s="400"/>
    </row>
    <row r="67" spans="2:15" ht="12" customHeight="1">
      <c r="B67" s="378"/>
      <c r="C67" s="283" t="s">
        <v>436</v>
      </c>
      <c r="D67" s="380">
        <f>SUM(E67:K67)</f>
        <v>13832</v>
      </c>
      <c r="E67" s="390">
        <v>9143</v>
      </c>
      <c r="F67" s="390">
        <v>1280</v>
      </c>
      <c r="G67" s="390">
        <v>608</v>
      </c>
      <c r="H67" s="390">
        <v>8</v>
      </c>
      <c r="I67" s="390">
        <v>67</v>
      </c>
      <c r="J67" s="390">
        <v>2639</v>
      </c>
      <c r="K67" s="391">
        <v>87</v>
      </c>
      <c r="L67" s="400"/>
      <c r="M67" s="400"/>
      <c r="N67" s="400"/>
      <c r="O67" s="400"/>
    </row>
    <row r="68" spans="2:15" ht="12" customHeight="1">
      <c r="B68" s="378"/>
      <c r="C68" s="283" t="s">
        <v>437</v>
      </c>
      <c r="D68" s="380">
        <f>SUM(E68:K68)</f>
        <v>48913</v>
      </c>
      <c r="E68" s="390">
        <v>40854</v>
      </c>
      <c r="F68" s="390">
        <v>624</v>
      </c>
      <c r="G68" s="390">
        <v>1379</v>
      </c>
      <c r="H68" s="390">
        <v>8</v>
      </c>
      <c r="I68" s="390">
        <v>325</v>
      </c>
      <c r="J68" s="390">
        <v>5448</v>
      </c>
      <c r="K68" s="391">
        <v>275</v>
      </c>
      <c r="L68" s="400"/>
      <c r="M68" s="400"/>
      <c r="N68" s="400"/>
      <c r="O68" s="400"/>
    </row>
    <row r="69" spans="2:15" ht="9" customHeight="1">
      <c r="B69" s="378"/>
      <c r="C69" s="283"/>
      <c r="D69" s="380"/>
      <c r="E69" s="390"/>
      <c r="F69" s="390"/>
      <c r="G69" s="390"/>
      <c r="H69" s="390"/>
      <c r="I69" s="390"/>
      <c r="J69" s="390"/>
      <c r="K69" s="391"/>
      <c r="L69" s="400"/>
      <c r="M69" s="400"/>
      <c r="N69" s="400"/>
      <c r="O69" s="400"/>
    </row>
    <row r="70" spans="2:15" ht="12" customHeight="1">
      <c r="B70" s="378"/>
      <c r="C70" s="283" t="s">
        <v>439</v>
      </c>
      <c r="D70" s="380">
        <f>SUM(E70:K70)</f>
        <v>27966</v>
      </c>
      <c r="E70" s="390">
        <v>13557</v>
      </c>
      <c r="F70" s="390">
        <v>1588</v>
      </c>
      <c r="G70" s="390">
        <v>6984</v>
      </c>
      <c r="H70" s="390">
        <v>28</v>
      </c>
      <c r="I70" s="390">
        <v>277</v>
      </c>
      <c r="J70" s="390">
        <v>5337</v>
      </c>
      <c r="K70" s="391">
        <v>195</v>
      </c>
      <c r="L70" s="400"/>
      <c r="M70" s="400"/>
      <c r="N70" s="400"/>
      <c r="O70" s="400"/>
    </row>
    <row r="71" spans="2:15" ht="12" customHeight="1">
      <c r="B71" s="378"/>
      <c r="C71" s="283" t="s">
        <v>440</v>
      </c>
      <c r="D71" s="380">
        <f>SUM(E71:K71)</f>
        <v>23296</v>
      </c>
      <c r="E71" s="390">
        <v>20466</v>
      </c>
      <c r="F71" s="390">
        <v>33</v>
      </c>
      <c r="G71" s="390">
        <v>112</v>
      </c>
      <c r="H71" s="390">
        <v>1</v>
      </c>
      <c r="I71" s="390">
        <v>108</v>
      </c>
      <c r="J71" s="390">
        <v>2534</v>
      </c>
      <c r="K71" s="391">
        <v>42</v>
      </c>
      <c r="L71" s="400"/>
      <c r="M71" s="400"/>
      <c r="N71" s="400"/>
      <c r="O71" s="400"/>
    </row>
    <row r="72" spans="2:15" ht="12" customHeight="1">
      <c r="B72" s="403"/>
      <c r="C72" s="293" t="s">
        <v>1495</v>
      </c>
      <c r="D72" s="404">
        <f>SUM(E72:K72)</f>
        <v>16371</v>
      </c>
      <c r="E72" s="405">
        <v>12934</v>
      </c>
      <c r="F72" s="405">
        <v>9</v>
      </c>
      <c r="G72" s="405">
        <v>2</v>
      </c>
      <c r="H72" s="405">
        <v>1</v>
      </c>
      <c r="I72" s="405">
        <v>493</v>
      </c>
      <c r="J72" s="405">
        <v>2748</v>
      </c>
      <c r="K72" s="406">
        <v>184</v>
      </c>
      <c r="L72" s="400"/>
      <c r="M72" s="400"/>
      <c r="N72" s="400"/>
      <c r="O72" s="400"/>
    </row>
    <row r="73" spans="3:11" ht="15" customHeight="1">
      <c r="C73" s="407" t="s">
        <v>1525</v>
      </c>
      <c r="D73" s="408"/>
      <c r="E73" s="408"/>
      <c r="F73" s="408"/>
      <c r="G73" s="408"/>
      <c r="H73" s="408"/>
      <c r="I73" s="408"/>
      <c r="J73" s="408"/>
      <c r="K73" s="408"/>
    </row>
    <row r="74" spans="3:11" ht="12">
      <c r="C74" s="409"/>
      <c r="D74" s="364"/>
      <c r="E74" s="410"/>
      <c r="F74" s="410"/>
      <c r="G74" s="410"/>
      <c r="H74" s="410"/>
      <c r="I74" s="410"/>
      <c r="J74" s="410"/>
      <c r="K74" s="410"/>
    </row>
    <row r="75" spans="3:11" ht="12">
      <c r="C75" s="409"/>
      <c r="D75" s="364"/>
      <c r="E75" s="364"/>
      <c r="F75" s="364"/>
      <c r="G75" s="364"/>
      <c r="H75" s="364"/>
      <c r="I75" s="364"/>
      <c r="J75" s="364"/>
      <c r="K75" s="364"/>
    </row>
    <row r="76" spans="3:11" ht="12">
      <c r="C76" s="409"/>
      <c r="E76" s="364"/>
      <c r="F76" s="364"/>
      <c r="G76" s="364"/>
      <c r="H76" s="364"/>
      <c r="I76" s="364"/>
      <c r="J76" s="364"/>
      <c r="K76" s="364"/>
    </row>
    <row r="77" spans="3:11" ht="12">
      <c r="C77" s="409"/>
      <c r="D77" s="364"/>
      <c r="E77" s="364"/>
      <c r="F77" s="364"/>
      <c r="G77" s="364"/>
      <c r="H77" s="364"/>
      <c r="I77" s="364"/>
      <c r="J77" s="364"/>
      <c r="K77" s="364"/>
    </row>
    <row r="78" spans="3:11" ht="12">
      <c r="C78" s="409"/>
      <c r="D78" s="364"/>
      <c r="E78" s="364"/>
      <c r="F78" s="364"/>
      <c r="G78" s="364"/>
      <c r="H78" s="364"/>
      <c r="I78" s="364"/>
      <c r="J78" s="364"/>
      <c r="K78" s="364"/>
    </row>
    <row r="79" spans="3:11" ht="12">
      <c r="C79" s="409"/>
      <c r="D79" s="364"/>
      <c r="E79" s="364"/>
      <c r="F79" s="364"/>
      <c r="G79" s="364"/>
      <c r="H79" s="364"/>
      <c r="I79" s="364"/>
      <c r="J79" s="364"/>
      <c r="K79" s="364"/>
    </row>
    <row r="80" spans="3:11" ht="12">
      <c r="C80" s="409"/>
      <c r="D80" s="364"/>
      <c r="E80" s="364"/>
      <c r="F80" s="364"/>
      <c r="G80" s="364"/>
      <c r="H80" s="364"/>
      <c r="I80" s="364"/>
      <c r="J80" s="364"/>
      <c r="K80" s="364"/>
    </row>
    <row r="81" spans="3:11" ht="12">
      <c r="C81" s="409"/>
      <c r="D81" s="364"/>
      <c r="E81" s="364"/>
      <c r="F81" s="364"/>
      <c r="G81" s="364"/>
      <c r="H81" s="364"/>
      <c r="I81" s="364"/>
      <c r="J81" s="364"/>
      <c r="K81" s="364"/>
    </row>
    <row r="82" spans="3:11" ht="12">
      <c r="C82" s="409"/>
      <c r="D82" s="364"/>
      <c r="E82" s="364"/>
      <c r="F82" s="364"/>
      <c r="G82" s="364"/>
      <c r="H82" s="364"/>
      <c r="I82" s="364"/>
      <c r="J82" s="364"/>
      <c r="K82" s="364"/>
    </row>
    <row r="83" spans="3:11" ht="12">
      <c r="C83" s="409"/>
      <c r="D83" s="364"/>
      <c r="E83" s="364"/>
      <c r="F83" s="364"/>
      <c r="G83" s="364"/>
      <c r="H83" s="364"/>
      <c r="I83" s="364"/>
      <c r="J83" s="364"/>
      <c r="K83" s="364"/>
    </row>
    <row r="84" spans="3:11" ht="12">
      <c r="C84" s="409"/>
      <c r="D84" s="364"/>
      <c r="E84" s="364"/>
      <c r="F84" s="364"/>
      <c r="G84" s="364"/>
      <c r="H84" s="364"/>
      <c r="I84" s="364"/>
      <c r="J84" s="364"/>
      <c r="K84" s="364"/>
    </row>
    <row r="85" spans="3:11" ht="12">
      <c r="C85" s="409"/>
      <c r="D85" s="364"/>
      <c r="E85" s="364"/>
      <c r="F85" s="364"/>
      <c r="G85" s="364"/>
      <c r="H85" s="364"/>
      <c r="I85" s="364"/>
      <c r="J85" s="364"/>
      <c r="K85" s="364"/>
    </row>
    <row r="86" spans="3:11" ht="12">
      <c r="C86" s="409"/>
      <c r="D86" s="364"/>
      <c r="E86" s="364"/>
      <c r="F86" s="364"/>
      <c r="G86" s="364"/>
      <c r="H86" s="364"/>
      <c r="I86" s="364"/>
      <c r="J86" s="364"/>
      <c r="K86" s="364"/>
    </row>
    <row r="87" spans="3:11" ht="12">
      <c r="C87" s="409"/>
      <c r="D87" s="364"/>
      <c r="E87" s="364"/>
      <c r="F87" s="364"/>
      <c r="G87" s="364"/>
      <c r="H87" s="364"/>
      <c r="I87" s="364"/>
      <c r="J87" s="364"/>
      <c r="K87" s="364"/>
    </row>
    <row r="88" spans="3:11" ht="12">
      <c r="C88" s="409"/>
      <c r="D88" s="364"/>
      <c r="E88" s="364"/>
      <c r="F88" s="364"/>
      <c r="G88" s="364"/>
      <c r="H88" s="364"/>
      <c r="I88" s="364"/>
      <c r="J88" s="364"/>
      <c r="K88" s="364"/>
    </row>
    <row r="89" spans="3:11" ht="12">
      <c r="C89" s="409"/>
      <c r="D89" s="364"/>
      <c r="E89" s="364"/>
      <c r="F89" s="364"/>
      <c r="G89" s="364"/>
      <c r="H89" s="364"/>
      <c r="I89" s="364"/>
      <c r="J89" s="364"/>
      <c r="K89" s="364"/>
    </row>
    <row r="90" spans="3:11" ht="12">
      <c r="C90" s="409"/>
      <c r="D90" s="364"/>
      <c r="E90" s="364"/>
      <c r="F90" s="364"/>
      <c r="G90" s="364"/>
      <c r="H90" s="364"/>
      <c r="I90" s="364"/>
      <c r="J90" s="364"/>
      <c r="K90" s="364"/>
    </row>
    <row r="91" spans="3:11" ht="12">
      <c r="C91" s="409"/>
      <c r="D91" s="364"/>
      <c r="E91" s="364"/>
      <c r="F91" s="364"/>
      <c r="G91" s="364"/>
      <c r="H91" s="364"/>
      <c r="I91" s="364"/>
      <c r="J91" s="364"/>
      <c r="K91" s="364"/>
    </row>
    <row r="92" spans="3:11" ht="12">
      <c r="C92" s="409"/>
      <c r="D92" s="364"/>
      <c r="E92" s="364"/>
      <c r="F92" s="364"/>
      <c r="G92" s="364"/>
      <c r="H92" s="364"/>
      <c r="I92" s="364"/>
      <c r="J92" s="364"/>
      <c r="K92" s="364"/>
    </row>
    <row r="93" spans="3:11" ht="12">
      <c r="C93" s="409"/>
      <c r="D93" s="364"/>
      <c r="E93" s="364"/>
      <c r="F93" s="364"/>
      <c r="G93" s="364"/>
      <c r="H93" s="364"/>
      <c r="I93" s="364"/>
      <c r="J93" s="364"/>
      <c r="K93" s="364"/>
    </row>
    <row r="94" spans="3:11" ht="12">
      <c r="C94" s="409"/>
      <c r="D94" s="364"/>
      <c r="E94" s="364"/>
      <c r="F94" s="364"/>
      <c r="G94" s="364"/>
      <c r="H94" s="364"/>
      <c r="I94" s="364"/>
      <c r="J94" s="364"/>
      <c r="K94" s="364"/>
    </row>
    <row r="95" spans="3:11" ht="12">
      <c r="C95" s="409"/>
      <c r="D95" s="364"/>
      <c r="E95" s="364"/>
      <c r="F95" s="364"/>
      <c r="G95" s="364"/>
      <c r="H95" s="364"/>
      <c r="I95" s="364"/>
      <c r="J95" s="364"/>
      <c r="K95" s="364"/>
    </row>
    <row r="96" spans="3:11" ht="12">
      <c r="C96" s="409"/>
      <c r="D96" s="364"/>
      <c r="E96" s="364"/>
      <c r="F96" s="364"/>
      <c r="G96" s="364"/>
      <c r="H96" s="364"/>
      <c r="I96" s="364"/>
      <c r="J96" s="364"/>
      <c r="K96" s="364"/>
    </row>
    <row r="97" spans="3:11" ht="12">
      <c r="C97" s="409"/>
      <c r="D97" s="364"/>
      <c r="E97" s="364"/>
      <c r="F97" s="364"/>
      <c r="G97" s="364"/>
      <c r="H97" s="364"/>
      <c r="I97" s="364"/>
      <c r="J97" s="364"/>
      <c r="K97" s="364"/>
    </row>
    <row r="98" spans="3:11" ht="12">
      <c r="C98" s="409"/>
      <c r="D98" s="364"/>
      <c r="E98" s="364"/>
      <c r="F98" s="364"/>
      <c r="G98" s="364"/>
      <c r="H98" s="364"/>
      <c r="I98" s="364"/>
      <c r="J98" s="364"/>
      <c r="K98" s="364"/>
    </row>
    <row r="99" spans="3:11" ht="12">
      <c r="C99" s="409"/>
      <c r="D99" s="364"/>
      <c r="E99" s="364"/>
      <c r="F99" s="364"/>
      <c r="G99" s="364"/>
      <c r="H99" s="364"/>
      <c r="I99" s="364"/>
      <c r="J99" s="364"/>
      <c r="K99" s="364"/>
    </row>
    <row r="100" spans="3:11" ht="12">
      <c r="C100" s="409"/>
      <c r="D100" s="364"/>
      <c r="E100" s="364"/>
      <c r="F100" s="364"/>
      <c r="G100" s="364"/>
      <c r="H100" s="364"/>
      <c r="I100" s="364"/>
      <c r="J100" s="364"/>
      <c r="K100" s="364"/>
    </row>
    <row r="101" spans="3:11" ht="12">
      <c r="C101" s="409"/>
      <c r="D101" s="364"/>
      <c r="E101" s="364"/>
      <c r="F101" s="364"/>
      <c r="G101" s="364"/>
      <c r="H101" s="364"/>
      <c r="I101" s="364"/>
      <c r="J101" s="364"/>
      <c r="K101" s="364"/>
    </row>
    <row r="102" spans="3:11" ht="12">
      <c r="C102" s="409"/>
      <c r="D102" s="364"/>
      <c r="E102" s="364"/>
      <c r="F102" s="364"/>
      <c r="G102" s="364"/>
      <c r="H102" s="364"/>
      <c r="I102" s="364"/>
      <c r="J102" s="364"/>
      <c r="K102" s="364"/>
    </row>
    <row r="103" spans="3:11" ht="12">
      <c r="C103" s="409"/>
      <c r="D103" s="364"/>
      <c r="E103" s="364"/>
      <c r="F103" s="364"/>
      <c r="G103" s="364"/>
      <c r="H103" s="364"/>
      <c r="I103" s="364"/>
      <c r="J103" s="364"/>
      <c r="K103" s="364"/>
    </row>
    <row r="104" spans="3:11" ht="12">
      <c r="C104" s="409"/>
      <c r="D104" s="364"/>
      <c r="E104" s="364"/>
      <c r="F104" s="364"/>
      <c r="G104" s="364"/>
      <c r="H104" s="364"/>
      <c r="I104" s="364"/>
      <c r="J104" s="364"/>
      <c r="K104" s="364"/>
    </row>
    <row r="105" spans="3:11" ht="12">
      <c r="C105" s="409"/>
      <c r="D105" s="364"/>
      <c r="E105" s="364"/>
      <c r="F105" s="364"/>
      <c r="G105" s="364"/>
      <c r="H105" s="364"/>
      <c r="I105" s="364"/>
      <c r="J105" s="364"/>
      <c r="K105" s="364"/>
    </row>
    <row r="106" spans="3:11" ht="12">
      <c r="C106" s="409"/>
      <c r="D106" s="364"/>
      <c r="E106" s="364"/>
      <c r="F106" s="364"/>
      <c r="G106" s="364"/>
      <c r="H106" s="364"/>
      <c r="I106" s="364"/>
      <c r="J106" s="364"/>
      <c r="K106" s="364"/>
    </row>
    <row r="107" spans="3:11" ht="12">
      <c r="C107" s="409"/>
      <c r="D107" s="364"/>
      <c r="E107" s="364"/>
      <c r="F107" s="364"/>
      <c r="G107" s="364"/>
      <c r="H107" s="364"/>
      <c r="I107" s="364"/>
      <c r="J107" s="364"/>
      <c r="K107" s="364"/>
    </row>
    <row r="108" spans="3:11" ht="12">
      <c r="C108" s="409"/>
      <c r="D108" s="364"/>
      <c r="E108" s="364"/>
      <c r="F108" s="364"/>
      <c r="G108" s="364"/>
      <c r="H108" s="364"/>
      <c r="I108" s="364"/>
      <c r="J108" s="364"/>
      <c r="K108" s="364"/>
    </row>
    <row r="109" spans="3:11" ht="12">
      <c r="C109" s="409"/>
      <c r="D109" s="364"/>
      <c r="E109" s="364"/>
      <c r="F109" s="364"/>
      <c r="G109" s="364"/>
      <c r="H109" s="364"/>
      <c r="I109" s="364"/>
      <c r="J109" s="364"/>
      <c r="K109" s="364"/>
    </row>
    <row r="110" spans="3:11" ht="12">
      <c r="C110" s="409"/>
      <c r="D110" s="364"/>
      <c r="E110" s="364"/>
      <c r="F110" s="364"/>
      <c r="G110" s="364"/>
      <c r="H110" s="364"/>
      <c r="I110" s="364"/>
      <c r="J110" s="364"/>
      <c r="K110" s="364"/>
    </row>
    <row r="111" spans="3:11" ht="12">
      <c r="C111" s="409"/>
      <c r="D111" s="364"/>
      <c r="E111" s="364"/>
      <c r="F111" s="364"/>
      <c r="G111" s="364"/>
      <c r="H111" s="364"/>
      <c r="I111" s="364"/>
      <c r="J111" s="364"/>
      <c r="K111" s="364"/>
    </row>
    <row r="112" spans="3:11" ht="12">
      <c r="C112" s="409"/>
      <c r="D112" s="364"/>
      <c r="E112" s="364"/>
      <c r="F112" s="364"/>
      <c r="G112" s="364"/>
      <c r="H112" s="364"/>
      <c r="I112" s="364"/>
      <c r="J112" s="364"/>
      <c r="K112" s="364"/>
    </row>
    <row r="113" spans="3:11" ht="12">
      <c r="C113" s="409"/>
      <c r="D113" s="364"/>
      <c r="E113" s="364"/>
      <c r="F113" s="364"/>
      <c r="G113" s="364"/>
      <c r="H113" s="364"/>
      <c r="I113" s="364"/>
      <c r="J113" s="364"/>
      <c r="K113" s="364"/>
    </row>
    <row r="114" spans="3:11" ht="12">
      <c r="C114" s="409"/>
      <c r="D114" s="364"/>
      <c r="E114" s="364"/>
      <c r="F114" s="364"/>
      <c r="G114" s="364"/>
      <c r="H114" s="364"/>
      <c r="I114" s="364"/>
      <c r="J114" s="364"/>
      <c r="K114" s="364"/>
    </row>
    <row r="115" spans="3:11" ht="12">
      <c r="C115" s="409"/>
      <c r="D115" s="364"/>
      <c r="E115" s="364"/>
      <c r="F115" s="364"/>
      <c r="G115" s="364"/>
      <c r="H115" s="364"/>
      <c r="I115" s="364"/>
      <c r="J115" s="364"/>
      <c r="K115" s="364"/>
    </row>
    <row r="116" spans="3:11" ht="12">
      <c r="C116" s="409"/>
      <c r="D116" s="364"/>
      <c r="E116" s="364"/>
      <c r="F116" s="364"/>
      <c r="G116" s="364"/>
      <c r="H116" s="364"/>
      <c r="I116" s="364"/>
      <c r="J116" s="364"/>
      <c r="K116" s="364"/>
    </row>
    <row r="117" spans="3:11" ht="12">
      <c r="C117" s="409"/>
      <c r="D117" s="364"/>
      <c r="E117" s="364"/>
      <c r="F117" s="364"/>
      <c r="G117" s="364"/>
      <c r="H117" s="364"/>
      <c r="I117" s="364"/>
      <c r="J117" s="364"/>
      <c r="K117" s="364"/>
    </row>
    <row r="118" spans="3:11" ht="12">
      <c r="C118" s="409"/>
      <c r="D118" s="364"/>
      <c r="E118" s="364"/>
      <c r="F118" s="364"/>
      <c r="G118" s="364"/>
      <c r="H118" s="364"/>
      <c r="I118" s="364"/>
      <c r="J118" s="364"/>
      <c r="K118" s="364"/>
    </row>
    <row r="119" spans="3:11" ht="12">
      <c r="C119" s="409"/>
      <c r="D119" s="364"/>
      <c r="E119" s="364"/>
      <c r="F119" s="364"/>
      <c r="G119" s="364"/>
      <c r="H119" s="364"/>
      <c r="I119" s="364"/>
      <c r="J119" s="364"/>
      <c r="K119" s="364"/>
    </row>
    <row r="120" spans="3:11" ht="12">
      <c r="C120" s="409"/>
      <c r="D120" s="364"/>
      <c r="E120" s="364"/>
      <c r="F120" s="364"/>
      <c r="G120" s="364"/>
      <c r="H120" s="364"/>
      <c r="I120" s="364"/>
      <c r="J120" s="364"/>
      <c r="K120" s="364"/>
    </row>
    <row r="121" spans="3:11" ht="12">
      <c r="C121" s="409"/>
      <c r="D121" s="364"/>
      <c r="E121" s="364"/>
      <c r="F121" s="364"/>
      <c r="G121" s="364"/>
      <c r="H121" s="364"/>
      <c r="I121" s="364"/>
      <c r="J121" s="364"/>
      <c r="K121" s="364"/>
    </row>
    <row r="122" spans="3:11" ht="12">
      <c r="C122" s="409"/>
      <c r="D122" s="364"/>
      <c r="E122" s="364"/>
      <c r="F122" s="364"/>
      <c r="G122" s="364"/>
      <c r="H122" s="364"/>
      <c r="I122" s="364"/>
      <c r="J122" s="364"/>
      <c r="K122" s="364"/>
    </row>
    <row r="123" spans="4:11" ht="12">
      <c r="D123" s="364"/>
      <c r="E123" s="364"/>
      <c r="F123" s="364"/>
      <c r="G123" s="364"/>
      <c r="H123" s="364"/>
      <c r="I123" s="364"/>
      <c r="J123" s="364"/>
      <c r="K123" s="364"/>
    </row>
    <row r="124" spans="4:11" ht="12">
      <c r="D124" s="364"/>
      <c r="E124" s="364"/>
      <c r="F124" s="364"/>
      <c r="G124" s="364"/>
      <c r="H124" s="364"/>
      <c r="I124" s="364"/>
      <c r="J124" s="364"/>
      <c r="K124" s="364"/>
    </row>
    <row r="125" spans="4:11" ht="12">
      <c r="D125" s="364"/>
      <c r="E125" s="364"/>
      <c r="F125" s="364"/>
      <c r="G125" s="364"/>
      <c r="H125" s="364"/>
      <c r="I125" s="364"/>
      <c r="J125" s="364"/>
      <c r="K125" s="364"/>
    </row>
    <row r="126" spans="4:11" ht="12">
      <c r="D126" s="364"/>
      <c r="E126" s="364"/>
      <c r="F126" s="364"/>
      <c r="G126" s="364"/>
      <c r="H126" s="364"/>
      <c r="I126" s="364"/>
      <c r="J126" s="364"/>
      <c r="K126" s="364"/>
    </row>
    <row r="127" spans="4:11" ht="12">
      <c r="D127" s="364"/>
      <c r="E127" s="364"/>
      <c r="F127" s="364"/>
      <c r="G127" s="364"/>
      <c r="H127" s="364"/>
      <c r="I127" s="364"/>
      <c r="J127" s="364"/>
      <c r="K127" s="364"/>
    </row>
    <row r="128" spans="4:11" ht="12">
      <c r="D128" s="364"/>
      <c r="E128" s="364"/>
      <c r="F128" s="364"/>
      <c r="G128" s="364"/>
      <c r="H128" s="364"/>
      <c r="I128" s="364"/>
      <c r="J128" s="364"/>
      <c r="K128" s="364"/>
    </row>
    <row r="129" spans="4:11" ht="12">
      <c r="D129" s="364"/>
      <c r="E129" s="364"/>
      <c r="F129" s="364"/>
      <c r="G129" s="364"/>
      <c r="H129" s="364"/>
      <c r="I129" s="364"/>
      <c r="J129" s="364"/>
      <c r="K129" s="364"/>
    </row>
    <row r="130" spans="4:11" ht="12">
      <c r="D130" s="364"/>
      <c r="E130" s="364"/>
      <c r="F130" s="364"/>
      <c r="G130" s="364"/>
      <c r="H130" s="364"/>
      <c r="I130" s="364"/>
      <c r="J130" s="364"/>
      <c r="K130" s="364"/>
    </row>
    <row r="131" spans="4:11" ht="12">
      <c r="D131" s="364"/>
      <c r="E131" s="364"/>
      <c r="F131" s="364"/>
      <c r="G131" s="364"/>
      <c r="H131" s="364"/>
      <c r="I131" s="364"/>
      <c r="J131" s="364"/>
      <c r="K131" s="364"/>
    </row>
    <row r="132" spans="4:11" ht="12">
      <c r="D132" s="364"/>
      <c r="E132" s="364"/>
      <c r="F132" s="364"/>
      <c r="G132" s="364"/>
      <c r="H132" s="364"/>
      <c r="I132" s="364"/>
      <c r="J132" s="364"/>
      <c r="K132" s="364"/>
    </row>
    <row r="133" spans="4:11" ht="12">
      <c r="D133" s="364"/>
      <c r="E133" s="364"/>
      <c r="F133" s="364"/>
      <c r="G133" s="364"/>
      <c r="H133" s="364"/>
      <c r="I133" s="364"/>
      <c r="J133" s="364"/>
      <c r="K133" s="364"/>
    </row>
    <row r="134" spans="4:11" ht="12">
      <c r="D134" s="364"/>
      <c r="E134" s="364"/>
      <c r="F134" s="364"/>
      <c r="G134" s="364"/>
      <c r="H134" s="364"/>
      <c r="I134" s="364"/>
      <c r="J134" s="364"/>
      <c r="K134" s="364"/>
    </row>
    <row r="135" spans="4:11" ht="12">
      <c r="D135" s="364"/>
      <c r="E135" s="364"/>
      <c r="F135" s="364"/>
      <c r="G135" s="364"/>
      <c r="H135" s="364"/>
      <c r="I135" s="364"/>
      <c r="J135" s="364"/>
      <c r="K135" s="364"/>
    </row>
    <row r="136" spans="4:11" ht="12">
      <c r="D136" s="364"/>
      <c r="E136" s="364"/>
      <c r="F136" s="364"/>
      <c r="G136" s="364"/>
      <c r="H136" s="364"/>
      <c r="I136" s="364"/>
      <c r="J136" s="364"/>
      <c r="K136" s="364"/>
    </row>
    <row r="137" spans="4:11" ht="12">
      <c r="D137" s="364"/>
      <c r="E137" s="364"/>
      <c r="F137" s="364"/>
      <c r="G137" s="364"/>
      <c r="H137" s="364"/>
      <c r="I137" s="364"/>
      <c r="J137" s="364"/>
      <c r="K137" s="364"/>
    </row>
    <row r="138" spans="4:11" ht="12">
      <c r="D138" s="364"/>
      <c r="E138" s="364"/>
      <c r="F138" s="364"/>
      <c r="G138" s="364"/>
      <c r="H138" s="364"/>
      <c r="I138" s="364"/>
      <c r="J138" s="364"/>
      <c r="K138" s="364"/>
    </row>
    <row r="139" spans="4:11" ht="12">
      <c r="D139" s="364"/>
      <c r="E139" s="364"/>
      <c r="F139" s="364"/>
      <c r="G139" s="364"/>
      <c r="H139" s="364"/>
      <c r="I139" s="364"/>
      <c r="J139" s="364"/>
      <c r="K139" s="364"/>
    </row>
    <row r="140" spans="4:11" ht="12">
      <c r="D140" s="364"/>
      <c r="E140" s="364"/>
      <c r="F140" s="364"/>
      <c r="G140" s="364"/>
      <c r="H140" s="364"/>
      <c r="I140" s="364"/>
      <c r="J140" s="364"/>
      <c r="K140" s="364"/>
    </row>
    <row r="141" spans="4:11" ht="12">
      <c r="D141" s="364"/>
      <c r="E141" s="364"/>
      <c r="F141" s="364"/>
      <c r="G141" s="364"/>
      <c r="H141" s="364"/>
      <c r="I141" s="364"/>
      <c r="J141" s="364"/>
      <c r="K141" s="364"/>
    </row>
    <row r="142" spans="4:11" ht="12">
      <c r="D142" s="364"/>
      <c r="E142" s="364"/>
      <c r="F142" s="364"/>
      <c r="G142" s="364"/>
      <c r="H142" s="364"/>
      <c r="I142" s="364"/>
      <c r="J142" s="364"/>
      <c r="K142" s="364"/>
    </row>
    <row r="143" spans="4:11" ht="12">
      <c r="D143" s="364"/>
      <c r="E143" s="364"/>
      <c r="F143" s="364"/>
      <c r="G143" s="364"/>
      <c r="H143" s="364"/>
      <c r="I143" s="364"/>
      <c r="J143" s="364"/>
      <c r="K143" s="364"/>
    </row>
    <row r="144" spans="4:11" ht="12">
      <c r="D144" s="364"/>
      <c r="E144" s="364"/>
      <c r="F144" s="364"/>
      <c r="G144" s="364"/>
      <c r="H144" s="364"/>
      <c r="I144" s="364"/>
      <c r="J144" s="364"/>
      <c r="K144" s="364"/>
    </row>
    <row r="145" spans="4:11" ht="12">
      <c r="D145" s="364"/>
      <c r="E145" s="364"/>
      <c r="F145" s="364"/>
      <c r="G145" s="364"/>
      <c r="H145" s="364"/>
      <c r="I145" s="364"/>
      <c r="J145" s="364"/>
      <c r="K145" s="364"/>
    </row>
    <row r="146" spans="4:11" ht="12">
      <c r="D146" s="364"/>
      <c r="E146" s="364"/>
      <c r="F146" s="364"/>
      <c r="G146" s="364"/>
      <c r="H146" s="364"/>
      <c r="I146" s="364"/>
      <c r="J146" s="364"/>
      <c r="K146" s="364"/>
    </row>
    <row r="147" spans="4:11" ht="12">
      <c r="D147" s="364"/>
      <c r="E147" s="364"/>
      <c r="F147" s="364"/>
      <c r="G147" s="364"/>
      <c r="H147" s="364"/>
      <c r="I147" s="364"/>
      <c r="J147" s="364"/>
      <c r="K147" s="364"/>
    </row>
    <row r="148" spans="4:11" ht="12">
      <c r="D148" s="364"/>
      <c r="E148" s="364"/>
      <c r="F148" s="364"/>
      <c r="G148" s="364"/>
      <c r="H148" s="364"/>
      <c r="I148" s="364"/>
      <c r="J148" s="364"/>
      <c r="K148" s="364"/>
    </row>
    <row r="149" spans="4:11" ht="12">
      <c r="D149" s="364"/>
      <c r="E149" s="364"/>
      <c r="F149" s="364"/>
      <c r="G149" s="364"/>
      <c r="H149" s="364"/>
      <c r="I149" s="364"/>
      <c r="J149" s="364"/>
      <c r="K149" s="364"/>
    </row>
    <row r="150" spans="4:11" ht="12">
      <c r="D150" s="364"/>
      <c r="E150" s="364"/>
      <c r="F150" s="364"/>
      <c r="G150" s="364"/>
      <c r="H150" s="364"/>
      <c r="I150" s="364"/>
      <c r="J150" s="364"/>
      <c r="K150" s="364"/>
    </row>
    <row r="151" spans="4:11" ht="12">
      <c r="D151" s="364"/>
      <c r="E151" s="364"/>
      <c r="F151" s="364"/>
      <c r="G151" s="364"/>
      <c r="H151" s="364"/>
      <c r="I151" s="364"/>
      <c r="J151" s="364"/>
      <c r="K151" s="364"/>
    </row>
    <row r="152" spans="4:11" ht="12">
      <c r="D152" s="364"/>
      <c r="E152" s="364"/>
      <c r="F152" s="364"/>
      <c r="G152" s="364"/>
      <c r="H152" s="364"/>
      <c r="I152" s="364"/>
      <c r="J152" s="364"/>
      <c r="K152" s="364"/>
    </row>
    <row r="153" spans="4:11" ht="12">
      <c r="D153" s="364"/>
      <c r="E153" s="364"/>
      <c r="F153" s="364"/>
      <c r="G153" s="364"/>
      <c r="H153" s="364"/>
      <c r="I153" s="364"/>
      <c r="J153" s="364"/>
      <c r="K153" s="364"/>
    </row>
    <row r="154" spans="4:11" ht="12">
      <c r="D154" s="364"/>
      <c r="E154" s="364"/>
      <c r="F154" s="364"/>
      <c r="G154" s="364"/>
      <c r="H154" s="364"/>
      <c r="I154" s="364"/>
      <c r="J154" s="364"/>
      <c r="K154" s="364"/>
    </row>
    <row r="155" spans="4:11" ht="12">
      <c r="D155" s="364"/>
      <c r="E155" s="364"/>
      <c r="F155" s="364"/>
      <c r="G155" s="364"/>
      <c r="H155" s="364"/>
      <c r="I155" s="364"/>
      <c r="J155" s="364"/>
      <c r="K155" s="364"/>
    </row>
    <row r="156" spans="4:11" ht="12">
      <c r="D156" s="364"/>
      <c r="E156" s="364"/>
      <c r="F156" s="364"/>
      <c r="G156" s="364"/>
      <c r="H156" s="364"/>
      <c r="I156" s="364"/>
      <c r="J156" s="364"/>
      <c r="K156" s="364"/>
    </row>
    <row r="157" spans="4:11" ht="12">
      <c r="D157" s="364"/>
      <c r="E157" s="364"/>
      <c r="F157" s="364"/>
      <c r="G157" s="364"/>
      <c r="H157" s="364"/>
      <c r="I157" s="364"/>
      <c r="J157" s="364"/>
      <c r="K157" s="364"/>
    </row>
    <row r="158" spans="4:11" ht="12">
      <c r="D158" s="364"/>
      <c r="E158" s="364"/>
      <c r="F158" s="364"/>
      <c r="G158" s="364"/>
      <c r="H158" s="364"/>
      <c r="I158" s="364"/>
      <c r="J158" s="364"/>
      <c r="K158" s="364"/>
    </row>
    <row r="159" spans="4:11" ht="12">
      <c r="D159" s="364"/>
      <c r="E159" s="364"/>
      <c r="F159" s="364"/>
      <c r="G159" s="364"/>
      <c r="H159" s="364"/>
      <c r="I159" s="364"/>
      <c r="J159" s="364"/>
      <c r="K159" s="364"/>
    </row>
    <row r="160" spans="4:11" ht="12">
      <c r="D160" s="364"/>
      <c r="E160" s="364"/>
      <c r="F160" s="364"/>
      <c r="G160" s="364"/>
      <c r="H160" s="364"/>
      <c r="I160" s="364"/>
      <c r="J160" s="364"/>
      <c r="K160" s="364"/>
    </row>
    <row r="161" spans="4:11" ht="12">
      <c r="D161" s="364"/>
      <c r="E161" s="364"/>
      <c r="F161" s="364"/>
      <c r="G161" s="364"/>
      <c r="H161" s="364"/>
      <c r="I161" s="364"/>
      <c r="J161" s="364"/>
      <c r="K161" s="364"/>
    </row>
    <row r="162" spans="4:11" ht="12">
      <c r="D162" s="364"/>
      <c r="E162" s="364"/>
      <c r="F162" s="364"/>
      <c r="G162" s="364"/>
      <c r="H162" s="364"/>
      <c r="I162" s="364"/>
      <c r="J162" s="364"/>
      <c r="K162" s="364"/>
    </row>
    <row r="163" spans="4:11" ht="12">
      <c r="D163" s="364"/>
      <c r="E163" s="364"/>
      <c r="F163" s="364"/>
      <c r="G163" s="364"/>
      <c r="H163" s="364"/>
      <c r="I163" s="364"/>
      <c r="J163" s="364"/>
      <c r="K163" s="364"/>
    </row>
    <row r="164" spans="4:11" ht="12">
      <c r="D164" s="364"/>
      <c r="E164" s="364"/>
      <c r="F164" s="364"/>
      <c r="G164" s="364"/>
      <c r="H164" s="364"/>
      <c r="I164" s="364"/>
      <c r="J164" s="364"/>
      <c r="K164" s="364"/>
    </row>
    <row r="165" spans="4:11" ht="12">
      <c r="D165" s="364"/>
      <c r="E165" s="364"/>
      <c r="F165" s="364"/>
      <c r="G165" s="364"/>
      <c r="H165" s="364"/>
      <c r="I165" s="364"/>
      <c r="J165" s="364"/>
      <c r="K165" s="364"/>
    </row>
    <row r="166" spans="4:11" ht="12">
      <c r="D166" s="364"/>
      <c r="E166" s="364"/>
      <c r="F166" s="364"/>
      <c r="G166" s="364"/>
      <c r="H166" s="364"/>
      <c r="I166" s="364"/>
      <c r="J166" s="364"/>
      <c r="K166" s="364"/>
    </row>
    <row r="167" spans="4:11" ht="12">
      <c r="D167" s="364"/>
      <c r="E167" s="364"/>
      <c r="F167" s="364"/>
      <c r="G167" s="364"/>
      <c r="H167" s="364"/>
      <c r="I167" s="364"/>
      <c r="J167" s="364"/>
      <c r="K167" s="364"/>
    </row>
    <row r="168" spans="4:11" ht="12">
      <c r="D168" s="364"/>
      <c r="E168" s="364"/>
      <c r="F168" s="364"/>
      <c r="G168" s="364"/>
      <c r="H168" s="364"/>
      <c r="I168" s="364"/>
      <c r="J168" s="364"/>
      <c r="K168" s="364"/>
    </row>
    <row r="169" spans="4:11" ht="12">
      <c r="D169" s="364"/>
      <c r="E169" s="364"/>
      <c r="F169" s="364"/>
      <c r="G169" s="364"/>
      <c r="H169" s="364"/>
      <c r="I169" s="364"/>
      <c r="J169" s="364"/>
      <c r="K169" s="364"/>
    </row>
    <row r="170" spans="4:11" ht="12">
      <c r="D170" s="364"/>
      <c r="E170" s="364"/>
      <c r="F170" s="364"/>
      <c r="G170" s="364"/>
      <c r="H170" s="364"/>
      <c r="I170" s="364"/>
      <c r="J170" s="364"/>
      <c r="K170" s="364"/>
    </row>
    <row r="171" spans="4:11" ht="12">
      <c r="D171" s="364"/>
      <c r="E171" s="364"/>
      <c r="F171" s="364"/>
      <c r="G171" s="364"/>
      <c r="H171" s="364"/>
      <c r="I171" s="364"/>
      <c r="J171" s="364"/>
      <c r="K171" s="364"/>
    </row>
    <row r="172" spans="4:11" ht="12">
      <c r="D172" s="364"/>
      <c r="E172" s="364"/>
      <c r="F172" s="364"/>
      <c r="G172" s="364"/>
      <c r="H172" s="364"/>
      <c r="I172" s="364"/>
      <c r="J172" s="364"/>
      <c r="K172" s="364"/>
    </row>
    <row r="173" spans="4:11" ht="12">
      <c r="D173" s="364"/>
      <c r="E173" s="364"/>
      <c r="F173" s="364"/>
      <c r="G173" s="364"/>
      <c r="H173" s="364"/>
      <c r="I173" s="364"/>
      <c r="J173" s="364"/>
      <c r="K173" s="364"/>
    </row>
    <row r="174" spans="4:11" ht="12">
      <c r="D174" s="364"/>
      <c r="E174" s="364"/>
      <c r="F174" s="364"/>
      <c r="G174" s="364"/>
      <c r="H174" s="364"/>
      <c r="I174" s="364"/>
      <c r="J174" s="364"/>
      <c r="K174" s="364"/>
    </row>
    <row r="175" spans="4:11" ht="12">
      <c r="D175" s="364"/>
      <c r="E175" s="364"/>
      <c r="F175" s="364"/>
      <c r="G175" s="364"/>
      <c r="H175" s="364"/>
      <c r="I175" s="364"/>
      <c r="J175" s="364"/>
      <c r="K175" s="364"/>
    </row>
    <row r="176" spans="4:11" ht="12">
      <c r="D176" s="364"/>
      <c r="E176" s="364"/>
      <c r="F176" s="364"/>
      <c r="G176" s="364"/>
      <c r="H176" s="364"/>
      <c r="I176" s="364"/>
      <c r="J176" s="364"/>
      <c r="K176" s="364"/>
    </row>
    <row r="177" spans="4:11" ht="12">
      <c r="D177" s="364"/>
      <c r="E177" s="364"/>
      <c r="F177" s="364"/>
      <c r="G177" s="364"/>
      <c r="H177" s="364"/>
      <c r="I177" s="364"/>
      <c r="J177" s="364"/>
      <c r="K177" s="364"/>
    </row>
    <row r="178" spans="4:11" ht="12">
      <c r="D178" s="364"/>
      <c r="E178" s="364"/>
      <c r="F178" s="364"/>
      <c r="G178" s="364"/>
      <c r="H178" s="364"/>
      <c r="I178" s="364"/>
      <c r="J178" s="364"/>
      <c r="K178" s="364"/>
    </row>
    <row r="179" spans="4:11" ht="12">
      <c r="D179" s="364"/>
      <c r="E179" s="364"/>
      <c r="F179" s="364"/>
      <c r="G179" s="364"/>
      <c r="H179" s="364"/>
      <c r="I179" s="364"/>
      <c r="J179" s="364"/>
      <c r="K179" s="364"/>
    </row>
    <row r="180" spans="4:11" ht="12">
      <c r="D180" s="364"/>
      <c r="E180" s="364"/>
      <c r="F180" s="364"/>
      <c r="G180" s="364"/>
      <c r="H180" s="364"/>
      <c r="I180" s="364"/>
      <c r="J180" s="364"/>
      <c r="K180" s="364"/>
    </row>
    <row r="181" spans="4:11" ht="12">
      <c r="D181" s="364"/>
      <c r="E181" s="364"/>
      <c r="F181" s="364"/>
      <c r="G181" s="364"/>
      <c r="H181" s="364"/>
      <c r="I181" s="364"/>
      <c r="J181" s="364"/>
      <c r="K181" s="364"/>
    </row>
    <row r="182" spans="4:11" ht="12">
      <c r="D182" s="364"/>
      <c r="E182" s="364"/>
      <c r="F182" s="364"/>
      <c r="G182" s="364"/>
      <c r="H182" s="364"/>
      <c r="I182" s="364"/>
      <c r="J182" s="364"/>
      <c r="K182" s="364"/>
    </row>
    <row r="183" spans="4:11" ht="12">
      <c r="D183" s="364"/>
      <c r="E183" s="364"/>
      <c r="F183" s="364"/>
      <c r="G183" s="364"/>
      <c r="H183" s="364"/>
      <c r="I183" s="364"/>
      <c r="J183" s="364"/>
      <c r="K183" s="364"/>
    </row>
    <row r="184" spans="4:11" ht="12">
      <c r="D184" s="364"/>
      <c r="E184" s="364"/>
      <c r="F184" s="364"/>
      <c r="G184" s="364"/>
      <c r="H184" s="364"/>
      <c r="I184" s="364"/>
      <c r="J184" s="364"/>
      <c r="K184" s="364"/>
    </row>
    <row r="185" spans="4:11" ht="12">
      <c r="D185" s="364"/>
      <c r="E185" s="364"/>
      <c r="F185" s="364"/>
      <c r="G185" s="364"/>
      <c r="H185" s="364"/>
      <c r="I185" s="364"/>
      <c r="J185" s="364"/>
      <c r="K185" s="364"/>
    </row>
    <row r="186" spans="4:11" ht="12">
      <c r="D186" s="364"/>
      <c r="E186" s="364"/>
      <c r="F186" s="364"/>
      <c r="G186" s="364"/>
      <c r="H186" s="364"/>
      <c r="I186" s="364"/>
      <c r="J186" s="364"/>
      <c r="K186" s="364"/>
    </row>
    <row r="187" spans="4:11" ht="12">
      <c r="D187" s="364"/>
      <c r="E187" s="364"/>
      <c r="F187" s="364"/>
      <c r="G187" s="364"/>
      <c r="H187" s="364"/>
      <c r="I187" s="364"/>
      <c r="J187" s="364"/>
      <c r="K187" s="364"/>
    </row>
    <row r="188" spans="4:11" ht="12">
      <c r="D188" s="364"/>
      <c r="E188" s="364"/>
      <c r="F188" s="364"/>
      <c r="G188" s="364"/>
      <c r="H188" s="364"/>
      <c r="I188" s="364"/>
      <c r="J188" s="364"/>
      <c r="K188" s="364"/>
    </row>
    <row r="189" spans="4:11" ht="12">
      <c r="D189" s="364"/>
      <c r="E189" s="364"/>
      <c r="F189" s="364"/>
      <c r="G189" s="364"/>
      <c r="H189" s="364"/>
      <c r="I189" s="364"/>
      <c r="J189" s="364"/>
      <c r="K189" s="364"/>
    </row>
    <row r="190" spans="4:11" ht="12">
      <c r="D190" s="364"/>
      <c r="E190" s="364"/>
      <c r="F190" s="364"/>
      <c r="G190" s="364"/>
      <c r="H190" s="364"/>
      <c r="I190" s="364"/>
      <c r="J190" s="364"/>
      <c r="K190" s="364"/>
    </row>
    <row r="191" spans="4:11" ht="12">
      <c r="D191" s="364"/>
      <c r="E191" s="364"/>
      <c r="F191" s="364"/>
      <c r="G191" s="364"/>
      <c r="H191" s="364"/>
      <c r="I191" s="364"/>
      <c r="J191" s="364"/>
      <c r="K191" s="364"/>
    </row>
    <row r="192" spans="4:11" ht="12">
      <c r="D192" s="364"/>
      <c r="E192" s="364"/>
      <c r="F192" s="364"/>
      <c r="G192" s="364"/>
      <c r="H192" s="364"/>
      <c r="I192" s="364"/>
      <c r="J192" s="364"/>
      <c r="K192" s="364"/>
    </row>
    <row r="193" spans="4:11" ht="12">
      <c r="D193" s="364"/>
      <c r="E193" s="364"/>
      <c r="F193" s="364"/>
      <c r="G193" s="364"/>
      <c r="H193" s="364"/>
      <c r="I193" s="364"/>
      <c r="J193" s="364"/>
      <c r="K193" s="364"/>
    </row>
    <row r="194" spans="4:11" ht="12">
      <c r="D194" s="364"/>
      <c r="E194" s="364"/>
      <c r="F194" s="364"/>
      <c r="G194" s="364"/>
      <c r="H194" s="364"/>
      <c r="I194" s="364"/>
      <c r="J194" s="364"/>
      <c r="K194" s="364"/>
    </row>
    <row r="195" spans="4:11" ht="12">
      <c r="D195" s="364"/>
      <c r="E195" s="364"/>
      <c r="F195" s="364"/>
      <c r="G195" s="364"/>
      <c r="H195" s="364"/>
      <c r="I195" s="364"/>
      <c r="J195" s="364"/>
      <c r="K195" s="364"/>
    </row>
    <row r="196" spans="4:11" ht="12">
      <c r="D196" s="364"/>
      <c r="E196" s="364"/>
      <c r="F196" s="364"/>
      <c r="G196" s="364"/>
      <c r="H196" s="364"/>
      <c r="I196" s="364"/>
      <c r="J196" s="364"/>
      <c r="K196" s="364"/>
    </row>
    <row r="197" spans="4:11" ht="12">
      <c r="D197" s="364"/>
      <c r="E197" s="364"/>
      <c r="F197" s="364"/>
      <c r="G197" s="364"/>
      <c r="H197" s="364"/>
      <c r="I197" s="364"/>
      <c r="J197" s="364"/>
      <c r="K197" s="364"/>
    </row>
    <row r="198" spans="4:11" ht="12">
      <c r="D198" s="364"/>
      <c r="E198" s="364"/>
      <c r="F198" s="364"/>
      <c r="G198" s="364"/>
      <c r="H198" s="364"/>
      <c r="I198" s="364"/>
      <c r="J198" s="364"/>
      <c r="K198" s="364"/>
    </row>
    <row r="199" spans="4:11" ht="12">
      <c r="D199" s="364"/>
      <c r="E199" s="364"/>
      <c r="F199" s="364"/>
      <c r="G199" s="364"/>
      <c r="H199" s="364"/>
      <c r="I199" s="364"/>
      <c r="J199" s="364"/>
      <c r="K199" s="364"/>
    </row>
    <row r="200" spans="4:11" ht="12">
      <c r="D200" s="364"/>
      <c r="E200" s="364"/>
      <c r="F200" s="364"/>
      <c r="G200" s="364"/>
      <c r="H200" s="364"/>
      <c r="I200" s="364"/>
      <c r="J200" s="364"/>
      <c r="K200" s="364"/>
    </row>
    <row r="201" spans="4:11" ht="12">
      <c r="D201" s="364"/>
      <c r="E201" s="364"/>
      <c r="F201" s="364"/>
      <c r="G201" s="364"/>
      <c r="H201" s="364"/>
      <c r="I201" s="364"/>
      <c r="J201" s="364"/>
      <c r="K201" s="364"/>
    </row>
    <row r="202" spans="4:11" ht="12">
      <c r="D202" s="364"/>
      <c r="E202" s="364"/>
      <c r="F202" s="364"/>
      <c r="G202" s="364"/>
      <c r="H202" s="364"/>
      <c r="I202" s="364"/>
      <c r="J202" s="364"/>
      <c r="K202" s="364"/>
    </row>
    <row r="203" spans="4:11" ht="12">
      <c r="D203" s="364"/>
      <c r="E203" s="364"/>
      <c r="F203" s="364"/>
      <c r="G203" s="364"/>
      <c r="H203" s="364"/>
      <c r="I203" s="364"/>
      <c r="J203" s="364"/>
      <c r="K203" s="364"/>
    </row>
    <row r="204" spans="4:11" ht="12">
      <c r="D204" s="364"/>
      <c r="E204" s="364"/>
      <c r="F204" s="364"/>
      <c r="G204" s="364"/>
      <c r="H204" s="364"/>
      <c r="I204" s="364"/>
      <c r="J204" s="364"/>
      <c r="K204" s="364"/>
    </row>
    <row r="205" spans="4:11" ht="12">
      <c r="D205" s="364"/>
      <c r="E205" s="364"/>
      <c r="F205" s="364"/>
      <c r="G205" s="364"/>
      <c r="H205" s="364"/>
      <c r="I205" s="364"/>
      <c r="J205" s="364"/>
      <c r="K205" s="364"/>
    </row>
    <row r="206" spans="4:11" ht="12">
      <c r="D206" s="364"/>
      <c r="E206" s="364"/>
      <c r="F206" s="364"/>
      <c r="G206" s="364"/>
      <c r="H206" s="364"/>
      <c r="I206" s="364"/>
      <c r="J206" s="364"/>
      <c r="K206" s="364"/>
    </row>
    <row r="207" spans="4:11" ht="12">
      <c r="D207" s="364"/>
      <c r="E207" s="364"/>
      <c r="F207" s="364"/>
      <c r="G207" s="364"/>
      <c r="H207" s="364"/>
      <c r="I207" s="364"/>
      <c r="J207" s="364"/>
      <c r="K207" s="364"/>
    </row>
    <row r="208" spans="4:11" ht="12">
      <c r="D208" s="364"/>
      <c r="E208" s="364"/>
      <c r="F208" s="364"/>
      <c r="G208" s="364"/>
      <c r="H208" s="364"/>
      <c r="I208" s="364"/>
      <c r="J208" s="364"/>
      <c r="K208" s="364"/>
    </row>
  </sheetData>
  <mergeCells count="14">
    <mergeCell ref="B44:C44"/>
    <mergeCell ref="B60:C60"/>
    <mergeCell ref="B8:C8"/>
    <mergeCell ref="B10:C10"/>
    <mergeCell ref="B30:C30"/>
    <mergeCell ref="B4:C5"/>
    <mergeCell ref="J4:J5"/>
    <mergeCell ref="K4:K5"/>
    <mergeCell ref="D4:D5"/>
    <mergeCell ref="G4:G5"/>
    <mergeCell ref="E4:E5"/>
    <mergeCell ref="F4:F5"/>
    <mergeCell ref="H4:H5"/>
    <mergeCell ref="I4:I5"/>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昭和37年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2008-10-29T05:12:23Z</dcterms:modified>
  <cp:category/>
  <cp:version/>
  <cp:contentType/>
  <cp:contentStatus/>
</cp:coreProperties>
</file>