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7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8.xml" ContentType="application/vnd.openxmlformats-officedocument.drawing+xml"/>
  <Override PartName="/xl/worksheets/sheet28.xml" ContentType="application/vnd.openxmlformats-officedocument.spreadsheetml.worksheet+xml"/>
  <Override PartName="/xl/drawings/drawing9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0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1.xml" ContentType="application/vnd.openxmlformats-officedocument.drawing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120" tabRatio="77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（参考）全目次" sheetId="37" r:id="rId37"/>
  </sheets>
  <definedNames/>
  <calcPr fullCalcOnLoad="1"/>
</workbook>
</file>

<file path=xl/sharedStrings.xml><?xml version="1.0" encoding="utf-8"?>
<sst xmlns="http://schemas.openxmlformats.org/spreadsheetml/2006/main" count="4315" uniqueCount="1616">
  <si>
    <t>全常用労働者</t>
  </si>
  <si>
    <t>Ｄ</t>
  </si>
  <si>
    <t>Ｅ</t>
  </si>
  <si>
    <t>Ｆ</t>
  </si>
  <si>
    <t>食料品・たばこ製造業</t>
  </si>
  <si>
    <t>繊維工業</t>
  </si>
  <si>
    <t>木材・木製品製造業</t>
  </si>
  <si>
    <t>窯業・土石製品製造業</t>
  </si>
  <si>
    <t>機械製造業</t>
  </si>
  <si>
    <t>電気機械器具製造業</t>
  </si>
  <si>
    <t>その他</t>
  </si>
  <si>
    <t>Ｇ</t>
  </si>
  <si>
    <t>卸売・小売業</t>
  </si>
  <si>
    <t>Ｈ</t>
  </si>
  <si>
    <t>金融保険業</t>
  </si>
  <si>
    <t>Ｊ</t>
  </si>
  <si>
    <t>運輸通信業</t>
  </si>
  <si>
    <t>Ｋ</t>
  </si>
  <si>
    <t>電気・ガス・水道業</t>
  </si>
  <si>
    <t>生産労働者</t>
  </si>
  <si>
    <t>Ｄ</t>
  </si>
  <si>
    <t>Ｆ</t>
  </si>
  <si>
    <t>食料品・たばこ製造業</t>
  </si>
  <si>
    <t>繊維工業</t>
  </si>
  <si>
    <t>木材・木製品製造業</t>
  </si>
  <si>
    <t>窯業・土石製品製造業</t>
  </si>
  <si>
    <t>管理事務技術労働者</t>
  </si>
  <si>
    <t>Ｄ</t>
  </si>
  <si>
    <t>注：1.　全常用労働者、生産労働者、管理事務、技術労働者の欄は、昭和47年（1～12月）平均である</t>
  </si>
  <si>
    <t>　　2.　中分類18.19.20.22.30.31.34.35.以外の製造業については、その他の製造業として一括集計してある</t>
  </si>
  <si>
    <t>　　3.総数の中にはサービス業は含まないが、不動産業については総数にふくめている</t>
  </si>
  <si>
    <t>　　4.　卸売・小売業、金融、保険業、運輸、通信業、電気・ガス、水道業の結果については、労働者の種類別に調査を実施</t>
  </si>
  <si>
    <t>　　　　していないので種類別計数は得られない</t>
  </si>
  <si>
    <t>　　5.　43～44年における総額は抽出替によるギャップ修正済の数値である</t>
  </si>
  <si>
    <t>資料：県統計課（毎月勤労統計調査）</t>
  </si>
  <si>
    <t>３１．産業別常用労働者の1人当り平均月間現金給与額</t>
  </si>
  <si>
    <t>昭和48年10月1日現在　単位：人</t>
  </si>
  <si>
    <t>救護施設</t>
  </si>
  <si>
    <t>宿所提供施設</t>
  </si>
  <si>
    <t>老人福祉施設</t>
  </si>
  <si>
    <t>養護老人ホーム</t>
  </si>
  <si>
    <t>特別養護老人ホーム</t>
  </si>
  <si>
    <t>老人福祉センター</t>
  </si>
  <si>
    <t>定員</t>
  </si>
  <si>
    <t>現員</t>
  </si>
  <si>
    <t>新庄市</t>
  </si>
  <si>
    <t>東西村山</t>
  </si>
  <si>
    <t>庄内</t>
  </si>
  <si>
    <t>身体障害者更生
援  護  施 設</t>
  </si>
  <si>
    <t>婦人保護施設</t>
  </si>
  <si>
    <t>その他の社会福祉施設</t>
  </si>
  <si>
    <t>宿舎提供施設</t>
  </si>
  <si>
    <t>無料・低額診療施設</t>
  </si>
  <si>
    <t>30世帯</t>
  </si>
  <si>
    <t>12世帯</t>
  </si>
  <si>
    <t>12世帯</t>
  </si>
  <si>
    <t>12世帯30</t>
  </si>
  <si>
    <t>資料：県社会課</t>
  </si>
  <si>
    <t>３２.社会福祉施設</t>
  </si>
  <si>
    <t>　　　単位：学校数＝校、学級数＝学級、児童数・教員数＝人</t>
  </si>
  <si>
    <t>学　　校　　数</t>
  </si>
  <si>
    <t>学級数</t>
  </si>
  <si>
    <t>児　　　　　　　童　　　　　　　数</t>
  </si>
  <si>
    <t>教員数　　　（本務）</t>
  </si>
  <si>
    <t>総　　　　　数</t>
  </si>
  <si>
    <t>第1学年</t>
  </si>
  <si>
    <t>第2学年</t>
  </si>
  <si>
    <t>第3学年</t>
  </si>
  <si>
    <t>第4学年</t>
  </si>
  <si>
    <t>第5学年</t>
  </si>
  <si>
    <t>第6学年</t>
  </si>
  <si>
    <t>本校</t>
  </si>
  <si>
    <t>分校</t>
  </si>
  <si>
    <t>戸沢村</t>
  </si>
  <si>
    <t>東置賜郡</t>
  </si>
  <si>
    <t>西置賜郡</t>
  </si>
  <si>
    <t xml:space="preserve">注：国立校を含む。  </t>
  </si>
  <si>
    <t>資料：学校基本調査</t>
  </si>
  <si>
    <t>３３．市町村別小学校数・学級数・学年別児童数・教員数</t>
  </si>
  <si>
    <t>学校数</t>
  </si>
  <si>
    <t>学級数</t>
  </si>
  <si>
    <t>教員数</t>
  </si>
  <si>
    <t>本校</t>
  </si>
  <si>
    <t>分校</t>
  </si>
  <si>
    <t>単位：学校数＝校、学級数＝学級、生徒数・教員数＝人</t>
  </si>
  <si>
    <t>生徒数　　　　　</t>
  </si>
  <si>
    <t>総　　　数</t>
  </si>
  <si>
    <t>(本務)</t>
  </si>
  <si>
    <t>昭和46　年</t>
  </si>
  <si>
    <t>昭和47　年</t>
  </si>
  <si>
    <t>西田川郡</t>
  </si>
  <si>
    <t>注：国立校を含む。　　</t>
  </si>
  <si>
    <t>３４．市町村別中学校数・学級数・学年別生徒数・教員数</t>
  </si>
  <si>
    <t>県　　内　　</t>
  </si>
  <si>
    <t>県　　外　　</t>
  </si>
  <si>
    <t>45年度</t>
  </si>
  <si>
    <t>46年度</t>
  </si>
  <si>
    <t>47年度</t>
  </si>
  <si>
    <t>山岳観光地</t>
  </si>
  <si>
    <t>温泉〃</t>
  </si>
  <si>
    <t>スキー場〃</t>
  </si>
  <si>
    <t>海水浴場〃</t>
  </si>
  <si>
    <t>名所旧跡〃</t>
  </si>
  <si>
    <t>道路沿線〃</t>
  </si>
  <si>
    <t>その他〃</t>
  </si>
  <si>
    <t>　　資料：県観光物産課</t>
  </si>
  <si>
    <t>３５．観光者数</t>
  </si>
  <si>
    <t>７．所有山林・保有山林のある林家数と面積</t>
  </si>
  <si>
    <t>水          稲</t>
  </si>
  <si>
    <t>陸          稲</t>
  </si>
  <si>
    <t>作付面積</t>
  </si>
  <si>
    <t>　〃 43 年</t>
  </si>
  <si>
    <t>　〃 45 年</t>
  </si>
  <si>
    <t>　〃 46 年</t>
  </si>
  <si>
    <t>単位 ： 面積＝ｈａ、10ａ当り収量＝㎏、収穫量＝トン</t>
  </si>
  <si>
    <t>10アール
当り収量</t>
  </si>
  <si>
    <t>収　穫　量</t>
  </si>
  <si>
    <t>作 況 指 数</t>
  </si>
  <si>
    <t>収　穫　量</t>
  </si>
  <si>
    <t>昭和 42 年</t>
  </si>
  <si>
    <t>　〃 44 年</t>
  </si>
  <si>
    <t>　〃 47 年</t>
  </si>
  <si>
    <t>注：作付面積および収穫量は市町村別にラウンドした数値であるため、この積算値は必ずしも地域計、県計に一致しない。</t>
  </si>
  <si>
    <t>資料：東北農政局山形統計情報事務所</t>
  </si>
  <si>
    <t>８. 昭和47年産水・陸稲実収高</t>
  </si>
  <si>
    <t>昭和45年　　単位：ha</t>
  </si>
  <si>
    <t>林野
面積</t>
  </si>
  <si>
    <t>森林（施業）計画による森林面積</t>
  </si>
  <si>
    <t>所有形態別森林（計画）面積</t>
  </si>
  <si>
    <t>林野面積のうち森林以外の草生地（野草地）面積</t>
  </si>
  <si>
    <t>林野面積から除いた除地・更新困難地</t>
  </si>
  <si>
    <t>林野等のうち採草放牧に利用されている面積</t>
  </si>
  <si>
    <t>立木地</t>
  </si>
  <si>
    <t>伐採
跡地</t>
  </si>
  <si>
    <t>未立
木地</t>
  </si>
  <si>
    <t>国有</t>
  </si>
  <si>
    <t>公有</t>
  </si>
  <si>
    <t>私有</t>
  </si>
  <si>
    <t>樹林地</t>
  </si>
  <si>
    <t>竹林</t>
  </si>
  <si>
    <t>人工林</t>
  </si>
  <si>
    <t>天然林</t>
  </si>
  <si>
    <t>針葉樹</t>
  </si>
  <si>
    <t>広葉樹</t>
  </si>
  <si>
    <t>資料：1970年世界農林業センサス</t>
  </si>
  <si>
    <t>９．林野面積</t>
  </si>
  <si>
    <t>小型定置網</t>
  </si>
  <si>
    <t>昭和47年9月1日現在</t>
  </si>
  <si>
    <t>区　　　分</t>
  </si>
  <si>
    <t>総　数</t>
  </si>
  <si>
    <t>29日以下</t>
  </si>
  <si>
    <t>30～89日</t>
  </si>
  <si>
    <t>90～149日</t>
  </si>
  <si>
    <t>150～199日</t>
  </si>
  <si>
    <t>200～249日</t>
  </si>
  <si>
    <t>250日以上</t>
  </si>
  <si>
    <t>最盛期の　従事者数</t>
  </si>
  <si>
    <t>無動力船のみ</t>
  </si>
  <si>
    <t>動力1トン未満</t>
  </si>
  <si>
    <t xml:space="preserve"> 　1 ～  3トン　　</t>
  </si>
  <si>
    <t xml:space="preserve">   3 ～  5トン　　</t>
  </si>
  <si>
    <t xml:space="preserve">   5 ～ 10トン　　</t>
  </si>
  <si>
    <t xml:space="preserve">  10 ～ 30トン　</t>
  </si>
  <si>
    <t xml:space="preserve">  30 ～ 100トン　　</t>
  </si>
  <si>
    <t>　100 ～200トン　　</t>
  </si>
  <si>
    <t xml:space="preserve">  200～1000トン</t>
  </si>
  <si>
    <t>大型定置網</t>
  </si>
  <si>
    <t>地びき網</t>
  </si>
  <si>
    <t xml:space="preserve">資料：東北農政局山形統計情報事務所 </t>
  </si>
  <si>
    <t>１０．出漁日数別経営体数および最盛期の漁業従事者数</t>
  </si>
  <si>
    <t>単位：トン</t>
  </si>
  <si>
    <t>魚種別</t>
  </si>
  <si>
    <t>昭和44年</t>
  </si>
  <si>
    <t>昭和45年</t>
  </si>
  <si>
    <t>昭和46年</t>
  </si>
  <si>
    <t>昭和47年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</si>
  <si>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</si>
  <si>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</si>
  <si>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</si>
  <si>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</si>
  <si>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</si>
  <si>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</si>
  <si>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</si>
  <si>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</si>
  <si>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</si>
  <si>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</si>
  <si>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</si>
  <si>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</si>
  <si>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さ け ・ ま す</t>
  </si>
  <si>
    <t>たい類</t>
  </si>
  <si>
    <t>かれい・ひらめ</t>
  </si>
  <si>
    <t>たら</t>
  </si>
  <si>
    <t>さめ</t>
  </si>
  <si>
    <t>はたはた</t>
  </si>
  <si>
    <t>すけそう</t>
  </si>
  <si>
    <t>ぶり</t>
  </si>
  <si>
    <t>めばる類</t>
  </si>
  <si>
    <t>その他</t>
  </si>
  <si>
    <t>小計</t>
  </si>
  <si>
    <t>あわび</t>
  </si>
  <si>
    <t>さざえ</t>
  </si>
  <si>
    <t>そ水の産他動の物</t>
  </si>
  <si>
    <t>いか</t>
  </si>
  <si>
    <t>えび・かに</t>
  </si>
  <si>
    <t>藻　　類</t>
  </si>
  <si>
    <t>わかめ</t>
  </si>
  <si>
    <t>いわのり</t>
  </si>
  <si>
    <t>　　資料：県水産課</t>
  </si>
  <si>
    <t>１１．海面漁業・漁種別漁獲量</t>
  </si>
  <si>
    <t>－従業者１～19人事業所－</t>
  </si>
  <si>
    <t>単位：従業者数＝人、額＝万円</t>
  </si>
  <si>
    <t>区分</t>
  </si>
  <si>
    <t>事業所数　　　　　</t>
  </si>
  <si>
    <t>従　業　者　数</t>
  </si>
  <si>
    <t>現金給　　　　　　与総額</t>
  </si>
  <si>
    <t>原 材 料　　　　使用額等　　　委託生産　　　費を含む</t>
  </si>
  <si>
    <t>製　造　品　出　荷　額　等</t>
  </si>
  <si>
    <t>内国      消費       税額</t>
  </si>
  <si>
    <t>常用労　　働者数</t>
  </si>
  <si>
    <t>個人業主家族従業者　　数</t>
  </si>
  <si>
    <t>計</t>
  </si>
  <si>
    <t>製造品　　　　出荷額</t>
  </si>
  <si>
    <t>加工賃　　　　収入額</t>
  </si>
  <si>
    <t>修理料　　　　収入額</t>
  </si>
  <si>
    <t>地域別・　　　　　　　市町村別</t>
  </si>
  <si>
    <t>男</t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</si>
  <si>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</si>
  <si>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</si>
  <si>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</si>
  <si>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</si>
  <si>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</si>
  <si>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</si>
  <si>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</si>
  <si>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</si>
  <si>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</si>
  <si>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</si>
  <si>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</si>
  <si>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</si>
  <si>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</si>
  <si>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</si>
  <si>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</si>
  <si>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</si>
  <si>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</si>
  <si>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</si>
  <si>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</si>
  <si>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</si>
  <si>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</si>
  <si>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</si>
  <si>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置賜地域</t>
  </si>
  <si>
    <t>米沢市</t>
  </si>
  <si>
    <t>長井市</t>
  </si>
  <si>
    <t>高畠町</t>
  </si>
  <si>
    <t>小国町</t>
  </si>
  <si>
    <t>白鷹町</t>
  </si>
  <si>
    <t>飯豊町</t>
  </si>
  <si>
    <t>鶴岡市</t>
  </si>
  <si>
    <t>酒田市</t>
  </si>
  <si>
    <t>立川町</t>
  </si>
  <si>
    <t>余目町</t>
  </si>
  <si>
    <t>藤島町</t>
  </si>
  <si>
    <t>羽黒町</t>
  </si>
  <si>
    <t>櫛引町</t>
  </si>
  <si>
    <t>三川町</t>
  </si>
  <si>
    <t>朝日村</t>
  </si>
  <si>
    <t>温海町</t>
  </si>
  <si>
    <t>遊佐町</t>
  </si>
  <si>
    <t>八幡町</t>
  </si>
  <si>
    <t>松山町</t>
  </si>
  <si>
    <t>平田町</t>
  </si>
  <si>
    <t>資料：県統計課（工業統計調査）</t>
  </si>
  <si>
    <t>１２．市町村別事業所・従業者数および製造品出荷額等</t>
  </si>
  <si>
    <t>事    業    所    数</t>
  </si>
  <si>
    <t>会社</t>
  </si>
  <si>
    <t>個人</t>
  </si>
  <si>
    <t>燃料</t>
  </si>
  <si>
    <t>電力</t>
  </si>
  <si>
    <t>委託</t>
  </si>
  <si>
    <t>使用額</t>
  </si>
  <si>
    <t>*</t>
  </si>
  <si>
    <t>x</t>
  </si>
  <si>
    <t>　　－全事業所－</t>
  </si>
  <si>
    <t>昭和47年12月31日現在　　単位：従業者数＝人、額＝万円</t>
  </si>
  <si>
    <t>区分および　</t>
  </si>
  <si>
    <t>従　　　　　業　　　　　者　　　　　数</t>
  </si>
  <si>
    <t>各月末常用　　　　　労働者数　　　　（年間）</t>
  </si>
  <si>
    <t>現  金  給  与  総  額</t>
  </si>
  <si>
    <t>原材料使用額等</t>
  </si>
  <si>
    <t>内　国  消　費           税　        額</t>
  </si>
  <si>
    <t>内訳</t>
  </si>
  <si>
    <t>合計</t>
  </si>
  <si>
    <t>組  合
その他
の法人</t>
  </si>
  <si>
    <t>常　用　労　働　者</t>
  </si>
  <si>
    <t>個人事業主　　　　　　　　　　　　　　　家族従業者</t>
  </si>
  <si>
    <t>合計</t>
  </si>
  <si>
    <t>基本給・諸手当</t>
  </si>
  <si>
    <t>その他の</t>
  </si>
  <si>
    <t>原材料</t>
  </si>
  <si>
    <t>中分類別・</t>
  </si>
  <si>
    <t>男</t>
  </si>
  <si>
    <t>生　　　産</t>
  </si>
  <si>
    <t>管理事務</t>
  </si>
  <si>
    <t>給与</t>
  </si>
  <si>
    <t>　規模別</t>
  </si>
  <si>
    <t>労　働　者</t>
  </si>
  <si>
    <t>技術労働者</t>
  </si>
  <si>
    <t>生産費</t>
  </si>
  <si>
    <t>１９人以下計</t>
  </si>
  <si>
    <t xml:space="preserve">  ３人以下</t>
  </si>
  <si>
    <t>総　　　　　　　　数</t>
  </si>
  <si>
    <t>　４人～　９人</t>
  </si>
  <si>
    <t>１０人～１９人</t>
  </si>
  <si>
    <t>２０人以上計</t>
  </si>
  <si>
    <t>　２０人～　２９人</t>
  </si>
  <si>
    <t>　３０人～　４９人</t>
  </si>
  <si>
    <t xml:space="preserve">  ５０人～  ９９人</t>
  </si>
  <si>
    <t>１００人～１９９人</t>
  </si>
  <si>
    <t>２００人～２９９人</t>
  </si>
  <si>
    <t>３００人～４９９人</t>
  </si>
  <si>
    <t>５００人～９９９人</t>
  </si>
  <si>
    <t>*</t>
  </si>
  <si>
    <t>１,０００人以上</t>
  </si>
  <si>
    <t>食料</t>
  </si>
  <si>
    <t>x</t>
  </si>
  <si>
    <t>繊維</t>
  </si>
  <si>
    <t>衣服</t>
  </si>
  <si>
    <t>木材</t>
  </si>
  <si>
    <t>家具</t>
  </si>
  <si>
    <t>紙</t>
  </si>
  <si>
    <t>印刷</t>
  </si>
  <si>
    <t>*</t>
  </si>
  <si>
    <t>*</t>
  </si>
  <si>
    <t>化学</t>
  </si>
  <si>
    <t>x</t>
  </si>
  <si>
    <t>x</t>
  </si>
  <si>
    <t>石油</t>
  </si>
  <si>
    <t>ゴム</t>
  </si>
  <si>
    <t>皮革</t>
  </si>
  <si>
    <t>土石</t>
  </si>
  <si>
    <t>鉄鋼</t>
  </si>
  <si>
    <t>非鉄</t>
  </si>
  <si>
    <t>金属</t>
  </si>
  <si>
    <t>機械</t>
  </si>
  <si>
    <t>電気</t>
  </si>
  <si>
    <t>輸送</t>
  </si>
  <si>
    <t>精密</t>
  </si>
  <si>
    <t>１３． 産業中分類別・規模別事業所数・従業者数・現金給与総額・原材料使用額等</t>
  </si>
  <si>
    <t>(１)道路種別道路および橋梁延長</t>
  </si>
  <si>
    <t>昭和48年3月31日現在</t>
  </si>
  <si>
    <t>道　路　種　別</t>
  </si>
  <si>
    <t>路線数</t>
  </si>
  <si>
    <t>総延長
(km)</t>
  </si>
  <si>
    <t>重用延長
(km)</t>
  </si>
  <si>
    <r>
      <t>㋐</t>
    </r>
    <r>
      <rPr>
        <sz val="10"/>
        <rFont val="ＭＳ 明朝"/>
        <family val="1"/>
      </rPr>
      <t>実延長</t>
    </r>
  </si>
  <si>
    <t>実　　　　　　　　延　　　　　　　　長　　　　　　　　の　　　　　　　　内　　　　　　　　訳</t>
  </si>
  <si>
    <t>渡 船 場</t>
  </si>
  <si>
    <t>鉄 道 と の
交差箇所数</t>
  </si>
  <si>
    <t>立体
横断
施設</t>
  </si>
  <si>
    <t>規格改良済未改良内訳(km)</t>
  </si>
  <si>
    <t>路面別内訳(km)</t>
  </si>
  <si>
    <t>橋　梁　の　内　訳</t>
  </si>
  <si>
    <t>トンネル</t>
  </si>
  <si>
    <r>
      <t>㋑</t>
    </r>
    <r>
      <rPr>
        <sz val="10"/>
        <rFont val="ＭＳ 明朝"/>
        <family val="1"/>
      </rPr>
      <t>規格改
良済延長</t>
    </r>
  </si>
  <si>
    <t>未改良
延　　長</t>
  </si>
  <si>
    <t>うち自動車
交通不能</t>
  </si>
  <si>
    <t>改良率
㋑/㋐</t>
  </si>
  <si>
    <r>
      <t>㋒</t>
    </r>
    <r>
      <rPr>
        <sz val="10"/>
        <rFont val="ＭＳ 明朝"/>
        <family val="1"/>
      </rPr>
      <t>舗装道</t>
    </r>
  </si>
  <si>
    <t>砂 利 道</t>
  </si>
  <si>
    <t>舗装率
㋒/㋐</t>
  </si>
  <si>
    <t>橋 数
(個)</t>
  </si>
  <si>
    <t>橋 梁
延 長
(km)</t>
  </si>
  <si>
    <t>木 橋  と 永 久 橋</t>
  </si>
  <si>
    <t>個数</t>
  </si>
  <si>
    <t>延 長
(km)</t>
  </si>
  <si>
    <t>国 鉄</t>
  </si>
  <si>
    <t>私 鉄</t>
  </si>
  <si>
    <t>木橋数</t>
  </si>
  <si>
    <t>延 長
(km)</t>
  </si>
  <si>
    <t>永 久
橋 数</t>
  </si>
  <si>
    <t>個数</t>
  </si>
  <si>
    <t>一般国道</t>
  </si>
  <si>
    <t>元一級国道</t>
  </si>
  <si>
    <t>元二級国道</t>
  </si>
  <si>
    <t>県　道</t>
  </si>
  <si>
    <t>主要地方道</t>
  </si>
  <si>
    <t>一般県道</t>
  </si>
  <si>
    <t>国県道計(県管理)</t>
  </si>
  <si>
    <t>指定区間
国直轄</t>
  </si>
  <si>
    <t>国県道合計(含指定区間)</t>
  </si>
  <si>
    <t>市町村道計</t>
  </si>
  <si>
    <t>総合計</t>
  </si>
  <si>
    <t>注 1.国道の路線数は知事管理、指定区間を一括した</t>
  </si>
  <si>
    <t xml:space="preserve">   2.( )は旧道で外書である</t>
  </si>
  <si>
    <t xml:space="preserve">   3.鉄道との交差箇所数( )は立体交差で内書である</t>
  </si>
  <si>
    <t xml:space="preserve">   4.重要延長で破線の上段は未供用延長で、下段は供用延長である</t>
  </si>
  <si>
    <t>資料:県道路維持課</t>
  </si>
  <si>
    <t>１４．道路現況</t>
  </si>
  <si>
    <t>3そう
38</t>
  </si>
  <si>
    <t>2そう
32</t>
  </si>
  <si>
    <t xml:space="preserve">   1 月</t>
  </si>
  <si>
    <t xml:space="preserve">   2 月</t>
  </si>
  <si>
    <t xml:space="preserve">   3 月</t>
  </si>
  <si>
    <t xml:space="preserve">   4 月</t>
  </si>
  <si>
    <t xml:space="preserve">   5 月</t>
  </si>
  <si>
    <t xml:space="preserve">   6 月</t>
  </si>
  <si>
    <t xml:space="preserve">   7 月</t>
  </si>
  <si>
    <t xml:space="preserve">   8 月</t>
  </si>
  <si>
    <t xml:space="preserve">   9 月</t>
  </si>
  <si>
    <t xml:space="preserve">   10 月</t>
  </si>
  <si>
    <t xml:space="preserve">   11 月</t>
  </si>
  <si>
    <t xml:space="preserve">   12 月</t>
  </si>
  <si>
    <t>（２）月別火災発生件数・損害見積額</t>
  </si>
  <si>
    <t>単位:件　数＝件</t>
  </si>
  <si>
    <t>月　　別</t>
  </si>
  <si>
    <t>出　　火　　件　　数</t>
  </si>
  <si>
    <t>焼　損　棟　数</t>
  </si>
  <si>
    <t>焼損面積</t>
  </si>
  <si>
    <t>船舶
車両
台数</t>
  </si>
  <si>
    <t>死傷者(人)</t>
  </si>
  <si>
    <t>建物</t>
  </si>
  <si>
    <t>山林
原野</t>
  </si>
  <si>
    <t>航空機</t>
  </si>
  <si>
    <t>船舶</t>
  </si>
  <si>
    <t>車両</t>
  </si>
  <si>
    <t>全焼</t>
  </si>
  <si>
    <t>半焼</t>
  </si>
  <si>
    <t>部分焼</t>
  </si>
  <si>
    <t>建　物</t>
  </si>
  <si>
    <t>山林原野</t>
  </si>
  <si>
    <t>死者</t>
  </si>
  <si>
    <t>傷者</t>
  </si>
  <si>
    <t>昭和44年度</t>
  </si>
  <si>
    <t>〃45〃</t>
  </si>
  <si>
    <t>〃46〃</t>
  </si>
  <si>
    <t>昭和47年度</t>
  </si>
  <si>
    <t>2そう
38</t>
  </si>
  <si>
    <t>1そう
5</t>
  </si>
  <si>
    <t>罹災世帯数</t>
  </si>
  <si>
    <t>罹災
人員</t>
  </si>
  <si>
    <t>損    害    見    積    額    (千円)</t>
  </si>
  <si>
    <t>合　計</t>
  </si>
  <si>
    <t>建物火災</t>
  </si>
  <si>
    <t>航空機
火　災</t>
  </si>
  <si>
    <t>山林
原野
火災</t>
  </si>
  <si>
    <t>船舶
火災</t>
  </si>
  <si>
    <t>車両
火災</t>
  </si>
  <si>
    <t>小計</t>
  </si>
  <si>
    <t>内容物及
びその他</t>
  </si>
  <si>
    <t>１５．火災災害</t>
  </si>
  <si>
    <t>単位：1000kWｈ</t>
  </si>
  <si>
    <t>項目</t>
  </si>
  <si>
    <t>45年度</t>
  </si>
  <si>
    <t>46年度</t>
  </si>
  <si>
    <t>47年度</t>
  </si>
  <si>
    <t>項　　　　　　　　目</t>
  </si>
  <si>
    <t>業務用電力</t>
  </si>
  <si>
    <t>従量電灯</t>
  </si>
  <si>
    <t>小　口</t>
  </si>
  <si>
    <t>50kW未満</t>
  </si>
  <si>
    <t>電</t>
  </si>
  <si>
    <t>大口電灯</t>
  </si>
  <si>
    <t>50kW以上</t>
  </si>
  <si>
    <t>臨時電灯</t>
  </si>
  <si>
    <t>大口</t>
  </si>
  <si>
    <t>一般</t>
  </si>
  <si>
    <t>特約</t>
  </si>
  <si>
    <t>灯</t>
  </si>
  <si>
    <t>定額電灯</t>
  </si>
  <si>
    <t>電灯計</t>
  </si>
  <si>
    <t>臨時電力</t>
  </si>
  <si>
    <t>温水用</t>
  </si>
  <si>
    <t>特別深夜電力</t>
  </si>
  <si>
    <t>農事用電力</t>
  </si>
  <si>
    <t>農事用電力</t>
  </si>
  <si>
    <t>建設工事用</t>
  </si>
  <si>
    <t>建設工事用</t>
  </si>
  <si>
    <t>事業用</t>
  </si>
  <si>
    <t>事業用</t>
  </si>
  <si>
    <t>融雪用</t>
  </si>
  <si>
    <t>融雪用</t>
  </si>
  <si>
    <t>電力計</t>
  </si>
  <si>
    <t>電力・電灯計</t>
  </si>
  <si>
    <t>資料：東北電力株式会社山形支店</t>
  </si>
  <si>
    <t>１６．電灯・電力需要実績</t>
  </si>
  <si>
    <t>　人口＝人</t>
  </si>
  <si>
    <t>昭和48年3月31日現在 　　 単位：　率＝％</t>
  </si>
  <si>
    <t xml:space="preserve">
市 町 村 別 </t>
  </si>
  <si>
    <t>行政区域内      居住人口</t>
  </si>
  <si>
    <t>給水区域       内 人 口</t>
  </si>
  <si>
    <t xml:space="preserve">B/A     </t>
  </si>
  <si>
    <t>計    画       給水人口</t>
  </si>
  <si>
    <t xml:space="preserve">C/A     </t>
  </si>
  <si>
    <t>現    在       給水人口</t>
  </si>
  <si>
    <t>普及率</t>
  </si>
  <si>
    <t>上水道</t>
  </si>
  <si>
    <t>簡易水道</t>
  </si>
  <si>
    <t>専用水道</t>
  </si>
  <si>
    <t>（A）</t>
  </si>
  <si>
    <t>（B）</t>
  </si>
  <si>
    <t>（C）</t>
  </si>
  <si>
    <t>（D）</t>
  </si>
  <si>
    <t>D/A</t>
  </si>
  <si>
    <t>施設数</t>
  </si>
  <si>
    <t>現在給水人口</t>
  </si>
  <si>
    <t>昭 和46年 度</t>
  </si>
  <si>
    <t>昭 和47年 度</t>
  </si>
  <si>
    <t>山形保健所</t>
  </si>
  <si>
    <t>-</t>
  </si>
  <si>
    <t>寒河江保健所</t>
  </si>
  <si>
    <t>寒河江市</t>
  </si>
  <si>
    <t>-</t>
  </si>
  <si>
    <t>河北町</t>
  </si>
  <si>
    <t>-</t>
  </si>
  <si>
    <t>西川町</t>
  </si>
  <si>
    <t>大江町</t>
  </si>
  <si>
    <t>村山保健所</t>
  </si>
  <si>
    <t>大石田町</t>
  </si>
  <si>
    <t>-</t>
  </si>
  <si>
    <t>新庄保健所</t>
  </si>
  <si>
    <t>-</t>
  </si>
  <si>
    <t>酒田保健所</t>
  </si>
  <si>
    <t>酒田市</t>
  </si>
  <si>
    <t>-</t>
  </si>
  <si>
    <t>遊佐町</t>
  </si>
  <si>
    <t>八幡町</t>
  </si>
  <si>
    <t>-</t>
  </si>
  <si>
    <t>平田町</t>
  </si>
  <si>
    <t>立川町</t>
  </si>
  <si>
    <t>余目町</t>
  </si>
  <si>
    <t>鶴岡保健所</t>
  </si>
  <si>
    <t>朝日村</t>
  </si>
  <si>
    <t>三川町</t>
  </si>
  <si>
    <t>藤島町</t>
  </si>
  <si>
    <t>南陽保健所</t>
  </si>
  <si>
    <t>長井保健所</t>
  </si>
  <si>
    <t>米沢保健所</t>
  </si>
  <si>
    <t>資料：県環境衛生課</t>
  </si>
  <si>
    <t>１７．上水道普及状況</t>
  </si>
  <si>
    <t>　　　　　　　　貨　　　　　　　　　　　物　　　　　　　　　　　用</t>
  </si>
  <si>
    <t>小型二輪車</t>
  </si>
  <si>
    <t>普通車</t>
  </si>
  <si>
    <t>〃 32年</t>
  </si>
  <si>
    <t>〃 33年</t>
  </si>
  <si>
    <t>〃 34年</t>
  </si>
  <si>
    <t>〃 35年</t>
  </si>
  <si>
    <t>〃 36年</t>
  </si>
  <si>
    <t>〃 37年</t>
  </si>
  <si>
    <t>〃 38年</t>
  </si>
  <si>
    <t>〃 39年</t>
  </si>
  <si>
    <t>〃 40年</t>
  </si>
  <si>
    <t>〃 41年</t>
  </si>
  <si>
    <t>〃 42年</t>
  </si>
  <si>
    <t>〃 43年</t>
  </si>
  <si>
    <t>〃 44年</t>
  </si>
  <si>
    <t>〃 45年</t>
  </si>
  <si>
    <t>〃 46年</t>
  </si>
  <si>
    <t>〃 47年</t>
  </si>
  <si>
    <t>〃 48年</t>
  </si>
  <si>
    <t>(1)年次別普及台数</t>
  </si>
  <si>
    <t>各年3月31日現在　単位：台</t>
  </si>
  <si>
    <t>区　　分</t>
  </si>
  <si>
    <t>乗　　合　　用</t>
  </si>
  <si>
    <t>乗　　　　　　　　　　　　用</t>
  </si>
  <si>
    <t>特　　殊　　用　　途　　車</t>
  </si>
  <si>
    <t>大型特殊車</t>
  </si>
  <si>
    <t>軽自動車</t>
  </si>
  <si>
    <t>合　　計</t>
  </si>
  <si>
    <t>小型四輪車</t>
  </si>
  <si>
    <t>小型三輪車</t>
  </si>
  <si>
    <t>けん引車　　けん引被</t>
  </si>
  <si>
    <t>普通車</t>
  </si>
  <si>
    <t>普　　通　　車</t>
  </si>
  <si>
    <t>小型四輪車</t>
  </si>
  <si>
    <t>小型三輪車</t>
  </si>
  <si>
    <t>小型車</t>
  </si>
  <si>
    <t>自家用</t>
  </si>
  <si>
    <t>営業用</t>
  </si>
  <si>
    <t>小　計</t>
  </si>
  <si>
    <t>営業用</t>
  </si>
  <si>
    <t>自家用</t>
  </si>
  <si>
    <t>昭和30年</t>
  </si>
  <si>
    <t>〃 31年</t>
  </si>
  <si>
    <t>注：(　）内は外国登録者の台数</t>
  </si>
  <si>
    <t>資料：山形県陸運事務所</t>
  </si>
  <si>
    <t>１８．自動車普及状況（2-1）</t>
  </si>
  <si>
    <t>単位：</t>
  </si>
  <si>
    <t>商店数</t>
  </si>
  <si>
    <t>従業者数</t>
  </si>
  <si>
    <t>年間商品</t>
  </si>
  <si>
    <t>販売額</t>
  </si>
  <si>
    <t xml:space="preserve"> </t>
  </si>
  <si>
    <t>商店数　＝店</t>
  </si>
  <si>
    <t>従業者数＝人</t>
  </si>
  <si>
    <t>昭和47年5月1日現在　</t>
  </si>
  <si>
    <t>販売額　＝万円</t>
  </si>
  <si>
    <t>市町村別</t>
  </si>
  <si>
    <t>甲</t>
  </si>
  <si>
    <t>法人組織の商店および個
人商店で常時雇用従業者
を使用している商店</t>
  </si>
  <si>
    <t>乙　</t>
  </si>
  <si>
    <t>個人商店で常時雇用従
業者を使用していない
商店</t>
  </si>
  <si>
    <t>丙飲食店</t>
  </si>
  <si>
    <t>村山地域計</t>
  </si>
  <si>
    <t>最上地域計</t>
  </si>
  <si>
    <t>置賜地域計</t>
  </si>
  <si>
    <t>庄内地域計</t>
  </si>
  <si>
    <t>注：1．xは対象商店数が少ないため数字を秘とくしたことを示す　　2．*は近接の秘とく数字ｘを合算したことを示す</t>
  </si>
  <si>
    <t>資料：県統計課 「商業統計調査」</t>
  </si>
  <si>
    <t xml:space="preserve">１９．市町村別商店数・従業者数・年間商品販売額 </t>
  </si>
  <si>
    <t>総              数</t>
  </si>
  <si>
    <t>単位：実績額＝千円、率＝％</t>
  </si>
  <si>
    <t>品       目       別</t>
  </si>
  <si>
    <t>昭和46年</t>
  </si>
  <si>
    <t>昭和47年</t>
  </si>
  <si>
    <t>比較増減</t>
  </si>
  <si>
    <t>出　　荷
実績額</t>
  </si>
  <si>
    <t>増減率</t>
  </si>
  <si>
    <t>同製品
繊 維</t>
  </si>
  <si>
    <t>絹・人　　絹・合成繊維品</t>
  </si>
  <si>
    <t>機械金属製品</t>
  </si>
  <si>
    <t>ミシン頭部・同部品</t>
  </si>
  <si>
    <t>メリヤス編機・同部品</t>
  </si>
  <si>
    <t>テープレコーダー</t>
  </si>
  <si>
    <t>ステレオ</t>
  </si>
  <si>
    <t>電子工業部品</t>
  </si>
  <si>
    <t>変成器・変圧器</t>
  </si>
  <si>
    <t>工作機械</t>
  </si>
  <si>
    <t>農機具</t>
  </si>
  <si>
    <t>分電盤・配電盤</t>
  </si>
  <si>
    <t>作業工具</t>
  </si>
  <si>
    <t>ドアロック</t>
  </si>
  <si>
    <t>その他の機械</t>
  </si>
  <si>
    <t>合金鉄</t>
  </si>
  <si>
    <t>化学製品</t>
  </si>
  <si>
    <t>金融機関別一般預金残高</t>
  </si>
  <si>
    <t>業種別銀行融資状況</t>
  </si>
  <si>
    <t>業種別相互銀行融資状況</t>
  </si>
  <si>
    <t>労働金庫主要勘定</t>
  </si>
  <si>
    <t>第１３章　財政</t>
  </si>
  <si>
    <t>年次別山形県一般会計歳入歳出決算</t>
  </si>
  <si>
    <t>年次別山形県特別会計歳入歳出決算</t>
  </si>
  <si>
    <t>第１４章　県民所得・物価・家計</t>
  </si>
  <si>
    <t>県民所得</t>
  </si>
  <si>
    <t>第１５章　公務員・選挙・司法・公安</t>
  </si>
  <si>
    <t>公務員</t>
  </si>
  <si>
    <t>警察</t>
  </si>
  <si>
    <t>登記</t>
  </si>
  <si>
    <t>手形・小切手事件</t>
  </si>
  <si>
    <t>強制執行事件</t>
  </si>
  <si>
    <t>民事調停事件</t>
  </si>
  <si>
    <t>少年保護事件</t>
  </si>
  <si>
    <t>罪種別犯罪発生・検挙件数</t>
  </si>
  <si>
    <t>第１６章　衛生</t>
  </si>
  <si>
    <t>医療関係施設</t>
  </si>
  <si>
    <t>保健婦・看護婦・助産婦等</t>
  </si>
  <si>
    <t>伝染病患者数</t>
  </si>
  <si>
    <t>第１７章　労働・社会保障</t>
  </si>
  <si>
    <t>職業紹介状況</t>
  </si>
  <si>
    <t>雇用および賃金指数</t>
  </si>
  <si>
    <t>産業別年令・勤続年数・労働時間数・きまって支給する現金給与額の平均ならびに労働者数</t>
  </si>
  <si>
    <t>日雇失業保険</t>
  </si>
  <si>
    <t>日雇労働者健康保険</t>
  </si>
  <si>
    <t>国民年金</t>
  </si>
  <si>
    <t>労働者災害補償保険</t>
  </si>
  <si>
    <t>社会福祉施設</t>
  </si>
  <si>
    <t>生活保護</t>
  </si>
  <si>
    <t>生活保護費支出状況</t>
  </si>
  <si>
    <t>身体障害者数</t>
  </si>
  <si>
    <t>共同募金</t>
  </si>
  <si>
    <t>第１８章　教育・文化・宗教</t>
  </si>
  <si>
    <t>中学校卒業者の進学・就職状況</t>
  </si>
  <si>
    <t>高等学校卒業者の進学・就職状況</t>
  </si>
  <si>
    <t>高卒者の大学・短大への入学志願者数と入学者数</t>
  </si>
  <si>
    <t>学校教育費</t>
  </si>
  <si>
    <t>年令別就学免除者数</t>
  </si>
  <si>
    <t>年令別就学猶予者数</t>
  </si>
  <si>
    <t>児童・生徒の疾病異常被患率</t>
  </si>
  <si>
    <t>博物館</t>
  </si>
  <si>
    <t>第７章　鉱工業</t>
  </si>
  <si>
    <t>凡例</t>
  </si>
  <si>
    <t>目次</t>
  </si>
  <si>
    <t>県の位置</t>
  </si>
  <si>
    <t>健康保険</t>
  </si>
  <si>
    <t>厚生年金保険</t>
  </si>
  <si>
    <t>船員保険</t>
  </si>
  <si>
    <t>国民健康保険</t>
  </si>
  <si>
    <t>失業保険</t>
  </si>
  <si>
    <t>労働争議</t>
  </si>
  <si>
    <t>１</t>
  </si>
  <si>
    <t>２</t>
  </si>
  <si>
    <t>平均湿度</t>
  </si>
  <si>
    <t>降水日数</t>
  </si>
  <si>
    <t>平均風速</t>
  </si>
  <si>
    <t>暴風日数</t>
  </si>
  <si>
    <t>労働組合</t>
  </si>
  <si>
    <t>港湾</t>
  </si>
  <si>
    <t>銀行主要勘定</t>
  </si>
  <si>
    <t>信用農業協同組合連合会主要勘定</t>
  </si>
  <si>
    <t>簡易生命保険</t>
  </si>
  <si>
    <t>金融機関別貯蓄状況</t>
  </si>
  <si>
    <t>司法関係職員</t>
  </si>
  <si>
    <t>民事事件</t>
  </si>
  <si>
    <t>刑事事件</t>
  </si>
  <si>
    <t>家庭事件</t>
  </si>
  <si>
    <t>罪名別受刑者数</t>
  </si>
  <si>
    <t>図書館</t>
  </si>
  <si>
    <t>労働者災害</t>
  </si>
  <si>
    <t>本書は、県内の各般にわたる統計資料を集録し、県勢の実態を明らかにするため編集したものである。</t>
  </si>
  <si>
    <t>１．土地・気象　　２．人口　　３．事業所　　４．農業　　５．林業</t>
  </si>
  <si>
    <t>６．水産業　　７．鉱・工業　　８．建設　　９．電気・ガス・水道　　10．運輸・通信</t>
  </si>
  <si>
    <t>15．公務員・選挙・司法・公安　　16．衛生　　17．労働・社会保障　</t>
  </si>
  <si>
    <t>また、本書に何年とあるものは暦年間（１月から１２月まで）、何年度とあるものは、会計年度（４月から翌年３月まで）の事実を示す。</t>
  </si>
  <si>
    <t>３</t>
  </si>
  <si>
    <t>４</t>
  </si>
  <si>
    <t>５</t>
  </si>
  <si>
    <t>６</t>
  </si>
  <si>
    <t>７</t>
  </si>
  <si>
    <t>山形県企画部統計課</t>
  </si>
  <si>
    <t>第１章　土地・気象</t>
  </si>
  <si>
    <t>市町村数・面積および人口密度</t>
  </si>
  <si>
    <t>市町村の廃置分合・境界変更</t>
  </si>
  <si>
    <t>市町村の合併状況</t>
  </si>
  <si>
    <t>気象観測地点一覧</t>
  </si>
  <si>
    <t>最高・最低気温の月平均</t>
  </si>
  <si>
    <t>最大風速</t>
  </si>
  <si>
    <t>平均雲量</t>
  </si>
  <si>
    <t>地方・月別平均気温</t>
  </si>
  <si>
    <t>第２章　人口</t>
  </si>
  <si>
    <t>山形県の人口推移</t>
  </si>
  <si>
    <t>市町村別人口の推移</t>
  </si>
  <si>
    <t>第３章　事業所</t>
  </si>
  <si>
    <t>第４章　農業</t>
  </si>
  <si>
    <t>経営耕地別農家数</t>
  </si>
  <si>
    <t>農家人口</t>
  </si>
  <si>
    <t>農業雇用労働</t>
  </si>
  <si>
    <t>養蚕</t>
  </si>
  <si>
    <t>農地開拓</t>
  </si>
  <si>
    <t>県産米売渡状況</t>
  </si>
  <si>
    <t>生乳生産量</t>
  </si>
  <si>
    <t>稲作被害</t>
  </si>
  <si>
    <t>蚕桑被害</t>
  </si>
  <si>
    <t>第５章　林業</t>
  </si>
  <si>
    <t>林野面積</t>
  </si>
  <si>
    <t>森林伐採面積</t>
  </si>
  <si>
    <t>林産物</t>
  </si>
  <si>
    <t>製材</t>
  </si>
  <si>
    <t>造林面積</t>
  </si>
  <si>
    <t>第６章　水産業</t>
  </si>
  <si>
    <t>内水面漁業漁獲量</t>
  </si>
  <si>
    <t>内水面養殖場数・養殖面積および収穫量</t>
  </si>
  <si>
    <t>水産加工品生産高</t>
  </si>
  <si>
    <t>品目別製造品出荷額</t>
  </si>
  <si>
    <t>品目別加工品加工賃</t>
  </si>
  <si>
    <t>第８章　建設</t>
  </si>
  <si>
    <t>酒田港主要施設</t>
  </si>
  <si>
    <t>除却および災害建築物</t>
  </si>
  <si>
    <t>災害被害</t>
  </si>
  <si>
    <t>第９章　電気・ガス・水道</t>
  </si>
  <si>
    <t>発電所</t>
  </si>
  <si>
    <t>電灯・電力需要実績</t>
  </si>
  <si>
    <t>産業別電力需要状況</t>
  </si>
  <si>
    <t>山形県と東北７県の月別電力需要</t>
  </si>
  <si>
    <t>電力消費指数</t>
  </si>
  <si>
    <t>家庭用電気器具の普及状況</t>
  </si>
  <si>
    <t>第１０章　運輸・通信</t>
  </si>
  <si>
    <t>入港船舶実績</t>
  </si>
  <si>
    <t>おばこ丸（引船）利用状況</t>
  </si>
  <si>
    <t>国鉄線別営業粁並びに駅数</t>
  </si>
  <si>
    <t>公衆電話数</t>
  </si>
  <si>
    <t>電話加入数</t>
  </si>
  <si>
    <t>電話普及率</t>
  </si>
  <si>
    <t>第１１章　商業・貿易</t>
  </si>
  <si>
    <t>品目別輸出出荷実績</t>
  </si>
  <si>
    <t>第１２章　金融</t>
  </si>
  <si>
    <t>金融機関別店舗数</t>
  </si>
  <si>
    <t>相互銀行主要勘定</t>
  </si>
  <si>
    <t>商工組合中央金庫主要勘定</t>
  </si>
  <si>
    <t>農業協同組合主要勘定</t>
  </si>
  <si>
    <t>農林中央金庫主要勘定</t>
  </si>
  <si>
    <t>国民金融公庫貸付状況</t>
  </si>
  <si>
    <t>本書は、その１９部門から成っている。</t>
  </si>
  <si>
    <t>18．教育・文化・宗教　　19．観光</t>
  </si>
  <si>
    <t>本書に掲載した資料の出所は、各表下段欄外に注記明示した。</t>
  </si>
  <si>
    <t>本書中の符号の「－」は、該当事実のないもの、「…」は事実不詳、または調査を欠くもの、「０」は単位に満たないものの表示である。</t>
  </si>
  <si>
    <t>地方・月別降水量と最深積雪</t>
  </si>
  <si>
    <t>農用機械</t>
  </si>
  <si>
    <t>海面漁業・漁業種類別漁獲量</t>
  </si>
  <si>
    <t>海面漁業・漁種別漁獲量</t>
  </si>
  <si>
    <t>山形県生産者製品在庫指数</t>
  </si>
  <si>
    <t>住宅の種類別住宅数および世帯の種類別世帯数</t>
  </si>
  <si>
    <t>住宅の種類別世帯人員</t>
  </si>
  <si>
    <t>電力需給実績</t>
  </si>
  <si>
    <t>海上出入貨物主要品類別数量</t>
  </si>
  <si>
    <t>国鉄主要貨物発着関係府県別屯数</t>
  </si>
  <si>
    <t>仕向国別輸出出荷実績</t>
  </si>
  <si>
    <t>国民所得</t>
  </si>
  <si>
    <t>山形県消費者物価指数</t>
  </si>
  <si>
    <t>罪種および年令別検挙人員</t>
  </si>
  <si>
    <t>法定指定伝染病患者数</t>
  </si>
  <si>
    <t>学科別・産業別就職者数（高等学校）</t>
  </si>
  <si>
    <t>学校給食</t>
  </si>
  <si>
    <t>テレビ受診契約数・普及状況</t>
  </si>
  <si>
    <t>第１９章　観光</t>
  </si>
  <si>
    <t>公園</t>
  </si>
  <si>
    <t>国籍別宿泊外客数</t>
  </si>
  <si>
    <t>観光者数</t>
  </si>
  <si>
    <t>観光地別観光者数</t>
  </si>
  <si>
    <t>昭和４7年　山形県統計年鑑</t>
  </si>
  <si>
    <t>本書は、当課所管の各種統計資料を主とし、これに庁内各部課室および他官公庁団体、会社等から取集した資料もあわせ掲載した。</t>
  </si>
  <si>
    <t>11．商業・貿易　　12．金融　　13．財政　　14．所得・物価・家計</t>
  </si>
  <si>
    <t>本書の内容は、原則として昭和４７年の事実について掲載し、その主要なものについては、過去数か年の事実をも掲載した。</t>
  </si>
  <si>
    <t>本書は、国および他都道府県との比較を考慮し、総理府統計局編集、日本統計協会発行の日本統計年鑑に準じて編集している。</t>
  </si>
  <si>
    <t>昭和４９年３月</t>
  </si>
  <si>
    <t>市町村別民有地の面積</t>
  </si>
  <si>
    <t>月別降水総量</t>
  </si>
  <si>
    <t>月別最大降水量</t>
  </si>
  <si>
    <t>日照時間</t>
  </si>
  <si>
    <t>昭和47年月別人口移動</t>
  </si>
  <si>
    <t>年令各才・男女別人口</t>
  </si>
  <si>
    <t>市町村・年令別（５才階級）人口</t>
  </si>
  <si>
    <t>労働力状態・市町村・男女別人口(15才以上)</t>
  </si>
  <si>
    <t>労働力状態・産業･年令・男女別人口(15才以上)</t>
  </si>
  <si>
    <t>産業・従業上の地位・男女別就業者(15才以上）</t>
  </si>
  <si>
    <t>世帯の種類・世帯人員別世帯数および世帯人員(市町村別）</t>
  </si>
  <si>
    <t>就業・不就業状態・年令・男女別15才以上人口</t>
  </si>
  <si>
    <t>就業状態・産業（大分類）・従業上の地位・男女別有業者数</t>
  </si>
  <si>
    <t>就業状態・産業（大分類）・従業上の地位・従業員階級・男女別有業者数</t>
  </si>
  <si>
    <t>産業（大分類）・従業上の地位・年令・男女別有業者数</t>
  </si>
  <si>
    <t>就業状態、就業希望意識・求職・非求職別有業者数</t>
  </si>
  <si>
    <t>市町村別世帯数の推移</t>
  </si>
  <si>
    <t>市町村別事業所数および従業者数（農林水産業および公務を除く）</t>
  </si>
  <si>
    <t>産業大分類従業者規模別事業所数および従業者数（農林水産業および公務を除く）</t>
  </si>
  <si>
    <t>都道府県別事業所数および従業者数（農林水産業および公務を除く）</t>
  </si>
  <si>
    <t>農家家族員の就業状態別人数－16才以上－</t>
  </si>
  <si>
    <t>経営耕地規模別面積</t>
  </si>
  <si>
    <t>農作物の類別収穫面積</t>
  </si>
  <si>
    <t>家畜の飼養農家</t>
  </si>
  <si>
    <t>林業従事世帯員数(農家）</t>
  </si>
  <si>
    <t>林家の主業(農家林家）</t>
  </si>
  <si>
    <t>所有山林・保有山林のある林家数と面積</t>
  </si>
  <si>
    <t>1年間に植林・下刈りなどをした林家数および面積</t>
  </si>
  <si>
    <t>植林・手入れの作業に要した労働の種類別林家数と労働量</t>
  </si>
  <si>
    <t>林産物等の種類別販売林家数</t>
  </si>
  <si>
    <t>昭和47年産水・陸稲実収高</t>
  </si>
  <si>
    <t>年次別仕向先別産米搬出実績</t>
  </si>
  <si>
    <t>と畜頭数および生産枝肉量（と場内）</t>
  </si>
  <si>
    <t>主要園芸作物の収穫量</t>
  </si>
  <si>
    <t>出漁日数別経営体数および最盛期の漁業従事者数</t>
  </si>
  <si>
    <t>海面漁業組合別漁獲量</t>
  </si>
  <si>
    <t>海面漁業・漁業種類別生産額</t>
  </si>
  <si>
    <t>鉱種別鉱区数および面積</t>
  </si>
  <si>
    <t>鉱種別生産量および生産額</t>
  </si>
  <si>
    <t>山形県鉱・工業生産指数</t>
  </si>
  <si>
    <t>業種別事業所数・従業者数および製造品出荷額等</t>
  </si>
  <si>
    <t>業種別規模別用地面積</t>
  </si>
  <si>
    <t>業種別規模別用水量</t>
  </si>
  <si>
    <t>地域別・市町村別事業所・従業者数および製造品出荷額等</t>
  </si>
  <si>
    <t>市町村別事業所・従業者数および製造品出荷額等</t>
  </si>
  <si>
    <t>産業中分類別・規模別事業者数・従業者数・現金給与総額・原材料使用額等</t>
  </si>
  <si>
    <t>産業中分類別・従業者規模別在庫額・有形固定資産</t>
  </si>
  <si>
    <t>産業中分類別・従業者規模別有形固定資産・建設仮勘定・製造品出荷額等</t>
  </si>
  <si>
    <t>市町村・産業中分類別事業所数・従業者数・現金給与総額・原材料使用額・製造品出荷額等</t>
  </si>
  <si>
    <t>東北7県の製造業の推移</t>
  </si>
  <si>
    <t>居住別住宅数および住宅以外の建物数</t>
  </si>
  <si>
    <t>住宅の種類別住宅数・世帯数・世帯人員および１住宅当り居住室数・畳数</t>
  </si>
  <si>
    <t>性質別投資的土木事業費</t>
  </si>
  <si>
    <t>公害苦情発生件数</t>
  </si>
  <si>
    <t>道路現況</t>
  </si>
  <si>
    <t>用途別着工建築物</t>
  </si>
  <si>
    <t>工事別着工住宅</t>
  </si>
  <si>
    <t>利用関係別着工住宅（新設）</t>
  </si>
  <si>
    <t>種類別着工住宅（新設）</t>
  </si>
  <si>
    <t>市部・構造別着工建築物床面積</t>
  </si>
  <si>
    <t>東北６県建築主別着工建築物</t>
  </si>
  <si>
    <t>東北６県の利用別種類別着工住宅（新設）</t>
  </si>
  <si>
    <t>建築主別構造別着工建築物</t>
  </si>
  <si>
    <t>出火原因(総合)別件数</t>
  </si>
  <si>
    <t>地域別一般家庭1軒当り月平均使用電力量</t>
  </si>
  <si>
    <t>昭和47年度東北７県別電力使用量</t>
  </si>
  <si>
    <t>都市ガスの事業所需要家メーター数・生産量購入量及び送出量</t>
  </si>
  <si>
    <t>上水道普及状況</t>
  </si>
  <si>
    <t>計画給水量</t>
  </si>
  <si>
    <t>県内国鉄線別主要物資別輸送屯数</t>
  </si>
  <si>
    <t>自動車運送事業</t>
  </si>
  <si>
    <t>自動車普及状況</t>
  </si>
  <si>
    <t>郵便施設・業務状況</t>
  </si>
  <si>
    <t>通信施設状況</t>
  </si>
  <si>
    <t>電話施設状況</t>
  </si>
  <si>
    <t>市町村別商店数・従業者数・年間商品販売額</t>
  </si>
  <si>
    <t>地域別・従業者規模別商店数・年間商品販売額等</t>
  </si>
  <si>
    <t>市町村別・産業中分類別商店数・従業者数・売場面積・年間商品販売額</t>
  </si>
  <si>
    <t>市町村別飲食店数等</t>
  </si>
  <si>
    <t>信用金庫主要勘定</t>
  </si>
  <si>
    <t>中小企業金融公庫貸出状況</t>
  </si>
  <si>
    <t>郵便・貯金・振替</t>
  </si>
  <si>
    <t>昭和47年度市町村歳入歳出決算</t>
  </si>
  <si>
    <t>年次別県税・市町村税収入状況</t>
  </si>
  <si>
    <t>租税負担額の推移</t>
  </si>
  <si>
    <t>地方債状況</t>
  </si>
  <si>
    <t>昭和46年度税務署別国税課税状況</t>
  </si>
  <si>
    <t>昭和46年度業種別・資本金階級別法人数および所得欠損金額</t>
  </si>
  <si>
    <t>昭和46年度税務署別国税徴収状況</t>
  </si>
  <si>
    <t>県内都市別青果物卸売市場の卸売数量と金額</t>
  </si>
  <si>
    <t>県内都市別青果物卸売市場品目別卸売価額(年平均）</t>
  </si>
  <si>
    <t>山形市青果物卸売市場における品目別・月別卸価売額</t>
  </si>
  <si>
    <t>主要品目都市別平均価格(小売価格）</t>
  </si>
  <si>
    <t>県内主要都市家計指標（昭和47年）</t>
  </si>
  <si>
    <t>県内都市別勤労者世帯１か月間の収入と支出</t>
  </si>
  <si>
    <t>東北6県県庁所在地別勤労者世帯1ヶ月の収入と支出(昭和47年平均）</t>
  </si>
  <si>
    <t>県内都市別全世帯１か月間の支出</t>
  </si>
  <si>
    <t>選挙権者数および参議院議員・衆議院議員選挙投票状況</t>
  </si>
  <si>
    <t>特別法令違反送致件数・送致人員</t>
  </si>
  <si>
    <t>財物被害高および回復高</t>
  </si>
  <si>
    <t>医師・歯科医師・薬剤師</t>
  </si>
  <si>
    <t>麻薬取扱者および麻薬中毒者数</t>
  </si>
  <si>
    <t>薬局・医薬品製造販売業者数</t>
  </si>
  <si>
    <t>月別医薬品等生産額</t>
  </si>
  <si>
    <t>特定死因別・月別死亡数および年令階級別死亡数</t>
  </si>
  <si>
    <t>特定死因別・月別乳児死亡数および年令階級別死亡数</t>
  </si>
  <si>
    <t>伝染病・食中毒罹患者数および死亡率</t>
  </si>
  <si>
    <t>昭和47年の職業訓練生の状況</t>
  </si>
  <si>
    <t>産業別常用労働者の１人当り平均月間現金給与額</t>
  </si>
  <si>
    <t>年令別勤続年数・労働時間数・きまって支給する現金給与額の平均ならびに労働者数</t>
  </si>
  <si>
    <t>給与階層別・年令別労働者数</t>
  </si>
  <si>
    <t>全国・東北７県保護状況</t>
  </si>
  <si>
    <t>昭和47年度実施機関別扶助別および一時扶助費支出状況</t>
  </si>
  <si>
    <t>身体障害者補装具交付および修理状況</t>
  </si>
  <si>
    <t>市町村別幼児施設等の状況</t>
  </si>
  <si>
    <t>児童相談所における相談受付および処理状況</t>
  </si>
  <si>
    <t>児童福祉収容および費用額</t>
  </si>
  <si>
    <t>養護施設・乳児院に措置された児童の入所原因調</t>
  </si>
  <si>
    <t>学校種別学校数・生徒数等の推移</t>
  </si>
  <si>
    <t>市町村別小学校数・学級数・学年別児童数・教員数</t>
  </si>
  <si>
    <t>市町村別中学校・学級数・学年別生徒数・教員数</t>
  </si>
  <si>
    <t>高等学校の状況</t>
  </si>
  <si>
    <t>盲・ろう学校および養護学校の状況</t>
  </si>
  <si>
    <t>各種学校の状況</t>
  </si>
  <si>
    <t>大学・高等専門学校の状況</t>
  </si>
  <si>
    <t>市町村別・産業別県内・県外就職者数（中学校）</t>
  </si>
  <si>
    <t>中・高等学校卒業者の職業別就職者数</t>
  </si>
  <si>
    <t>中・高等学校卒業者就職者の産業別構成</t>
  </si>
  <si>
    <t>幼児・児童および生徒の体位（平均）</t>
  </si>
  <si>
    <t>疾病異常被患率</t>
  </si>
  <si>
    <t>宗教法人教宗派別数</t>
  </si>
  <si>
    <t>１</t>
  </si>
  <si>
    <t>２</t>
  </si>
  <si>
    <t>５</t>
  </si>
  <si>
    <t>６</t>
  </si>
  <si>
    <t>７</t>
  </si>
  <si>
    <t>昭和４９年３月</t>
  </si>
  <si>
    <t>人工林率別林家数および人工林面積(農家林家）</t>
  </si>
  <si>
    <t>海面漁業・魚種別漁獲量</t>
  </si>
  <si>
    <t>昭和４７年　山形県統計年鑑</t>
  </si>
  <si>
    <t>交通事故</t>
  </si>
  <si>
    <t>（統計年鑑より抜粋）</t>
  </si>
  <si>
    <t>自然増加</t>
  </si>
  <si>
    <t>社会増加</t>
  </si>
  <si>
    <t>総   数</t>
  </si>
  <si>
    <t>男</t>
  </si>
  <si>
    <t>女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</si>
  <si>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</si>
  <si>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</si>
  <si>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</si>
  <si>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</si>
  <si>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</si>
  <si>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</si>
  <si>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</si>
  <si>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</si>
  <si>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</si>
  <si>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</si>
  <si>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</si>
  <si>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</si>
  <si>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</si>
  <si>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</si>
  <si>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</si>
  <si>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</si>
  <si>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</si>
  <si>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</si>
  <si>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</si>
  <si>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</si>
  <si>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</si>
  <si>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</si>
  <si>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</si>
  <si>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</si>
  <si>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</si>
  <si>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</si>
  <si>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</si>
  <si>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</si>
  <si>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</si>
  <si>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</si>
  <si>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</si>
  <si>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</si>
  <si>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立川町</t>
  </si>
  <si>
    <t>余目町</t>
  </si>
  <si>
    <t>藤島町</t>
  </si>
  <si>
    <t>羽黒町</t>
  </si>
  <si>
    <t>櫛引町</t>
  </si>
  <si>
    <t>三川町</t>
  </si>
  <si>
    <t>朝日村</t>
  </si>
  <si>
    <t>温海町</t>
  </si>
  <si>
    <t>遊佐町</t>
  </si>
  <si>
    <t>八幡町</t>
  </si>
  <si>
    <t>松山町</t>
  </si>
  <si>
    <t>平田町</t>
  </si>
  <si>
    <t>単位：人</t>
  </si>
  <si>
    <t>市 町 村 別</t>
  </si>
  <si>
    <t>昭和46.10.1</t>
  </si>
  <si>
    <t>動態（46.10～47.9）</t>
  </si>
  <si>
    <t>昭和47年10.　1 　 総人口（推計）</t>
  </si>
  <si>
    <t>総人口（推計）</t>
  </si>
  <si>
    <t>増  減(△)</t>
  </si>
  <si>
    <t>総　　　　　数</t>
  </si>
  <si>
    <t>市部計</t>
  </si>
  <si>
    <t>町村部計</t>
  </si>
  <si>
    <t>東村山郡</t>
  </si>
  <si>
    <t>西村山郡</t>
  </si>
  <si>
    <t>北村山郡</t>
  </si>
  <si>
    <t>最上郡</t>
  </si>
  <si>
    <t>東置賜郡</t>
  </si>
  <si>
    <t>西置賜郡</t>
  </si>
  <si>
    <t>東田川郡</t>
  </si>
  <si>
    <t>西田川郡</t>
  </si>
  <si>
    <t>飽海郡</t>
  </si>
  <si>
    <t>資料：県統計課「47年度山形県社会的移動人口調査」</t>
  </si>
  <si>
    <t>１. 市町村別人口の推移</t>
  </si>
  <si>
    <t>総数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</si>
  <si>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</si>
  <si>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</si>
  <si>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</si>
  <si>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</si>
  <si>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</si>
  <si>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</si>
  <si>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</si>
  <si>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</si>
  <si>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</si>
  <si>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</si>
  <si>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</si>
  <si>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</si>
  <si>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　〃47年</t>
  </si>
  <si>
    <t>単位：人</t>
  </si>
  <si>
    <t>市町村別</t>
  </si>
  <si>
    <t>0～4才</t>
  </si>
  <si>
    <t>5～9</t>
  </si>
  <si>
    <t>10～14</t>
  </si>
  <si>
    <t>15～19</t>
  </si>
  <si>
    <t>20～24</t>
  </si>
  <si>
    <t>25～29</t>
  </si>
  <si>
    <t>90～</t>
  </si>
  <si>
    <t>昭和40年</t>
  </si>
  <si>
    <t>　〃46年</t>
  </si>
  <si>
    <t>市部計</t>
  </si>
  <si>
    <t>注：各年は10月1日現在</t>
  </si>
  <si>
    <t>資料：40年は国勢調査、46年47年は県統計課推計｢山形県社会的移動人口調査｣</t>
  </si>
  <si>
    <t>２．市町村別の年令別（5才階級）人口</t>
  </si>
  <si>
    <t>総         数</t>
  </si>
  <si>
    <t>単位：世帯</t>
  </si>
  <si>
    <t>昭和35年
10月１日</t>
  </si>
  <si>
    <t>世帯数</t>
  </si>
  <si>
    <t>増減（△）</t>
  </si>
  <si>
    <t>市部計</t>
  </si>
  <si>
    <t>資料：国勢調査、昭和46年47年は県統計課推計「山形県社会的移動人口調査」</t>
  </si>
  <si>
    <t>３．市町村別の世帯数の推移</t>
  </si>
  <si>
    <t>上 山 市</t>
  </si>
  <si>
    <t xml:space="preserve">朝日町 </t>
  </si>
  <si>
    <t xml:space="preserve">単位:  </t>
  </si>
  <si>
    <t xml:space="preserve">従業者数=人 </t>
  </si>
  <si>
    <t>比率＝%</t>
  </si>
  <si>
    <t>事業所数</t>
  </si>
  <si>
    <t>従業者数</t>
  </si>
  <si>
    <t>44年実数</t>
  </si>
  <si>
    <t>47　　年</t>
  </si>
  <si>
    <t>実 数</t>
  </si>
  <si>
    <t>構成比</t>
  </si>
  <si>
    <t>対44年   増加率</t>
  </si>
  <si>
    <t>実数</t>
  </si>
  <si>
    <t>対44年　　増加率</t>
  </si>
  <si>
    <t>南陽市</t>
  </si>
  <si>
    <t>東村山郡</t>
  </si>
  <si>
    <t>山辺町</t>
  </si>
  <si>
    <t>中山町</t>
  </si>
  <si>
    <t>西村山郡</t>
  </si>
  <si>
    <t>北村山郡</t>
  </si>
  <si>
    <t>東置賜郡</t>
  </si>
  <si>
    <t>西置賜郡</t>
  </si>
  <si>
    <t>東田川郡</t>
  </si>
  <si>
    <t>西田川郡</t>
  </si>
  <si>
    <t>飽海郡</t>
  </si>
  <si>
    <t>資料:昭和47年事業所統計調査</t>
  </si>
  <si>
    <t>４．市町村別事業所数および従業者数(農林水産業及び公務を除く）</t>
  </si>
  <si>
    <t>市町村別</t>
  </si>
  <si>
    <t>村山地域</t>
  </si>
  <si>
    <t>最上地域</t>
  </si>
  <si>
    <t>置賜地域</t>
  </si>
  <si>
    <t>庄内地域</t>
  </si>
  <si>
    <t>単位：戸</t>
  </si>
  <si>
    <t>総農　　　　　家数</t>
  </si>
  <si>
    <t>専業　　　　　農家</t>
  </si>
  <si>
    <t>兼業農家</t>
  </si>
  <si>
    <t>経 営 耕 地 規 模 別 (ha)</t>
  </si>
  <si>
    <t>第1種
兼　業</t>
  </si>
  <si>
    <t>第2種
兼　業</t>
  </si>
  <si>
    <t>例　外
規　定</t>
  </si>
  <si>
    <t>0.1～　　　　0.3</t>
  </si>
  <si>
    <t>0.3～　　　　0.5</t>
  </si>
  <si>
    <t>0.5～  0.7</t>
  </si>
  <si>
    <t>0.7～  1.0</t>
  </si>
  <si>
    <t>1.0～  1.5</t>
  </si>
  <si>
    <t>1.5～  2.0</t>
  </si>
  <si>
    <t>2.0～  2.5</t>
  </si>
  <si>
    <t>2.5～  3.0</t>
  </si>
  <si>
    <t>3.0　　　以上</t>
  </si>
  <si>
    <t>昭和42.2.1</t>
  </si>
  <si>
    <t xml:space="preserve"> 〃 43.2.1</t>
  </si>
  <si>
    <t xml:space="preserve"> 〃 44.2.1</t>
  </si>
  <si>
    <t xml:space="preserve"> 〃 45.2.1</t>
  </si>
  <si>
    <t xml:space="preserve"> 〃 46.2.1</t>
  </si>
  <si>
    <t xml:space="preserve"> 〃 47.2.1</t>
  </si>
  <si>
    <t>川西町</t>
  </si>
  <si>
    <t>資料：県統計課「山形県農業基本調査」45年は1970年世界農林業センサス</t>
  </si>
  <si>
    <t>５．経営耕地規模別農家数</t>
  </si>
  <si>
    <t>農家数</t>
  </si>
  <si>
    <t>面積</t>
  </si>
  <si>
    <t>　　　　42　　</t>
  </si>
  <si>
    <t>　　　　44　　</t>
  </si>
  <si>
    <t>　　　　45　　</t>
  </si>
  <si>
    <t>　　　　46　　</t>
  </si>
  <si>
    <t>　　　　47　　</t>
  </si>
  <si>
    <t>単位：</t>
  </si>
  <si>
    <t>農家数＝戸</t>
  </si>
  <si>
    <t>面　積＝a</t>
  </si>
  <si>
    <t>市町村別
規模別</t>
  </si>
  <si>
    <t>総数</t>
  </si>
  <si>
    <t>田　</t>
  </si>
  <si>
    <t>樹　　園　　地</t>
  </si>
  <si>
    <t>畑</t>
  </si>
  <si>
    <t>過去1年間に全く作付しなかった面積</t>
  </si>
  <si>
    <t>農家数</t>
  </si>
  <si>
    <t>面     積</t>
  </si>
  <si>
    <t>面　積</t>
  </si>
  <si>
    <t>総数</t>
  </si>
  <si>
    <t>果樹園</t>
  </si>
  <si>
    <t>桑園</t>
  </si>
  <si>
    <t>その他の樹園地</t>
  </si>
  <si>
    <t>総　　数</t>
  </si>
  <si>
    <t>普　通　畑</t>
  </si>
  <si>
    <t>牧　草　専　用　地</t>
  </si>
  <si>
    <t>面積</t>
  </si>
  <si>
    <t>うち牧草畑</t>
  </si>
  <si>
    <t>田</t>
  </si>
  <si>
    <t>面積</t>
  </si>
  <si>
    <t>面積</t>
  </si>
  <si>
    <t>昭和40年</t>
  </si>
  <si>
    <t>…</t>
  </si>
  <si>
    <t>　　　　43　　</t>
  </si>
  <si>
    <t>0.5ha未満</t>
  </si>
  <si>
    <t>0.5～1.0ha</t>
  </si>
  <si>
    <t>1.0～2.0ha</t>
  </si>
  <si>
    <t>2.0～3.0ha</t>
  </si>
  <si>
    <t>3.0ha以上</t>
  </si>
  <si>
    <t>0.5～1.0ha</t>
  </si>
  <si>
    <t>1.0～2.0ha</t>
  </si>
  <si>
    <t>2.0～3.0ha</t>
  </si>
  <si>
    <t>注：例外規定農家数およびその面積は、総数各地域計および各市町村計には含まれているが、規模別からは除外したので、各</t>
  </si>
  <si>
    <t>　　合計と規模別の積上値とは一致しない場合がある。　資料：山形県農業基本調査、45年は1970年世界農林業センサス</t>
  </si>
  <si>
    <t>資料：山形県農業基本調査</t>
  </si>
  <si>
    <t>６．経営耕地規模別面積</t>
  </si>
  <si>
    <t>昭和45年2月1日現在</t>
  </si>
  <si>
    <t>針葉樹林</t>
  </si>
  <si>
    <t>面　積＝アール</t>
  </si>
  <si>
    <t>林家数＝戸</t>
  </si>
  <si>
    <t>所有山
林があ
る林家
数　　　　　</t>
  </si>
  <si>
    <t>貸付分収林がある林家数</t>
  </si>
  <si>
    <t>借入分収林がある林家数</t>
  </si>
  <si>
    <t>保有山林がある林家</t>
  </si>
  <si>
    <t>山　　　　林　　　　面　　　　積</t>
  </si>
  <si>
    <t>総 林        家 数</t>
  </si>
  <si>
    <t>うち　　　　　針葉樹林がある
林家数</t>
  </si>
  <si>
    <t>うち　　　　　　広葉樹林がある
林家数</t>
  </si>
  <si>
    <t>所有</t>
  </si>
  <si>
    <t>貸付林  分収林</t>
  </si>
  <si>
    <t>借入林  分収林</t>
  </si>
  <si>
    <t>保有山林</t>
  </si>
  <si>
    <t>保有山林のうち</t>
  </si>
  <si>
    <t>広葉樹林</t>
  </si>
  <si>
    <t>村山地域</t>
  </si>
  <si>
    <t>最上地域</t>
  </si>
  <si>
    <t>置賜地域</t>
  </si>
  <si>
    <t>庄内地域</t>
  </si>
  <si>
    <t>資料：1970年世界農林業センサス</t>
  </si>
  <si>
    <t>二酸化マンガン</t>
  </si>
  <si>
    <t>ベントナイト</t>
  </si>
  <si>
    <t>白土</t>
  </si>
  <si>
    <t>カーボン</t>
  </si>
  <si>
    <t>石英ガラス</t>
  </si>
  <si>
    <t>塩化ビニール安定剤</t>
  </si>
  <si>
    <t>その他の化学製品</t>
  </si>
  <si>
    <t>木製品</t>
  </si>
  <si>
    <t>木製家具</t>
  </si>
  <si>
    <t>スピーカーシステム</t>
  </si>
  <si>
    <t>その他の木製品</t>
  </si>
  <si>
    <t>食料品</t>
  </si>
  <si>
    <t>果実缶詰</t>
  </si>
  <si>
    <t>清酒</t>
  </si>
  <si>
    <t>冷凍エビ</t>
  </si>
  <si>
    <t>菓子</t>
  </si>
  <si>
    <t>粉ミルク</t>
  </si>
  <si>
    <t>その他の食品</t>
  </si>
  <si>
    <t>農水産物</t>
  </si>
  <si>
    <t>米</t>
  </si>
  <si>
    <t>虹鱒</t>
  </si>
  <si>
    <t>雑貨</t>
  </si>
  <si>
    <t>テニスラケット</t>
  </si>
  <si>
    <t>桐紙</t>
  </si>
  <si>
    <t>はきもの</t>
  </si>
  <si>
    <t>玩具</t>
  </si>
  <si>
    <t>ゴム引布製品</t>
  </si>
  <si>
    <t>タイル</t>
  </si>
  <si>
    <t>その他の雑貨</t>
  </si>
  <si>
    <t>資料：県商工課「山形県輸出出荷実績表」</t>
  </si>
  <si>
    <t>２０． 品目別輸出出荷実績</t>
  </si>
  <si>
    <t>市 郡 別</t>
  </si>
  <si>
    <t>都市</t>
  </si>
  <si>
    <t>金融</t>
  </si>
  <si>
    <t>銀行</t>
  </si>
  <si>
    <t>公庫</t>
  </si>
  <si>
    <t>本店</t>
  </si>
  <si>
    <t>-</t>
  </si>
  <si>
    <t>東村山郡</t>
  </si>
  <si>
    <t>西村山郡</t>
  </si>
  <si>
    <t>北村山郡</t>
  </si>
  <si>
    <t>最上郡</t>
  </si>
  <si>
    <t>東置賜郡</t>
  </si>
  <si>
    <t>西置賜郡</t>
  </si>
  <si>
    <t>東田川郡</t>
  </si>
  <si>
    <t>西田川郡</t>
  </si>
  <si>
    <t>飽海郡</t>
  </si>
  <si>
    <t>普　通　銀　行</t>
  </si>
  <si>
    <t>中    小    金    融    機    関</t>
  </si>
  <si>
    <t>農林水産金融機関</t>
  </si>
  <si>
    <t>国民</t>
  </si>
  <si>
    <t>生命
保険
会社</t>
  </si>
  <si>
    <t>地方銀行</t>
  </si>
  <si>
    <t>相互銀行</t>
  </si>
  <si>
    <t>信用金庫</t>
  </si>
  <si>
    <t>信用組合</t>
  </si>
  <si>
    <t>商工
中金</t>
  </si>
  <si>
    <t>中小企
業金融
公　庫</t>
  </si>
  <si>
    <t>労働金庫</t>
  </si>
  <si>
    <t>農林
中金
支所</t>
  </si>
  <si>
    <t>県信連</t>
  </si>
  <si>
    <t>農業</t>
  </si>
  <si>
    <t>漁業</t>
  </si>
  <si>
    <t>協同</t>
  </si>
  <si>
    <t>支店</t>
  </si>
  <si>
    <t>本店</t>
  </si>
  <si>
    <t>組合</t>
  </si>
  <si>
    <t>支店</t>
  </si>
  <si>
    <t>支店等</t>
  </si>
  <si>
    <t>総数</t>
  </si>
  <si>
    <t>注：支店には県外からの進出店舗（都市銀行2、地方銀行3、相互銀行3）を含み、(  )内数字は、出張所及び代理店である</t>
  </si>
  <si>
    <t>資料：東北財務局山形財務部</t>
  </si>
  <si>
    <t>２１．金融機関別店舗数</t>
  </si>
  <si>
    <t>単位：百万円</t>
  </si>
  <si>
    <t>業種別</t>
  </si>
  <si>
    <t>昭和45年
3月末
残高</t>
  </si>
  <si>
    <t>昭和46年
3月末
残高</t>
  </si>
  <si>
    <t>昭和47年
3月末
残高</t>
  </si>
  <si>
    <t>昭和48年
3月末
残高</t>
  </si>
  <si>
    <t>業種別</t>
  </si>
  <si>
    <t>総数</t>
  </si>
  <si>
    <t>漁業・水産養殖業</t>
  </si>
  <si>
    <t>鉱業</t>
  </si>
  <si>
    <t>製造業</t>
  </si>
  <si>
    <t>うち金属</t>
  </si>
  <si>
    <t>石炭</t>
  </si>
  <si>
    <t>繊維品</t>
  </si>
  <si>
    <t>木材・木製品</t>
  </si>
  <si>
    <t>建設業</t>
  </si>
  <si>
    <t>パルプ・紙・紙加工品</t>
  </si>
  <si>
    <t>卸売・小売業</t>
  </si>
  <si>
    <t>出版・印刷・同関連産業</t>
  </si>
  <si>
    <t>卸売業</t>
  </si>
  <si>
    <t>化学工業</t>
  </si>
  <si>
    <t>小売業</t>
  </si>
  <si>
    <t>石油精製業</t>
  </si>
  <si>
    <t>ゴム製品製造業</t>
  </si>
  <si>
    <t>金融・保険業</t>
  </si>
  <si>
    <t>窯業・土石製品製造業</t>
  </si>
  <si>
    <t>鉄鋼業</t>
  </si>
  <si>
    <t>不動産業</t>
  </si>
  <si>
    <t>非鉄金属製造業</t>
  </si>
  <si>
    <t>金属製品製造業</t>
  </si>
  <si>
    <t>運輸・通信業</t>
  </si>
  <si>
    <t>機械製造業</t>
  </si>
  <si>
    <t>電気・ガス・水道業</t>
  </si>
  <si>
    <t>電気機械器具製造業</t>
  </si>
  <si>
    <t>うち電気業</t>
  </si>
  <si>
    <t>輸送用機械器具製造業</t>
  </si>
  <si>
    <t>ガス業</t>
  </si>
  <si>
    <t>精密機械器具製造業</t>
  </si>
  <si>
    <t>サービス業</t>
  </si>
  <si>
    <t>その他製造業</t>
  </si>
  <si>
    <t>うち旅館</t>
  </si>
  <si>
    <t>映画・娯楽</t>
  </si>
  <si>
    <t>農業</t>
  </si>
  <si>
    <t>地方公共団体</t>
  </si>
  <si>
    <t>都道府県</t>
  </si>
  <si>
    <t>林業</t>
  </si>
  <si>
    <t>市町村</t>
  </si>
  <si>
    <t>資料:日本銀行山形事務所</t>
  </si>
  <si>
    <t>２２．業種別銀行融資状況</t>
  </si>
  <si>
    <t>業　   種　   別</t>
  </si>
  <si>
    <t>昭和44年3月末
残高</t>
  </si>
  <si>
    <t>昭和45年3月末
残高</t>
  </si>
  <si>
    <t>昭和46年3月末
残高</t>
  </si>
  <si>
    <t>昭和47年3月末
残高</t>
  </si>
  <si>
    <t>昭和48年3月末
残高</t>
  </si>
  <si>
    <t>うち食料品</t>
  </si>
  <si>
    <t>皮革・同製品</t>
  </si>
  <si>
    <t>窯業・土石製品</t>
  </si>
  <si>
    <t>電気機械器具</t>
  </si>
  <si>
    <t>(飲食店)</t>
  </si>
  <si>
    <t>自動車整備・自動車関連</t>
  </si>
  <si>
    <t>合　　　　計</t>
  </si>
  <si>
    <t>注:製造業・サービス業の計はその他の分類があるので一致しない</t>
  </si>
  <si>
    <t>資料:日本銀行山形事務所</t>
  </si>
  <si>
    <t>２３．業種別相互銀行融資状況</t>
  </si>
  <si>
    <t>単位 ： 決算額＝円、構成比＝％</t>
  </si>
  <si>
    <t>種別</t>
  </si>
  <si>
    <t>昭和45年度</t>
  </si>
  <si>
    <t>昭和46年度</t>
  </si>
  <si>
    <t>昭和47年度</t>
  </si>
  <si>
    <t>決   算   額</t>
  </si>
  <si>
    <t>構 成 比</t>
  </si>
  <si>
    <t>県税</t>
  </si>
  <si>
    <t>地方譲与税</t>
  </si>
  <si>
    <t>地方交付税</t>
  </si>
  <si>
    <t>分担金及び負担金</t>
  </si>
  <si>
    <t>交通安全対策特別交付金</t>
  </si>
  <si>
    <t>使用料及び手数料</t>
  </si>
  <si>
    <t>国庫支出金</t>
  </si>
  <si>
    <t>財産収入</t>
  </si>
  <si>
    <t>寄付金</t>
  </si>
  <si>
    <t>繰入金</t>
  </si>
  <si>
    <t>繰越金</t>
  </si>
  <si>
    <t>諸収入</t>
  </si>
  <si>
    <t>県債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</si>
  <si>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</si>
  <si>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</si>
  <si>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</si>
  <si>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</si>
  <si>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</si>
  <si>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</si>
  <si>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</si>
  <si>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</si>
  <si>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</si>
  <si>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</si>
  <si>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</si>
  <si>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</si>
  <si>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諸支出金</t>
  </si>
  <si>
    <t>予備費</t>
  </si>
  <si>
    <t>翌年度へ繰越</t>
  </si>
  <si>
    <t>資料：県経理課</t>
  </si>
  <si>
    <t>歳　　入　　</t>
  </si>
  <si>
    <t>歳　　出　　</t>
  </si>
  <si>
    <t>２４．年次別山形県一般会計歳入歳出決算</t>
  </si>
  <si>
    <t>歳                                                                                                                                           入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</si>
  <si>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</si>
  <si>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</si>
  <si>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</si>
  <si>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</si>
  <si>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</si>
  <si>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</si>
  <si>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</si>
  <si>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</si>
  <si>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</si>
  <si>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</si>
  <si>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</si>
  <si>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</si>
  <si>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</si>
  <si>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</si>
  <si>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</si>
  <si>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</si>
  <si>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</si>
  <si>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歳入総額</t>
  </si>
  <si>
    <t>歳出総額</t>
  </si>
  <si>
    <t>形式収支</t>
  </si>
  <si>
    <t>自動車取得</t>
  </si>
  <si>
    <t>交通安全</t>
  </si>
  <si>
    <t>国有提供施設</t>
  </si>
  <si>
    <t>地方債</t>
  </si>
  <si>
    <t xml:space="preserve">衛生費 </t>
  </si>
  <si>
    <t>消防費</t>
  </si>
  <si>
    <t>（Ａ）</t>
  </si>
  <si>
    <t>（Ｂ）</t>
  </si>
  <si>
    <t>地方税</t>
  </si>
  <si>
    <t>地方譲与税</t>
  </si>
  <si>
    <t>利 用 税</t>
  </si>
  <si>
    <t>対策特別</t>
  </si>
  <si>
    <t>手数料</t>
  </si>
  <si>
    <t>等所在市町村</t>
  </si>
  <si>
    <t>交 付 金</t>
  </si>
  <si>
    <t>税交付金</t>
  </si>
  <si>
    <t>助成交付金</t>
  </si>
  <si>
    <t>（1）歳入の部</t>
  </si>
  <si>
    <t>単位：千円</t>
  </si>
  <si>
    <t>（2）歳出の部</t>
  </si>
  <si>
    <t>歳出</t>
  </si>
  <si>
    <t>翌年度へ繰り越すべき事項</t>
  </si>
  <si>
    <t>1.</t>
  </si>
  <si>
    <t xml:space="preserve">実質収支 </t>
  </si>
  <si>
    <t>娯楽施設</t>
  </si>
  <si>
    <t>分担金</t>
  </si>
  <si>
    <t>前年度繰    上充用金</t>
  </si>
  <si>
    <t>（Ａ）-（Ｂ）＝（Ｃ）</t>
  </si>
  <si>
    <t>（Ｃ）-（Ｄ）=（Ｅ）</t>
  </si>
  <si>
    <t>地方交付税</t>
  </si>
  <si>
    <t>及び</t>
  </si>
  <si>
    <t>使用料</t>
  </si>
  <si>
    <t>県支出金</t>
  </si>
  <si>
    <t>財産収入</t>
  </si>
  <si>
    <t>寄付金</t>
  </si>
  <si>
    <t>繰入金</t>
  </si>
  <si>
    <t>繰越金</t>
  </si>
  <si>
    <t>(Ｄ)</t>
  </si>
  <si>
    <t>負担金</t>
  </si>
  <si>
    <t>町村計</t>
  </si>
  <si>
    <t>資料：（1）（2）県地方課</t>
  </si>
  <si>
    <t>２５．昭和47年度市町村歳入歳出決算　　　－普通会計－</t>
  </si>
  <si>
    <t>青森市</t>
  </si>
  <si>
    <t>盛岡市</t>
  </si>
  <si>
    <t>仙台市</t>
  </si>
  <si>
    <t>秋田市</t>
  </si>
  <si>
    <t>福島市</t>
  </si>
  <si>
    <t>世帯主収入</t>
  </si>
  <si>
    <t>社会保障給付</t>
  </si>
  <si>
    <t>その他</t>
  </si>
  <si>
    <t>主食</t>
  </si>
  <si>
    <t>調味料</t>
  </si>
  <si>
    <t>現物総額</t>
  </si>
  <si>
    <t>単位：円</t>
  </si>
  <si>
    <t>項目</t>
  </si>
  <si>
    <t>全　都　市
人口5万人
以上の都市</t>
  </si>
  <si>
    <t>世帯数</t>
  </si>
  <si>
    <t>世帯人員数</t>
  </si>
  <si>
    <t>有業人員数</t>
  </si>
  <si>
    <t>収入総額</t>
  </si>
  <si>
    <t>実収入総額</t>
  </si>
  <si>
    <t>勤め先からの収入</t>
  </si>
  <si>
    <t>定期</t>
  </si>
  <si>
    <t>臨時</t>
  </si>
  <si>
    <t>その他の世帯員収入</t>
  </si>
  <si>
    <t>事業及び内職収入</t>
  </si>
  <si>
    <t>その他の実収入</t>
  </si>
  <si>
    <t>財産による収入</t>
  </si>
  <si>
    <t>受贈仕送り金</t>
  </si>
  <si>
    <t>実収入以外の収入総額</t>
  </si>
  <si>
    <t>貯金引出</t>
  </si>
  <si>
    <t>借入金</t>
  </si>
  <si>
    <t>掛買</t>
  </si>
  <si>
    <t>前月からの繰入金</t>
  </si>
  <si>
    <t>実支出総額</t>
  </si>
  <si>
    <t>消費支出総額</t>
  </si>
  <si>
    <t>食料費</t>
  </si>
  <si>
    <t>米麦類</t>
  </si>
  <si>
    <t>その他</t>
  </si>
  <si>
    <t>その他の食料</t>
  </si>
  <si>
    <t>魚介類</t>
  </si>
  <si>
    <t>肉乳卵類</t>
  </si>
  <si>
    <t>野菜・乾物類</t>
  </si>
  <si>
    <t>その他の加工食品</t>
  </si>
  <si>
    <t>し好品</t>
  </si>
  <si>
    <t>住居費</t>
  </si>
  <si>
    <t>家賃・地代</t>
  </si>
  <si>
    <t>家具・什器</t>
  </si>
  <si>
    <t>光熱費</t>
  </si>
  <si>
    <t>電気・ガス代</t>
  </si>
  <si>
    <t>その他の光熱費</t>
  </si>
  <si>
    <t>被服費</t>
  </si>
  <si>
    <t>衣料費</t>
  </si>
  <si>
    <t>身の回り品その他</t>
  </si>
  <si>
    <t>雑費</t>
  </si>
  <si>
    <t>保健衛生費</t>
  </si>
  <si>
    <t>教養文化費</t>
  </si>
  <si>
    <t>交際費</t>
  </si>
  <si>
    <t>負担費・その他</t>
  </si>
  <si>
    <t>非消費支出総額</t>
  </si>
  <si>
    <t>税金</t>
  </si>
  <si>
    <t>社会保障費</t>
  </si>
  <si>
    <t>実支出以外の支出総額</t>
  </si>
  <si>
    <t>貯金・保険</t>
  </si>
  <si>
    <t>借金返済</t>
  </si>
  <si>
    <t>掛買払</t>
  </si>
  <si>
    <t>その他</t>
  </si>
  <si>
    <t>翌月への繰越金</t>
  </si>
  <si>
    <t>２６．東北6県県庁所在地別勤労者世帯1か月の収入と支出(昭和47年平均）</t>
  </si>
  <si>
    <t>　単位：件</t>
  </si>
  <si>
    <t>月・署別</t>
  </si>
  <si>
    <t>殺人</t>
  </si>
  <si>
    <t>強盗</t>
  </si>
  <si>
    <t>放火</t>
  </si>
  <si>
    <t>強姦</t>
  </si>
  <si>
    <t>暴行</t>
  </si>
  <si>
    <t>傷害</t>
  </si>
  <si>
    <t>脅迫・恐喝</t>
  </si>
  <si>
    <t>窃盗</t>
  </si>
  <si>
    <t>賍物</t>
  </si>
  <si>
    <t>詐欺</t>
  </si>
  <si>
    <t>横領</t>
  </si>
  <si>
    <t>偽造</t>
  </si>
  <si>
    <r>
      <t>瀆</t>
    </r>
    <r>
      <rPr>
        <sz val="10"/>
        <rFont val="ＭＳ 明朝"/>
        <family val="1"/>
      </rPr>
      <t>職</t>
    </r>
  </si>
  <si>
    <t>背任</t>
  </si>
  <si>
    <t>賭博</t>
  </si>
  <si>
    <t>わいせつ行為わいせつ物</t>
  </si>
  <si>
    <t>業務上の過　　　　　　失致死傷</t>
  </si>
  <si>
    <t>その他</t>
  </si>
  <si>
    <t>発生</t>
  </si>
  <si>
    <t>検挙</t>
  </si>
  <si>
    <t>昭 和46　</t>
  </si>
  <si>
    <t>年</t>
  </si>
  <si>
    <t xml:space="preserve"> 〃　47　</t>
  </si>
  <si>
    <t>月別</t>
  </si>
  <si>
    <t>月</t>
  </si>
  <si>
    <t>警察署別</t>
  </si>
  <si>
    <t>山形</t>
  </si>
  <si>
    <t>鶴岡</t>
  </si>
  <si>
    <t>酒田</t>
  </si>
  <si>
    <t>米沢</t>
  </si>
  <si>
    <t>新庄</t>
  </si>
  <si>
    <t>村山</t>
  </si>
  <si>
    <t>南陽</t>
  </si>
  <si>
    <t>長井</t>
  </si>
  <si>
    <t>寒河江</t>
  </si>
  <si>
    <t>天童</t>
  </si>
  <si>
    <t>上山</t>
  </si>
  <si>
    <t>尾花沢</t>
  </si>
  <si>
    <t>余目</t>
  </si>
  <si>
    <t>大江</t>
  </si>
  <si>
    <t>遊佐</t>
  </si>
  <si>
    <t>温海</t>
  </si>
  <si>
    <t>小国</t>
  </si>
  <si>
    <t>資料：県警察本部</t>
  </si>
  <si>
    <t>２７.罪種別犯罪発生・検挙件数</t>
  </si>
  <si>
    <t>発生件数＝件</t>
  </si>
  <si>
    <t>（2）警察署別発生状況</t>
  </si>
  <si>
    <t>死・傷者＝人</t>
  </si>
  <si>
    <t>署別</t>
  </si>
  <si>
    <t>発生　　　　　　件数</t>
  </si>
  <si>
    <t>２８．交通事故</t>
  </si>
  <si>
    <t>医　　　　　師</t>
  </si>
  <si>
    <t>歯　　　科　　　医　　　師</t>
  </si>
  <si>
    <t>薬　　　剤　　　師</t>
  </si>
  <si>
    <t>実　　　数</t>
  </si>
  <si>
    <t>実　　　　　数</t>
  </si>
  <si>
    <t>47年</t>
  </si>
  <si>
    <t>実数＝人</t>
  </si>
  <si>
    <t>（1）医師・歯科医師・薬剤師数および率（人口10万対）</t>
  </si>
  <si>
    <t>率＝人口10万対</t>
  </si>
  <si>
    <t>保健所別</t>
  </si>
  <si>
    <t>率</t>
  </si>
  <si>
    <t>46年</t>
  </si>
  <si>
    <t>総    数</t>
  </si>
  <si>
    <t>藤島</t>
  </si>
  <si>
    <t xml:space="preserve"> 注：1.　(1)～(4)各年12月31日現在　　2.　従業地による数値である</t>
  </si>
  <si>
    <t xml:space="preserve"> 資料：(1)～(4)県医務課「山形県衛生統計年報」</t>
  </si>
  <si>
    <t>２９．医師・歯科医師・薬剤師</t>
  </si>
  <si>
    <t>昭和47年12月31日現在</t>
  </si>
  <si>
    <t>保健所・市町村</t>
  </si>
  <si>
    <t>病院</t>
  </si>
  <si>
    <t>一般診療所</t>
  </si>
  <si>
    <t>歯科診療所</t>
  </si>
  <si>
    <t>病院数</t>
  </si>
  <si>
    <t>病床数</t>
  </si>
  <si>
    <t>有床</t>
  </si>
  <si>
    <t>診療所数</t>
  </si>
  <si>
    <t>鶴岡保健所</t>
  </si>
  <si>
    <t>東根市</t>
  </si>
  <si>
    <t>保健所別</t>
  </si>
  <si>
    <t>精神病院</t>
  </si>
  <si>
    <t>結核病院</t>
  </si>
  <si>
    <t>一般病院</t>
  </si>
  <si>
    <t>精　神　　　　　　病床数</t>
  </si>
  <si>
    <t>結　核　　　　　　病床数</t>
  </si>
  <si>
    <t>伝　染　　　　　　病床数</t>
  </si>
  <si>
    <t>一　般　　　　　　病床数</t>
  </si>
  <si>
    <t>病床数</t>
  </si>
  <si>
    <t>資料：県医務課「山形県衛生統計年報」</t>
  </si>
  <si>
    <t>３０．医療関係施設</t>
  </si>
  <si>
    <t>総　額</t>
  </si>
  <si>
    <t>　　　　　44　　　　年</t>
  </si>
  <si>
    <t>　　　　　46　　　　年</t>
  </si>
  <si>
    <t xml:space="preserve">              2　　月</t>
  </si>
  <si>
    <t xml:space="preserve">              3　　月</t>
  </si>
  <si>
    <t xml:space="preserve">              4　　月</t>
  </si>
  <si>
    <t xml:space="preserve">              5　　月</t>
  </si>
  <si>
    <t xml:space="preserve">              6　　月</t>
  </si>
  <si>
    <t xml:space="preserve">              7　　月</t>
  </si>
  <si>
    <t xml:space="preserve">              8　　月</t>
  </si>
  <si>
    <t xml:space="preserve">              9　　月</t>
  </si>
  <si>
    <t>建設業</t>
  </si>
  <si>
    <t>製造業</t>
  </si>
  <si>
    <t>単位：円</t>
  </si>
  <si>
    <t>産　　業　　別</t>
  </si>
  <si>
    <t>現　金　給　与　総　額</t>
  </si>
  <si>
    <t>きまって支給する給与</t>
  </si>
  <si>
    <t>特別に支払われる給与</t>
  </si>
  <si>
    <t>総　額</t>
  </si>
  <si>
    <t>男</t>
  </si>
  <si>
    <t>女</t>
  </si>
  <si>
    <t>昭和43年</t>
  </si>
  <si>
    <t>〃</t>
  </si>
  <si>
    <t>　　　　　45　　　　年</t>
  </si>
  <si>
    <t>〃</t>
  </si>
  <si>
    <t>昭和47年平均</t>
  </si>
  <si>
    <t xml:space="preserve">              1　　月    </t>
  </si>
  <si>
    <t xml:space="preserve">             10　　月</t>
  </si>
  <si>
    <t xml:space="preserve">             11　　月</t>
  </si>
  <si>
    <t xml:space="preserve">             12　　月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</si>
</sst>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.00_ "/>
    <numFmt numFmtId="180" formatCode="#,##0;&quot;△ &quot;#,##0"/>
    <numFmt numFmtId="181" formatCode="\-"/>
    <numFmt numFmtId="182" formatCode="#,##0_);\(#,##0\)"/>
    <numFmt numFmtId="183" formatCode="0;&quot;△ &quot;0"/>
    <numFmt numFmtId="184" formatCode="_ * #,##0_ ;_ * &quot;△&quot;#,##0_ ;_ * &quot;-&quot;_ ;_ @_ "/>
    <numFmt numFmtId="185" formatCode="#,##0.0;[Red]\-#,##0.0"/>
    <numFmt numFmtId="186" formatCode="#,##0.0;&quot;△ &quot;#,##0.0"/>
    <numFmt numFmtId="187" formatCode="0.0;&quot;△ &quot;0.0"/>
    <numFmt numFmtId="188" formatCode="0_);[Red]\(0\)"/>
    <numFmt numFmtId="189" formatCode="#,##0.0"/>
    <numFmt numFmtId="190" formatCode="_ * #,##0.0_ ;_ * \-#,##0.0_ ;_ * &quot;-&quot;?_ ;_ @_ "/>
    <numFmt numFmtId="191" formatCode="#,##0.0_);[Red]\(#,##0.0\)"/>
    <numFmt numFmtId="192" formatCode="_ * #,##0.0_ ;_ * \-#,##0.0_ ;_ * &quot;-&quot;_ ;_ @_ "/>
    <numFmt numFmtId="193" formatCode="_ * #,##0.00_ ;_ * \-#,##0.00_ ;_ * &quot;-&quot;_ ;_ @_ "/>
    <numFmt numFmtId="194" formatCode="_ * #,##0.000_ ;_ * \-#,##0.000_ ;_ * &quot;-&quot;_ ;_ @_ "/>
    <numFmt numFmtId="195" formatCode="_ * #,##0.0000_ ;_ * \-#,##0.0000_ ;_ * &quot;-&quot;_ ;_ @_ "/>
    <numFmt numFmtId="196" formatCode="_ * #,##0.00000_ ;_ * \-#,##0.00000_ ;_ * &quot;-&quot;_ ;_ @_ "/>
    <numFmt numFmtId="197" formatCode="0.0_);[Red]\(0.0\)"/>
    <numFmt numFmtId="198" formatCode="0.0"/>
    <numFmt numFmtId="199" formatCode="#,##0.0_ ;[Red]\-#,##0.0\ "/>
    <numFmt numFmtId="200" formatCode="\(#,##0\)"/>
    <numFmt numFmtId="201" formatCode="_ * #,##0_ ;_ * \-#,##0_ ;_ * &quot;x&quot;_ ;_ @_ "/>
    <numFmt numFmtId="202" formatCode="#,##0;&quot;△ &quot;#,##0;\-"/>
    <numFmt numFmtId="203" formatCode="0_);\(0\)"/>
    <numFmt numFmtId="204" formatCode="0.0_ "/>
    <numFmt numFmtId="205" formatCode="\$#,##0_);\(#,##0\)"/>
    <numFmt numFmtId="206" formatCode="\(#\)"/>
    <numFmt numFmtId="207" formatCode="#,##0\ \ "/>
    <numFmt numFmtId="208" formatCode="0.00000"/>
    <numFmt numFmtId="209" formatCode="0.0000"/>
    <numFmt numFmtId="210" formatCode="0.000"/>
    <numFmt numFmtId="211" formatCode="#,##0.00_ ;[Red]\-#,##0.00\ "/>
    <numFmt numFmtId="212" formatCode="0.00_);[Red]\(0.00\)"/>
    <numFmt numFmtId="213" formatCode="#,##0.000;[Red]\-#,##0.000"/>
    <numFmt numFmtId="214" formatCode="_ * #,##0_ ;_ * \-#,##0_ ;_ * &quot;0&quot;_ ;_ @_ "/>
    <numFmt numFmtId="215" formatCode="_ * #,##0.0_ ;_ * \-#,##0.0_ ;_ * &quot;0.0&quot;_ ;_ @_ "/>
    <numFmt numFmtId="216" formatCode="_ * #,##0.0_ ;_ * &quot;△&quot;#,##0.0_ ;_ * &quot;0.0&quot;_ ;_ @_ "/>
    <numFmt numFmtId="217" formatCode="\(#,###\)"/>
    <numFmt numFmtId="218" formatCode="0_ "/>
    <numFmt numFmtId="219" formatCode="#,##0.00;&quot;△ &quot;#,##0.00"/>
    <numFmt numFmtId="220" formatCode="#,##0.0000;[Red]\-#,##0.0000"/>
    <numFmt numFmtId="221" formatCode="\(0\)"/>
    <numFmt numFmtId="222" formatCode="#,##0\ ;&quot;△ &quot;#,##0"/>
    <numFmt numFmtId="223" formatCode="#,##0\ ;&quot;△ &quot;#,##0\ "/>
    <numFmt numFmtId="224" formatCode="#,##0_ ;[Red]\-#,##0\ "/>
    <numFmt numFmtId="225" formatCode="\+0_ "/>
    <numFmt numFmtId="226" formatCode="\+0.0_ "/>
    <numFmt numFmtId="227" formatCode="&quot;±&quot;0_ "/>
  </numFmts>
  <fonts count="2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10"/>
      <color indexed="10"/>
      <name val="ＭＳ 明朝"/>
      <family val="1"/>
    </font>
    <font>
      <b/>
      <sz val="9"/>
      <name val="ＭＳ Ｐゴシック"/>
      <family val="3"/>
    </font>
    <font>
      <sz val="9"/>
      <color indexed="10"/>
      <name val="ＭＳ 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color indexed="9"/>
      <name val="ＭＳ 明朝"/>
      <family val="1"/>
    </font>
    <font>
      <b/>
      <sz val="9"/>
      <color indexed="9"/>
      <name val="ＭＳ 明朝"/>
      <family val="1"/>
    </font>
    <font>
      <sz val="10"/>
      <name val="ＭＳ Ｐ明朝"/>
      <family val="1"/>
    </font>
    <font>
      <b/>
      <sz val="9"/>
      <name val="ＭＳ 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6" fillId="0" borderId="0" applyNumberFormat="0" applyFill="0" applyBorder="0" applyAlignment="0" applyProtection="0"/>
  </cellStyleXfs>
  <cellXfs count="1919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right" vertical="top"/>
    </xf>
    <xf numFmtId="49" fontId="1" fillId="0" borderId="0" xfId="0" applyNumberFormat="1" applyFont="1" applyFill="1" applyAlignment="1">
      <alignment vertical="top" wrapText="1"/>
    </xf>
    <xf numFmtId="49" fontId="1" fillId="0" borderId="0" xfId="54" applyNumberFormat="1" applyFont="1" applyFill="1" applyAlignment="1">
      <alignment vertical="center"/>
      <protection/>
    </xf>
    <xf numFmtId="49" fontId="1" fillId="0" borderId="0" xfId="54" applyNumberFormat="1" applyFont="1" applyFill="1" applyAlignment="1">
      <alignment/>
      <protection/>
    </xf>
    <xf numFmtId="0" fontId="1" fillId="0" borderId="0" xfId="54" applyFont="1" applyFill="1" applyAlignment="1">
      <alignment/>
      <protection/>
    </xf>
    <xf numFmtId="0" fontId="1" fillId="0" borderId="0" xfId="54" applyFont="1" applyFill="1" applyAlignment="1">
      <alignment vertical="center"/>
      <protection/>
    </xf>
    <xf numFmtId="0" fontId="1" fillId="0" borderId="0" xfId="54" applyFont="1" applyFill="1" applyAlignment="1">
      <alignment vertical="center" wrapText="1"/>
      <protection/>
    </xf>
    <xf numFmtId="0" fontId="1" fillId="2" borderId="0" xfId="0" applyFont="1" applyFill="1" applyAlignment="1">
      <alignment vertical="center"/>
    </xf>
    <xf numFmtId="49" fontId="1" fillId="2" borderId="0" xfId="54" applyNumberFormat="1" applyFont="1" applyFill="1" applyAlignment="1">
      <alignment vertical="center"/>
      <protection/>
    </xf>
    <xf numFmtId="49" fontId="1" fillId="2" borderId="0" xfId="54" applyNumberFormat="1" applyFont="1" applyFill="1" applyAlignment="1">
      <alignment/>
      <protection/>
    </xf>
    <xf numFmtId="0" fontId="1" fillId="2" borderId="0" xfId="54" applyFont="1" applyFill="1" applyAlignment="1">
      <alignment vertical="center"/>
      <protection/>
    </xf>
    <xf numFmtId="0" fontId="1" fillId="2" borderId="0" xfId="54" applyFont="1" applyFill="1" applyAlignment="1">
      <alignment vertical="center" wrapText="1"/>
      <protection/>
    </xf>
    <xf numFmtId="0" fontId="1" fillId="0" borderId="0" xfId="21" applyFont="1" applyFill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180" fontId="1" fillId="0" borderId="0" xfId="21" applyNumberFormat="1" applyFont="1" applyFill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180" fontId="8" fillId="0" borderId="0" xfId="21" applyNumberFormat="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58" fontId="1" fillId="0" borderId="1" xfId="21" applyNumberFormat="1" applyFont="1" applyFill="1" applyBorder="1" applyAlignment="1">
      <alignment horizontal="center" vertical="center" shrinkToFit="1"/>
      <protection/>
    </xf>
    <xf numFmtId="0" fontId="1" fillId="0" borderId="0" xfId="21" applyFont="1" applyFill="1" applyBorder="1" applyAlignment="1">
      <alignment vertical="center"/>
      <protection/>
    </xf>
    <xf numFmtId="0" fontId="1" fillId="0" borderId="2" xfId="21" applyFont="1" applyFill="1" applyBorder="1" applyAlignment="1">
      <alignment horizontal="center" vertical="center"/>
      <protection/>
    </xf>
    <xf numFmtId="0" fontId="1" fillId="0" borderId="3" xfId="21" applyFont="1" applyFill="1" applyBorder="1" applyAlignment="1">
      <alignment horizontal="center" vertical="center"/>
      <protection/>
    </xf>
    <xf numFmtId="180" fontId="1" fillId="0" borderId="3" xfId="21" applyNumberFormat="1" applyFont="1" applyFill="1" applyBorder="1" applyAlignment="1">
      <alignment horizontal="center" vertical="center"/>
      <protection/>
    </xf>
    <xf numFmtId="0" fontId="9" fillId="0" borderId="0" xfId="21" applyFont="1" applyFill="1" applyAlignment="1">
      <alignment vertical="center"/>
      <protection/>
    </xf>
    <xf numFmtId="180" fontId="10" fillId="0" borderId="4" xfId="21" applyNumberFormat="1" applyFont="1" applyFill="1" applyBorder="1" applyAlignment="1">
      <alignment vertical="center"/>
      <protection/>
    </xf>
    <xf numFmtId="180" fontId="10" fillId="0" borderId="5" xfId="21" applyNumberFormat="1" applyFont="1" applyFill="1" applyBorder="1" applyAlignment="1">
      <alignment vertical="center"/>
      <protection/>
    </xf>
    <xf numFmtId="180" fontId="10" fillId="0" borderId="6" xfId="21" applyNumberFormat="1" applyFont="1" applyFill="1" applyBorder="1" applyAlignment="1">
      <alignment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vertical="center"/>
      <protection/>
    </xf>
    <xf numFmtId="180" fontId="9" fillId="0" borderId="7" xfId="21" applyNumberFormat="1" applyFont="1" applyFill="1" applyBorder="1" applyAlignment="1">
      <alignment vertical="center"/>
      <protection/>
    </xf>
    <xf numFmtId="180" fontId="9" fillId="0" borderId="0" xfId="21" applyNumberFormat="1" applyFont="1" applyFill="1" applyBorder="1" applyAlignment="1">
      <alignment vertical="center"/>
      <protection/>
    </xf>
    <xf numFmtId="180" fontId="9" fillId="0" borderId="8" xfId="21" applyNumberFormat="1" applyFont="1" applyFill="1" applyBorder="1" applyAlignment="1">
      <alignment vertical="center"/>
      <protection/>
    </xf>
    <xf numFmtId="180" fontId="10" fillId="0" borderId="7" xfId="21" applyNumberFormat="1" applyFont="1" applyFill="1" applyBorder="1" applyAlignment="1">
      <alignment vertical="center"/>
      <protection/>
    </xf>
    <xf numFmtId="180" fontId="10" fillId="0" borderId="0" xfId="21" applyNumberFormat="1" applyFont="1" applyFill="1" applyBorder="1" applyAlignment="1">
      <alignment vertical="center"/>
      <protection/>
    </xf>
    <xf numFmtId="180" fontId="10" fillId="0" borderId="8" xfId="21" applyNumberFormat="1" applyFont="1" applyFill="1" applyBorder="1" applyAlignment="1">
      <alignment vertical="center"/>
      <protection/>
    </xf>
    <xf numFmtId="0" fontId="11" fillId="0" borderId="7" xfId="21" applyFont="1" applyFill="1" applyBorder="1" applyAlignment="1">
      <alignment horizontal="left" vertical="center"/>
      <protection/>
    </xf>
    <xf numFmtId="0" fontId="11" fillId="0" borderId="0" xfId="21" applyFont="1" applyFill="1" applyBorder="1" applyAlignment="1">
      <alignment horizontal="distributed" vertical="center"/>
      <protection/>
    </xf>
    <xf numFmtId="0" fontId="1" fillId="0" borderId="7" xfId="21" applyFont="1" applyFill="1" applyBorder="1" applyAlignment="1">
      <alignment vertical="center"/>
      <protection/>
    </xf>
    <xf numFmtId="180" fontId="11" fillId="0" borderId="7" xfId="17" applyNumberFormat="1" applyFont="1" applyFill="1" applyBorder="1" applyAlignment="1">
      <alignment horizontal="right" vertical="center"/>
    </xf>
    <xf numFmtId="180" fontId="1" fillId="0" borderId="0" xfId="21" applyNumberFormat="1" applyFont="1" applyFill="1" applyBorder="1" applyAlignment="1">
      <alignment vertical="center"/>
      <protection/>
    </xf>
    <xf numFmtId="180" fontId="1" fillId="0" borderId="8" xfId="21" applyNumberFormat="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horizontal="distributed" vertical="center"/>
      <protection/>
    </xf>
    <xf numFmtId="180" fontId="1" fillId="0" borderId="7" xfId="17" applyNumberFormat="1" applyFont="1" applyFill="1" applyBorder="1" applyAlignment="1">
      <alignment horizontal="right" vertical="center"/>
    </xf>
    <xf numFmtId="180" fontId="1" fillId="0" borderId="0" xfId="17" applyNumberFormat="1" applyFont="1" applyFill="1" applyBorder="1" applyAlignment="1">
      <alignment horizontal="right" vertical="center"/>
    </xf>
    <xf numFmtId="180" fontId="1" fillId="0" borderId="0" xfId="21" applyNumberFormat="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180" fontId="10" fillId="0" borderId="0" xfId="21" applyNumberFormat="1" applyFont="1" applyFill="1" applyAlignment="1">
      <alignment vertical="center"/>
      <protection/>
    </xf>
    <xf numFmtId="180" fontId="1" fillId="0" borderId="7" xfId="21" applyNumberFormat="1" applyFont="1" applyFill="1" applyBorder="1" applyAlignment="1">
      <alignment vertical="center"/>
      <protection/>
    </xf>
    <xf numFmtId="180" fontId="1" fillId="0" borderId="8" xfId="17" applyNumberFormat="1" applyFont="1" applyFill="1" applyBorder="1" applyAlignment="1">
      <alignment horizontal="right" vertical="center"/>
    </xf>
    <xf numFmtId="0" fontId="1" fillId="0" borderId="9" xfId="21" applyFont="1" applyFill="1" applyBorder="1" applyAlignment="1">
      <alignment vertical="center"/>
      <protection/>
    </xf>
    <xf numFmtId="0" fontId="1" fillId="0" borderId="10" xfId="21" applyFont="1" applyFill="1" applyBorder="1" applyAlignment="1">
      <alignment horizontal="distributed" vertical="center"/>
      <protection/>
    </xf>
    <xf numFmtId="180" fontId="1" fillId="0" borderId="9" xfId="17" applyNumberFormat="1" applyFont="1" applyFill="1" applyBorder="1" applyAlignment="1">
      <alignment horizontal="right" vertical="center"/>
    </xf>
    <xf numFmtId="180" fontId="1" fillId="0" borderId="10" xfId="21" applyNumberFormat="1" applyFont="1" applyFill="1" applyBorder="1" applyAlignment="1">
      <alignment vertical="center"/>
      <protection/>
    </xf>
    <xf numFmtId="180" fontId="1" fillId="0" borderId="10" xfId="17" applyNumberFormat="1" applyFont="1" applyFill="1" applyBorder="1" applyAlignment="1">
      <alignment horizontal="right" vertical="center"/>
    </xf>
    <xf numFmtId="180" fontId="1" fillId="0" borderId="11" xfId="21" applyNumberFormat="1" applyFont="1" applyFill="1" applyBorder="1" applyAlignment="1">
      <alignment vertical="center"/>
      <protection/>
    </xf>
    <xf numFmtId="38" fontId="1" fillId="0" borderId="0" xfId="17" applyFont="1" applyFill="1" applyBorder="1" applyAlignment="1">
      <alignment horizontal="right" vertical="center"/>
    </xf>
    <xf numFmtId="180" fontId="1" fillId="0" borderId="5" xfId="21" applyNumberFormat="1" applyFont="1" applyFill="1" applyBorder="1" applyAlignment="1">
      <alignment vertical="center"/>
      <protection/>
    </xf>
    <xf numFmtId="0" fontId="1" fillId="0" borderId="0" xfId="22" applyFont="1" applyFill="1" applyAlignment="1">
      <alignment vertical="center"/>
      <protection/>
    </xf>
    <xf numFmtId="0" fontId="7" fillId="0" borderId="0" xfId="22" applyFont="1" applyFill="1" applyAlignment="1">
      <alignment vertical="center"/>
      <protection/>
    </xf>
    <xf numFmtId="0" fontId="13" fillId="0" borderId="0" xfId="22" applyFont="1" applyFill="1" applyAlignment="1">
      <alignment horizontal="center" vertical="center"/>
      <protection/>
    </xf>
    <xf numFmtId="0" fontId="1" fillId="0" borderId="0" xfId="22" applyFont="1" applyFill="1" applyBorder="1" applyAlignment="1">
      <alignment vertical="center"/>
      <protection/>
    </xf>
    <xf numFmtId="0" fontId="1" fillId="0" borderId="0" xfId="22" applyFont="1" applyFill="1" applyBorder="1" applyAlignment="1">
      <alignment horizontal="centerContinuous" vertical="center"/>
      <protection/>
    </xf>
    <xf numFmtId="0" fontId="1" fillId="0" borderId="0" xfId="22" applyFont="1" applyFill="1" applyAlignment="1">
      <alignment horizontal="right" vertical="center"/>
      <protection/>
    </xf>
    <xf numFmtId="0" fontId="1" fillId="0" borderId="12" xfId="22" applyFont="1" applyFill="1" applyBorder="1" applyAlignment="1">
      <alignment horizontal="center" vertical="center"/>
      <protection/>
    </xf>
    <xf numFmtId="0" fontId="1" fillId="0" borderId="7" xfId="22" applyFont="1" applyFill="1" applyBorder="1" applyAlignment="1">
      <alignment vertical="center"/>
      <protection/>
    </xf>
    <xf numFmtId="0" fontId="1" fillId="0" borderId="7" xfId="22" applyFont="1" applyFill="1" applyBorder="1" applyAlignment="1">
      <alignment horizontal="center" vertical="center"/>
      <protection/>
    </xf>
    <xf numFmtId="0" fontId="1" fillId="0" borderId="8" xfId="22" applyFont="1" applyFill="1" applyBorder="1" applyAlignment="1">
      <alignment horizontal="center" vertical="center"/>
      <protection/>
    </xf>
    <xf numFmtId="0" fontId="1" fillId="0" borderId="4" xfId="22" applyFont="1" applyFill="1" applyBorder="1" applyAlignment="1">
      <alignment horizontal="center" vertical="center"/>
      <protection/>
    </xf>
    <xf numFmtId="0" fontId="1" fillId="0" borderId="5" xfId="22" applyFont="1" applyFill="1" applyBorder="1" applyAlignment="1">
      <alignment horizontal="center" vertical="center"/>
      <protection/>
    </xf>
    <xf numFmtId="0" fontId="1" fillId="0" borderId="0" xfId="22" applyFont="1" applyFill="1" applyBorder="1" applyAlignment="1">
      <alignment horizontal="center" vertical="center"/>
      <protection/>
    </xf>
    <xf numFmtId="41" fontId="1" fillId="0" borderId="7" xfId="22" applyNumberFormat="1" applyFont="1" applyFill="1" applyBorder="1" applyAlignment="1">
      <alignment horizontal="center" vertical="center"/>
      <protection/>
    </xf>
    <xf numFmtId="41" fontId="1" fillId="0" borderId="0" xfId="22" applyNumberFormat="1" applyFont="1" applyFill="1" applyBorder="1" applyAlignment="1">
      <alignment horizontal="center" vertical="center"/>
      <protection/>
    </xf>
    <xf numFmtId="0" fontId="10" fillId="0" borderId="0" xfId="22" applyFont="1" applyFill="1" applyAlignment="1">
      <alignment vertical="center"/>
      <protection/>
    </xf>
    <xf numFmtId="0" fontId="10" fillId="0" borderId="7" xfId="22" applyNumberFormat="1" applyFont="1" applyFill="1" applyBorder="1" applyAlignment="1">
      <alignment horizontal="distributed" vertical="center"/>
      <protection/>
    </xf>
    <xf numFmtId="0" fontId="14" fillId="0" borderId="8" xfId="22" applyNumberFormat="1" applyFont="1" applyFill="1" applyBorder="1" applyAlignment="1">
      <alignment horizontal="distributed" vertical="center"/>
      <protection/>
    </xf>
    <xf numFmtId="0" fontId="10" fillId="0" borderId="7" xfId="22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10" fillId="0" borderId="7" xfId="22" applyFont="1" applyFill="1" applyBorder="1" applyAlignment="1">
      <alignment vertical="center"/>
      <protection/>
    </xf>
    <xf numFmtId="41" fontId="10" fillId="0" borderId="7" xfId="22" applyNumberFormat="1" applyFont="1" applyFill="1" applyBorder="1" applyAlignment="1">
      <alignment vertical="center"/>
      <protection/>
    </xf>
    <xf numFmtId="41" fontId="10" fillId="0" borderId="0" xfId="22" applyNumberFormat="1" applyFont="1" applyFill="1" applyBorder="1" applyAlignment="1">
      <alignment horizontal="right" vertical="center"/>
      <protection/>
    </xf>
    <xf numFmtId="0" fontId="9" fillId="0" borderId="0" xfId="22" applyFont="1" applyFill="1" applyAlignment="1">
      <alignment vertical="center"/>
      <protection/>
    </xf>
    <xf numFmtId="0" fontId="9" fillId="0" borderId="7" xfId="22" applyFont="1" applyFill="1" applyBorder="1" applyAlignment="1">
      <alignment horizontal="distributed" vertical="center"/>
      <protection/>
    </xf>
    <xf numFmtId="0" fontId="9" fillId="0" borderId="8" xfId="22" applyFont="1" applyFill="1" applyBorder="1" applyAlignment="1">
      <alignment horizontal="distributed" vertical="center"/>
      <protection/>
    </xf>
    <xf numFmtId="180" fontId="9" fillId="0" borderId="7" xfId="22" applyNumberFormat="1" applyFont="1" applyFill="1" applyBorder="1" applyAlignment="1">
      <alignment vertical="center"/>
      <protection/>
    </xf>
    <xf numFmtId="41" fontId="15" fillId="0" borderId="0" xfId="22" applyNumberFormat="1" applyFont="1" applyFill="1" applyBorder="1" applyAlignment="1">
      <alignment horizontal="right" vertical="center"/>
      <protection/>
    </xf>
    <xf numFmtId="0" fontId="9" fillId="0" borderId="7" xfId="22" applyFont="1" applyFill="1" applyBorder="1" applyAlignment="1">
      <alignment vertical="center"/>
      <protection/>
    </xf>
    <xf numFmtId="41" fontId="10" fillId="0" borderId="0" xfId="22" applyNumberFormat="1" applyFont="1" applyFill="1" applyAlignment="1">
      <alignment vertical="center"/>
      <protection/>
    </xf>
    <xf numFmtId="0" fontId="10" fillId="0" borderId="7" xfId="17" applyNumberFormat="1" applyFont="1" applyFill="1" applyBorder="1" applyAlignment="1">
      <alignment horizontal="distributed" vertical="center"/>
    </xf>
    <xf numFmtId="0" fontId="10" fillId="0" borderId="8" xfId="17" applyNumberFormat="1" applyFont="1" applyFill="1" applyBorder="1" applyAlignment="1">
      <alignment horizontal="distributed" vertical="center"/>
    </xf>
    <xf numFmtId="41" fontId="10" fillId="0" borderId="0" xfId="17" applyNumberFormat="1" applyFont="1" applyFill="1" applyBorder="1" applyAlignment="1">
      <alignment horizontal="right" vertical="center"/>
    </xf>
    <xf numFmtId="38" fontId="1" fillId="0" borderId="8" xfId="17" applyFont="1" applyFill="1" applyBorder="1" applyAlignment="1">
      <alignment vertical="center"/>
    </xf>
    <xf numFmtId="38" fontId="10" fillId="0" borderId="7" xfId="17" applyFont="1" applyFill="1" applyBorder="1" applyAlignment="1">
      <alignment horizontal="right" vertical="center"/>
    </xf>
    <xf numFmtId="41" fontId="9" fillId="0" borderId="0" xfId="17" applyNumberFormat="1" applyFont="1" applyFill="1" applyBorder="1" applyAlignment="1">
      <alignment horizontal="right" vertical="center"/>
    </xf>
    <xf numFmtId="38" fontId="1" fillId="0" borderId="8" xfId="17" applyFont="1" applyFill="1" applyBorder="1" applyAlignment="1">
      <alignment horizontal="distributed" vertical="center"/>
    </xf>
    <xf numFmtId="41" fontId="1" fillId="0" borderId="7" xfId="17" applyNumberFormat="1" applyFont="1" applyFill="1" applyBorder="1" applyAlignment="1">
      <alignment vertical="center"/>
    </xf>
    <xf numFmtId="41" fontId="1" fillId="0" borderId="0" xfId="17" applyNumberFormat="1" applyFont="1" applyFill="1" applyBorder="1" applyAlignment="1">
      <alignment vertical="center"/>
    </xf>
    <xf numFmtId="41" fontId="1" fillId="0" borderId="0" xfId="17" applyNumberFormat="1" applyFont="1" applyFill="1" applyBorder="1" applyAlignment="1">
      <alignment horizontal="right" vertical="center"/>
    </xf>
    <xf numFmtId="38" fontId="1" fillId="0" borderId="0" xfId="17" applyFont="1" applyFill="1" applyBorder="1" applyAlignment="1">
      <alignment vertical="center"/>
    </xf>
    <xf numFmtId="41" fontId="10" fillId="0" borderId="0" xfId="17" applyNumberFormat="1" applyFont="1" applyFill="1" applyBorder="1" applyAlignment="1">
      <alignment vertical="center"/>
    </xf>
    <xf numFmtId="38" fontId="10" fillId="0" borderId="0" xfId="17" applyFont="1" applyFill="1" applyBorder="1" applyAlignment="1">
      <alignment vertical="center"/>
    </xf>
    <xf numFmtId="41" fontId="10" fillId="0" borderId="7" xfId="17" applyNumberFormat="1" applyFont="1" applyFill="1" applyBorder="1" applyAlignment="1">
      <alignment vertical="center"/>
    </xf>
    <xf numFmtId="41" fontId="1" fillId="0" borderId="0" xfId="22" applyNumberFormat="1" applyFont="1" applyFill="1" applyAlignment="1">
      <alignment vertical="center"/>
      <protection/>
    </xf>
    <xf numFmtId="0" fontId="1" fillId="0" borderId="9" xfId="22" applyFont="1" applyFill="1" applyBorder="1" applyAlignment="1">
      <alignment vertical="center"/>
      <protection/>
    </xf>
    <xf numFmtId="38" fontId="1" fillId="0" borderId="11" xfId="17" applyFont="1" applyFill="1" applyBorder="1" applyAlignment="1">
      <alignment horizontal="distributed" vertical="center"/>
    </xf>
    <xf numFmtId="41" fontId="1" fillId="0" borderId="9" xfId="17" applyNumberFormat="1" applyFont="1" applyFill="1" applyBorder="1" applyAlignment="1">
      <alignment vertical="center"/>
    </xf>
    <xf numFmtId="41" fontId="1" fillId="0" borderId="10" xfId="17" applyNumberFormat="1" applyFont="1" applyFill="1" applyBorder="1" applyAlignment="1">
      <alignment vertical="center"/>
    </xf>
    <xf numFmtId="41" fontId="1" fillId="0" borderId="10" xfId="17" applyNumberFormat="1" applyFont="1" applyFill="1" applyBorder="1" applyAlignment="1">
      <alignment horizontal="right" vertical="center"/>
    </xf>
    <xf numFmtId="0" fontId="1" fillId="0" borderId="0" xfId="23" applyFont="1" applyFill="1">
      <alignment/>
      <protection/>
    </xf>
    <xf numFmtId="0" fontId="7" fillId="0" borderId="0" xfId="23" applyFont="1" applyFill="1">
      <alignment/>
      <protection/>
    </xf>
    <xf numFmtId="183" fontId="0" fillId="0" borderId="0" xfId="23" applyNumberFormat="1" applyFill="1">
      <alignment/>
      <protection/>
    </xf>
    <xf numFmtId="38" fontId="1" fillId="0" borderId="0" xfId="17" applyFont="1" applyFill="1" applyAlignment="1">
      <alignment/>
    </xf>
    <xf numFmtId="0" fontId="1" fillId="0" borderId="0" xfId="23" applyFont="1" applyFill="1" applyBorder="1">
      <alignment/>
      <protection/>
    </xf>
    <xf numFmtId="38" fontId="8" fillId="0" borderId="0" xfId="17" applyFont="1" applyFill="1" applyAlignment="1">
      <alignment/>
    </xf>
    <xf numFmtId="0" fontId="8" fillId="0" borderId="0" xfId="23" applyFont="1" applyFill="1">
      <alignment/>
      <protection/>
    </xf>
    <xf numFmtId="38" fontId="1" fillId="0" borderId="0" xfId="17" applyFont="1" applyFill="1" applyAlignment="1">
      <alignment horizontal="right"/>
    </xf>
    <xf numFmtId="0" fontId="1" fillId="0" borderId="0" xfId="23" applyFont="1" applyFill="1" applyBorder="1" applyAlignment="1">
      <alignment horizontal="right"/>
      <protection/>
    </xf>
    <xf numFmtId="0" fontId="1" fillId="0" borderId="7" xfId="23" applyFont="1" applyFill="1" applyBorder="1" applyAlignment="1">
      <alignment horizontal="center"/>
      <protection/>
    </xf>
    <xf numFmtId="0" fontId="1" fillId="0" borderId="0" xfId="23" applyFont="1" applyFill="1" applyBorder="1" applyAlignment="1">
      <alignment horizontal="center"/>
      <protection/>
    </xf>
    <xf numFmtId="0" fontId="1" fillId="0" borderId="3" xfId="23" applyFont="1" applyFill="1" applyBorder="1" applyAlignment="1">
      <alignment horizontal="center" vertical="center"/>
      <protection/>
    </xf>
    <xf numFmtId="183" fontId="1" fillId="0" borderId="3" xfId="23" applyNumberFormat="1" applyFont="1" applyFill="1" applyBorder="1" applyAlignment="1">
      <alignment horizontal="center" vertical="center"/>
      <protection/>
    </xf>
    <xf numFmtId="38" fontId="1" fillId="0" borderId="3" xfId="17" applyFont="1" applyFill="1" applyBorder="1" applyAlignment="1">
      <alignment horizontal="center" vertical="center"/>
    </xf>
    <xf numFmtId="0" fontId="9" fillId="0" borderId="0" xfId="23" applyFont="1" applyFill="1">
      <alignment/>
      <protection/>
    </xf>
    <xf numFmtId="184" fontId="10" fillId="0" borderId="5" xfId="17" applyNumberFormat="1" applyFont="1" applyFill="1" applyBorder="1" applyAlignment="1">
      <alignment horizontal="right" vertical="center"/>
    </xf>
    <xf numFmtId="38" fontId="10" fillId="0" borderId="0" xfId="17" applyFont="1" applyFill="1" applyBorder="1" applyAlignment="1">
      <alignment horizontal="right" vertical="center"/>
    </xf>
    <xf numFmtId="0" fontId="10" fillId="0" borderId="7" xfId="23" applyFont="1" applyFill="1" applyBorder="1" applyAlignment="1">
      <alignment horizontal="distributed"/>
      <protection/>
    </xf>
    <xf numFmtId="0" fontId="10" fillId="0" borderId="8" xfId="23" applyFont="1" applyFill="1" applyBorder="1" applyAlignment="1">
      <alignment horizontal="distributed"/>
      <protection/>
    </xf>
    <xf numFmtId="184" fontId="10" fillId="0" borderId="0" xfId="17" applyNumberFormat="1" applyFont="1" applyFill="1" applyBorder="1" applyAlignment="1">
      <alignment vertical="center"/>
    </xf>
    <xf numFmtId="38" fontId="10" fillId="0" borderId="7" xfId="17" applyFont="1" applyFill="1" applyBorder="1" applyAlignment="1">
      <alignment vertical="center"/>
    </xf>
    <xf numFmtId="38" fontId="10" fillId="0" borderId="7" xfId="17" applyFont="1" applyFill="1" applyBorder="1" applyAlignment="1">
      <alignment horizontal="distributed" vertical="center"/>
    </xf>
    <xf numFmtId="38" fontId="11" fillId="0" borderId="7" xfId="17" applyFont="1" applyFill="1" applyBorder="1" applyAlignment="1">
      <alignment horizontal="center" vertical="center"/>
    </xf>
    <xf numFmtId="38" fontId="11" fillId="0" borderId="8" xfId="17" applyFont="1" applyFill="1" applyBorder="1" applyAlignment="1">
      <alignment horizontal="center" vertical="center"/>
    </xf>
    <xf numFmtId="184" fontId="11" fillId="0" borderId="0" xfId="17" applyNumberFormat="1" applyFont="1" applyFill="1" applyBorder="1" applyAlignment="1">
      <alignment vertical="center"/>
    </xf>
    <xf numFmtId="38" fontId="11" fillId="0" borderId="7" xfId="17" applyFont="1" applyFill="1" applyBorder="1" applyAlignment="1">
      <alignment vertical="center"/>
    </xf>
    <xf numFmtId="38" fontId="11" fillId="0" borderId="0" xfId="17" applyFont="1" applyFill="1" applyBorder="1" applyAlignment="1">
      <alignment vertical="center"/>
    </xf>
    <xf numFmtId="0" fontId="1" fillId="0" borderId="7" xfId="23" applyFont="1" applyFill="1" applyBorder="1">
      <alignment/>
      <protection/>
    </xf>
    <xf numFmtId="0" fontId="1" fillId="0" borderId="8" xfId="23" applyFont="1" applyFill="1" applyBorder="1" applyAlignment="1">
      <alignment vertical="center"/>
      <protection/>
    </xf>
    <xf numFmtId="184" fontId="1" fillId="0" borderId="0" xfId="17" applyNumberFormat="1" applyFont="1" applyFill="1" applyBorder="1" applyAlignment="1">
      <alignment horizontal="right" vertical="center"/>
    </xf>
    <xf numFmtId="184" fontId="1" fillId="0" borderId="0" xfId="17" applyNumberFormat="1" applyFont="1" applyFill="1" applyBorder="1" applyAlignment="1">
      <alignment/>
    </xf>
    <xf numFmtId="0" fontId="1" fillId="0" borderId="8" xfId="23" applyFont="1" applyFill="1" applyBorder="1" applyAlignment="1">
      <alignment horizontal="distributed" vertical="center"/>
      <protection/>
    </xf>
    <xf numFmtId="180" fontId="1" fillId="0" borderId="7" xfId="17" applyNumberFormat="1" applyFont="1" applyFill="1" applyBorder="1" applyAlignment="1">
      <alignment/>
    </xf>
    <xf numFmtId="180" fontId="1" fillId="0" borderId="0" xfId="17" applyNumberFormat="1" applyFont="1" applyFill="1" applyBorder="1" applyAlignment="1">
      <alignment/>
    </xf>
    <xf numFmtId="38" fontId="10" fillId="0" borderId="8" xfId="17" applyFont="1" applyFill="1" applyBorder="1" applyAlignment="1">
      <alignment horizontal="distributed" vertical="center"/>
    </xf>
    <xf numFmtId="180" fontId="9" fillId="0" borderId="7" xfId="17" applyNumberFormat="1" applyFont="1" applyFill="1" applyBorder="1" applyAlignment="1">
      <alignment/>
    </xf>
    <xf numFmtId="180" fontId="9" fillId="0" borderId="0" xfId="17" applyNumberFormat="1" applyFont="1" applyFill="1" applyBorder="1" applyAlignment="1">
      <alignment/>
    </xf>
    <xf numFmtId="38" fontId="11" fillId="0" borderId="7" xfId="17" applyFont="1" applyFill="1" applyBorder="1" applyAlignment="1">
      <alignment horizontal="distributed" vertical="center"/>
    </xf>
    <xf numFmtId="38" fontId="11" fillId="0" borderId="8" xfId="17" applyFont="1" applyFill="1" applyBorder="1" applyAlignment="1">
      <alignment horizontal="distributed" vertical="center"/>
    </xf>
    <xf numFmtId="0" fontId="10" fillId="0" borderId="0" xfId="23" applyFont="1" applyFill="1">
      <alignment/>
      <protection/>
    </xf>
    <xf numFmtId="184" fontId="10" fillId="0" borderId="0" xfId="17" applyNumberFormat="1" applyFont="1" applyFill="1" applyBorder="1" applyAlignment="1">
      <alignment horizontal="right" vertical="center"/>
    </xf>
    <xf numFmtId="180" fontId="10" fillId="0" borderId="7" xfId="17" applyNumberFormat="1" applyFont="1" applyFill="1" applyBorder="1" applyAlignment="1">
      <alignment/>
    </xf>
    <xf numFmtId="180" fontId="10" fillId="0" borderId="0" xfId="17" applyNumberFormat="1" applyFont="1" applyFill="1" applyBorder="1" applyAlignment="1">
      <alignment/>
    </xf>
    <xf numFmtId="184" fontId="1" fillId="0" borderId="0" xfId="17" applyNumberFormat="1" applyFont="1" applyFill="1" applyBorder="1" applyAlignment="1">
      <alignment horizontal="right"/>
    </xf>
    <xf numFmtId="0" fontId="9" fillId="0" borderId="7" xfId="23" applyFont="1" applyFill="1" applyBorder="1">
      <alignment/>
      <protection/>
    </xf>
    <xf numFmtId="0" fontId="9" fillId="0" borderId="8" xfId="23" applyFont="1" applyFill="1" applyBorder="1" applyAlignment="1">
      <alignment horizontal="distributed" vertical="center"/>
      <protection/>
    </xf>
    <xf numFmtId="184" fontId="9" fillId="0" borderId="0" xfId="17" applyNumberFormat="1" applyFont="1" applyFill="1" applyBorder="1" applyAlignment="1">
      <alignment horizontal="right" vertical="center"/>
    </xf>
    <xf numFmtId="184" fontId="9" fillId="0" borderId="0" xfId="17" applyNumberFormat="1" applyFont="1" applyFill="1" applyBorder="1" applyAlignment="1">
      <alignment/>
    </xf>
    <xf numFmtId="0" fontId="1" fillId="0" borderId="9" xfId="23" applyFont="1" applyFill="1" applyBorder="1">
      <alignment/>
      <protection/>
    </xf>
    <xf numFmtId="0" fontId="1" fillId="0" borderId="11" xfId="23" applyFont="1" applyFill="1" applyBorder="1" applyAlignment="1">
      <alignment horizontal="distributed" vertical="center"/>
      <protection/>
    </xf>
    <xf numFmtId="184" fontId="1" fillId="0" borderId="10" xfId="17" applyNumberFormat="1" applyFont="1" applyFill="1" applyBorder="1" applyAlignment="1">
      <alignment horizontal="right" vertical="center"/>
    </xf>
    <xf numFmtId="184" fontId="1" fillId="0" borderId="10" xfId="17" applyNumberFormat="1" applyFont="1" applyFill="1" applyBorder="1" applyAlignment="1">
      <alignment/>
    </xf>
    <xf numFmtId="0" fontId="1" fillId="0" borderId="5" xfId="23" applyFont="1" applyFill="1" applyBorder="1">
      <alignment/>
      <protection/>
    </xf>
    <xf numFmtId="38" fontId="1" fillId="0" borderId="0" xfId="17" applyFont="1" applyFill="1" applyAlignment="1">
      <alignment vertical="center"/>
    </xf>
    <xf numFmtId="38" fontId="7" fillId="0" borderId="0" xfId="17" applyFont="1" applyFill="1" applyAlignment="1">
      <alignment vertical="center"/>
    </xf>
    <xf numFmtId="187" fontId="1" fillId="0" borderId="0" xfId="17" applyNumberFormat="1" applyFont="1" applyFill="1" applyAlignment="1">
      <alignment vertical="center"/>
    </xf>
    <xf numFmtId="0" fontId="1" fillId="0" borderId="0" xfId="24" applyFont="1" applyFill="1">
      <alignment/>
      <protection/>
    </xf>
    <xf numFmtId="187" fontId="1" fillId="0" borderId="0" xfId="17" applyNumberFormat="1" applyFont="1" applyFill="1" applyAlignment="1">
      <alignment horizontal="distributed" vertical="center"/>
    </xf>
    <xf numFmtId="38" fontId="1" fillId="0" borderId="13" xfId="17" applyFont="1" applyFill="1" applyBorder="1" applyAlignment="1">
      <alignment horizontal="center" vertical="center"/>
    </xf>
    <xf numFmtId="38" fontId="10" fillId="0" borderId="0" xfId="17" applyFont="1" applyFill="1" applyAlignment="1">
      <alignment vertical="center"/>
    </xf>
    <xf numFmtId="40" fontId="10" fillId="0" borderId="0" xfId="17" applyNumberFormat="1" applyFont="1" applyFill="1" applyBorder="1" applyAlignment="1">
      <alignment vertical="center"/>
    </xf>
    <xf numFmtId="186" fontId="10" fillId="0" borderId="5" xfId="17" applyNumberFormat="1" applyFont="1" applyFill="1" applyBorder="1" applyAlignment="1">
      <alignment vertical="center"/>
    </xf>
    <xf numFmtId="187" fontId="10" fillId="0" borderId="8" xfId="17" applyNumberFormat="1" applyFont="1" applyFill="1" applyBorder="1" applyAlignment="1">
      <alignment vertical="center"/>
    </xf>
    <xf numFmtId="38" fontId="11" fillId="0" borderId="0" xfId="17" applyFont="1" applyFill="1" applyAlignment="1">
      <alignment vertical="center"/>
    </xf>
    <xf numFmtId="186" fontId="10" fillId="0" borderId="0" xfId="17" applyNumberFormat="1" applyFont="1" applyFill="1" applyBorder="1" applyAlignment="1">
      <alignment vertical="center"/>
    </xf>
    <xf numFmtId="38" fontId="1" fillId="0" borderId="7" xfId="17" applyFont="1" applyFill="1" applyBorder="1" applyAlignment="1">
      <alignment vertical="center"/>
    </xf>
    <xf numFmtId="40" fontId="9" fillId="0" borderId="0" xfId="17" applyNumberFormat="1" applyFont="1" applyFill="1" applyBorder="1" applyAlignment="1">
      <alignment vertical="center"/>
    </xf>
    <xf numFmtId="186" fontId="1" fillId="0" borderId="0" xfId="17" applyNumberFormat="1" applyFont="1" applyFill="1" applyBorder="1" applyAlignment="1">
      <alignment vertical="center"/>
    </xf>
    <xf numFmtId="40" fontId="1" fillId="0" borderId="0" xfId="17" applyNumberFormat="1" applyFont="1" applyFill="1" applyBorder="1" applyAlignment="1">
      <alignment vertical="center"/>
    </xf>
    <xf numFmtId="187" fontId="1" fillId="0" borderId="8" xfId="17" applyNumberFormat="1" applyFont="1" applyFill="1" applyBorder="1" applyAlignment="1">
      <alignment vertical="center"/>
    </xf>
    <xf numFmtId="38" fontId="1" fillId="0" borderId="9" xfId="17" applyFont="1" applyFill="1" applyBorder="1" applyAlignment="1">
      <alignment vertical="center"/>
    </xf>
    <xf numFmtId="38" fontId="1" fillId="0" borderId="10" xfId="17" applyFont="1" applyFill="1" applyBorder="1" applyAlignment="1">
      <alignment vertical="center"/>
    </xf>
    <xf numFmtId="40" fontId="9" fillId="0" borderId="10" xfId="17" applyNumberFormat="1" applyFont="1" applyFill="1" applyBorder="1" applyAlignment="1">
      <alignment vertical="center"/>
    </xf>
    <xf numFmtId="186" fontId="1" fillId="0" borderId="10" xfId="17" applyNumberFormat="1" applyFont="1" applyFill="1" applyBorder="1" applyAlignment="1">
      <alignment vertical="center"/>
    </xf>
    <xf numFmtId="40" fontId="1" fillId="0" borderId="10" xfId="17" applyNumberFormat="1" applyFont="1" applyFill="1" applyBorder="1" applyAlignment="1">
      <alignment vertical="center"/>
    </xf>
    <xf numFmtId="187" fontId="1" fillId="0" borderId="11" xfId="17" applyNumberFormat="1" applyFont="1" applyFill="1" applyBorder="1" applyAlignment="1">
      <alignment vertical="center"/>
    </xf>
    <xf numFmtId="0" fontId="1" fillId="0" borderId="0" xfId="25" applyFont="1" applyFill="1">
      <alignment/>
      <protection/>
    </xf>
    <xf numFmtId="49" fontId="7" fillId="0" borderId="0" xfId="25" applyNumberFormat="1" applyFont="1" applyFill="1">
      <alignment/>
      <protection/>
    </xf>
    <xf numFmtId="49" fontId="1" fillId="0" borderId="0" xfId="25" applyNumberFormat="1" applyFont="1" applyFill="1">
      <alignment/>
      <protection/>
    </xf>
    <xf numFmtId="0" fontId="1" fillId="0" borderId="0" xfId="25" applyNumberFormat="1" applyFont="1" applyFill="1" applyAlignment="1">
      <alignment horizontal="right"/>
      <protection/>
    </xf>
    <xf numFmtId="0" fontId="1" fillId="0" borderId="2" xfId="25" applyFont="1" applyFill="1" applyBorder="1" applyAlignment="1">
      <alignment horizontal="distributed" vertical="center" wrapText="1"/>
      <protection/>
    </xf>
    <xf numFmtId="0" fontId="1" fillId="0" borderId="3" xfId="25" applyFont="1" applyFill="1" applyBorder="1" applyAlignment="1">
      <alignment horizontal="center" vertical="center" wrapText="1"/>
      <protection/>
    </xf>
    <xf numFmtId="0" fontId="1" fillId="0" borderId="11" xfId="25" applyFont="1" applyFill="1" applyBorder="1" applyAlignment="1">
      <alignment horizontal="center" vertical="center" wrapText="1"/>
      <protection/>
    </xf>
    <xf numFmtId="49" fontId="1" fillId="0" borderId="7" xfId="25" applyNumberFormat="1" applyFont="1" applyFill="1" applyBorder="1" applyAlignment="1">
      <alignment horizontal="center" vertical="center"/>
      <protection/>
    </xf>
    <xf numFmtId="41" fontId="1" fillId="0" borderId="7" xfId="25" applyNumberFormat="1" applyFont="1" applyFill="1" applyBorder="1" applyAlignment="1">
      <alignment horizontal="center" vertical="top"/>
      <protection/>
    </xf>
    <xf numFmtId="41" fontId="1" fillId="0" borderId="5" xfId="25" applyNumberFormat="1" applyFont="1" applyFill="1" applyBorder="1" applyAlignment="1">
      <alignment horizontal="center" vertical="center"/>
      <protection/>
    </xf>
    <xf numFmtId="41" fontId="1" fillId="0" borderId="5" xfId="25" applyNumberFormat="1" applyFont="1" applyFill="1" applyBorder="1" applyAlignment="1">
      <alignment horizontal="center" vertical="center" wrapText="1"/>
      <protection/>
    </xf>
    <xf numFmtId="41" fontId="1" fillId="0" borderId="8" xfId="25" applyNumberFormat="1" applyFont="1" applyFill="1" applyBorder="1" applyAlignment="1">
      <alignment horizontal="center" vertical="center" wrapText="1"/>
      <protection/>
    </xf>
    <xf numFmtId="41" fontId="1" fillId="0" borderId="0" xfId="25" applyNumberFormat="1" applyFont="1" applyFill="1" applyBorder="1" applyAlignment="1">
      <alignment horizontal="center" vertical="center"/>
      <protection/>
    </xf>
    <xf numFmtId="41" fontId="1" fillId="0" borderId="0" xfId="25" applyNumberFormat="1" applyFont="1" applyFill="1" applyBorder="1" applyAlignment="1">
      <alignment horizontal="center" vertical="center" wrapText="1"/>
      <protection/>
    </xf>
    <xf numFmtId="41" fontId="1" fillId="0" borderId="8" xfId="25" applyNumberFormat="1" applyFont="1" applyFill="1" applyBorder="1" applyAlignment="1">
      <alignment horizontal="center" vertical="top"/>
      <protection/>
    </xf>
    <xf numFmtId="0" fontId="10" fillId="0" borderId="0" xfId="25" applyFont="1" applyFill="1" applyAlignment="1">
      <alignment vertical="center"/>
      <protection/>
    </xf>
    <xf numFmtId="49" fontId="10" fillId="0" borderId="7" xfId="25" applyNumberFormat="1" applyFont="1" applyFill="1" applyBorder="1" applyAlignment="1">
      <alignment horizontal="center" vertical="center"/>
      <protection/>
    </xf>
    <xf numFmtId="41" fontId="10" fillId="0" borderId="7" xfId="25" applyNumberFormat="1" applyFont="1" applyFill="1" applyBorder="1" applyAlignment="1">
      <alignment vertical="center"/>
      <protection/>
    </xf>
    <xf numFmtId="41" fontId="10" fillId="0" borderId="0" xfId="25" applyNumberFormat="1" applyFont="1" applyFill="1" applyBorder="1" applyAlignment="1">
      <alignment vertical="center"/>
      <protection/>
    </xf>
    <xf numFmtId="41" fontId="10" fillId="0" borderId="8" xfId="25" applyNumberFormat="1" applyFont="1" applyFill="1" applyBorder="1" applyAlignment="1">
      <alignment vertical="center"/>
      <protection/>
    </xf>
    <xf numFmtId="49" fontId="10" fillId="0" borderId="7" xfId="25" applyNumberFormat="1" applyFont="1" applyFill="1" applyBorder="1" applyAlignment="1" quotePrefix="1">
      <alignment horizontal="left" vertical="center"/>
      <protection/>
    </xf>
    <xf numFmtId="0" fontId="9" fillId="0" borderId="0" xfId="25" applyFont="1" applyFill="1" applyAlignment="1">
      <alignment vertical="center"/>
      <protection/>
    </xf>
    <xf numFmtId="49" fontId="10" fillId="0" borderId="7" xfId="25" applyNumberFormat="1" applyFont="1" applyFill="1" applyBorder="1" applyAlignment="1">
      <alignment horizontal="distributed" vertical="center"/>
      <protection/>
    </xf>
    <xf numFmtId="41" fontId="10" fillId="0" borderId="0" xfId="17" applyNumberFormat="1" applyFont="1" applyFill="1" applyBorder="1" applyAlignment="1">
      <alignment/>
    </xf>
    <xf numFmtId="41" fontId="10" fillId="0" borderId="8" xfId="17" applyNumberFormat="1" applyFont="1" applyFill="1" applyBorder="1" applyAlignment="1">
      <alignment/>
    </xf>
    <xf numFmtId="41" fontId="10" fillId="0" borderId="7" xfId="17" applyNumberFormat="1" applyFont="1" applyFill="1" applyBorder="1" applyAlignment="1">
      <alignment/>
    </xf>
    <xf numFmtId="49" fontId="1" fillId="0" borderId="7" xfId="25" applyNumberFormat="1" applyFont="1" applyFill="1" applyBorder="1" applyAlignment="1">
      <alignment horizontal="distributed" vertical="center"/>
      <protection/>
    </xf>
    <xf numFmtId="41" fontId="1" fillId="0" borderId="7" xfId="25" applyNumberFormat="1" applyFont="1" applyFill="1" applyBorder="1">
      <alignment/>
      <protection/>
    </xf>
    <xf numFmtId="41" fontId="1" fillId="0" borderId="0" xfId="25" applyNumberFormat="1" applyFont="1" applyFill="1" applyBorder="1">
      <alignment/>
      <protection/>
    </xf>
    <xf numFmtId="41" fontId="1" fillId="0" borderId="8" xfId="25" applyNumberFormat="1" applyFont="1" applyFill="1" applyBorder="1">
      <alignment/>
      <protection/>
    </xf>
    <xf numFmtId="41" fontId="1" fillId="0" borderId="0" xfId="25" applyNumberFormat="1" applyFont="1" applyFill="1" applyBorder="1" applyAlignment="1">
      <alignment vertical="center"/>
      <protection/>
    </xf>
    <xf numFmtId="176" fontId="1" fillId="0" borderId="0" xfId="25" applyNumberFormat="1" applyFont="1" applyFill="1" applyBorder="1">
      <alignment/>
      <protection/>
    </xf>
    <xf numFmtId="49" fontId="1" fillId="0" borderId="9" xfId="25" applyNumberFormat="1" applyFont="1" applyFill="1" applyBorder="1" applyAlignment="1">
      <alignment horizontal="distributed" vertical="center"/>
      <protection/>
    </xf>
    <xf numFmtId="41" fontId="1" fillId="0" borderId="9" xfId="25" applyNumberFormat="1" applyFont="1" applyFill="1" applyBorder="1">
      <alignment/>
      <protection/>
    </xf>
    <xf numFmtId="41" fontId="1" fillId="0" borderId="10" xfId="25" applyNumberFormat="1" applyFont="1" applyFill="1" applyBorder="1" applyAlignment="1">
      <alignment vertical="center"/>
      <protection/>
    </xf>
    <xf numFmtId="41" fontId="1" fillId="0" borderId="10" xfId="25" applyNumberFormat="1" applyFont="1" applyFill="1" applyBorder="1">
      <alignment/>
      <protection/>
    </xf>
    <xf numFmtId="41" fontId="1" fillId="0" borderId="11" xfId="25" applyNumberFormat="1" applyFont="1" applyFill="1" applyBorder="1">
      <alignment/>
      <protection/>
    </xf>
    <xf numFmtId="49" fontId="1" fillId="0" borderId="0" xfId="25" applyNumberFormat="1" applyFont="1" applyFill="1" applyBorder="1">
      <alignment/>
      <protection/>
    </xf>
    <xf numFmtId="0" fontId="1" fillId="0" borderId="0" xfId="25" applyFont="1" applyFill="1" applyBorder="1">
      <alignment/>
      <protection/>
    </xf>
    <xf numFmtId="0" fontId="1" fillId="0" borderId="0" xfId="26" applyFont="1" applyFill="1" applyAlignment="1">
      <alignment vertical="center"/>
      <protection/>
    </xf>
    <xf numFmtId="49" fontId="7" fillId="0" borderId="0" xfId="26" applyNumberFormat="1" applyFont="1" applyFill="1" applyAlignment="1">
      <alignment vertical="center"/>
      <protection/>
    </xf>
    <xf numFmtId="49" fontId="1" fillId="0" borderId="0" xfId="26" applyNumberFormat="1" applyFont="1" applyFill="1" applyAlignment="1">
      <alignment vertical="center"/>
      <protection/>
    </xf>
    <xf numFmtId="0" fontId="1" fillId="0" borderId="0" xfId="26" applyFont="1" applyFill="1" applyAlignment="1">
      <alignment horizontal="right" vertical="center"/>
      <protection/>
    </xf>
    <xf numFmtId="49" fontId="1" fillId="0" borderId="14" xfId="26" applyNumberFormat="1" applyFont="1" applyFill="1" applyBorder="1" applyAlignment="1">
      <alignment vertical="center"/>
      <protection/>
    </xf>
    <xf numFmtId="0" fontId="1" fillId="0" borderId="14" xfId="26" applyFont="1" applyFill="1" applyBorder="1" applyAlignment="1">
      <alignment horizontal="left" vertical="center"/>
      <protection/>
    </xf>
    <xf numFmtId="0" fontId="1" fillId="0" borderId="3" xfId="26" applyFont="1" applyFill="1" applyBorder="1" applyAlignment="1">
      <alignment horizontal="center" vertical="center"/>
      <protection/>
    </xf>
    <xf numFmtId="0" fontId="8" fillId="0" borderId="2" xfId="26" applyFont="1" applyFill="1" applyBorder="1" applyAlignment="1">
      <alignment horizontal="center" vertical="center"/>
      <protection/>
    </xf>
    <xf numFmtId="0" fontId="1" fillId="0" borderId="0" xfId="26" applyFont="1" applyFill="1" applyBorder="1" applyAlignment="1">
      <alignment vertical="center"/>
      <protection/>
    </xf>
    <xf numFmtId="41" fontId="1" fillId="0" borderId="4" xfId="26" applyNumberFormat="1" applyFont="1" applyFill="1" applyBorder="1" applyAlignment="1">
      <alignment horizontal="right" vertical="center"/>
      <protection/>
    </xf>
    <xf numFmtId="41" fontId="1" fillId="0" borderId="5" xfId="26" applyNumberFormat="1" applyFont="1" applyFill="1" applyBorder="1" applyAlignment="1">
      <alignment horizontal="right" vertical="center"/>
      <protection/>
    </xf>
    <xf numFmtId="41" fontId="1" fillId="0" borderId="0" xfId="26" applyNumberFormat="1" applyFont="1" applyFill="1" applyBorder="1" applyAlignment="1">
      <alignment horizontal="right" vertical="center"/>
      <protection/>
    </xf>
    <xf numFmtId="41" fontId="1" fillId="0" borderId="6" xfId="26" applyNumberFormat="1" applyFont="1" applyFill="1" applyBorder="1" applyAlignment="1">
      <alignment horizontal="right" vertical="center"/>
      <protection/>
    </xf>
    <xf numFmtId="41" fontId="1" fillId="0" borderId="0" xfId="26" applyNumberFormat="1" applyFont="1" applyFill="1" applyBorder="1" applyAlignment="1">
      <alignment vertical="center"/>
      <protection/>
    </xf>
    <xf numFmtId="41" fontId="1" fillId="0" borderId="7" xfId="26" applyNumberFormat="1" applyFont="1" applyFill="1" applyBorder="1" applyAlignment="1">
      <alignment horizontal="right" vertical="center"/>
      <protection/>
    </xf>
    <xf numFmtId="41" fontId="1" fillId="0" borderId="8" xfId="26" applyNumberFormat="1" applyFont="1" applyFill="1" applyBorder="1" applyAlignment="1">
      <alignment horizontal="right" vertical="center"/>
      <protection/>
    </xf>
    <xf numFmtId="41" fontId="1" fillId="0" borderId="0" xfId="26" applyNumberFormat="1" applyFont="1" applyFill="1" applyAlignment="1">
      <alignment vertical="center"/>
      <protection/>
    </xf>
    <xf numFmtId="49" fontId="1" fillId="0" borderId="7" xfId="26" applyNumberFormat="1" applyFont="1" applyFill="1" applyBorder="1" applyAlignment="1">
      <alignment vertical="center"/>
      <protection/>
    </xf>
    <xf numFmtId="49" fontId="1" fillId="0" borderId="8" xfId="26" applyNumberFormat="1" applyFont="1" applyFill="1" applyBorder="1" applyAlignment="1">
      <alignment vertical="center"/>
      <protection/>
    </xf>
    <xf numFmtId="41" fontId="11" fillId="0" borderId="7" xfId="26" applyNumberFormat="1" applyFont="1" applyFill="1" applyBorder="1" applyAlignment="1">
      <alignment horizontal="right" vertical="center"/>
      <protection/>
    </xf>
    <xf numFmtId="41" fontId="11" fillId="0" borderId="0" xfId="26" applyNumberFormat="1" applyFont="1" applyFill="1" applyBorder="1" applyAlignment="1">
      <alignment horizontal="right" vertical="center"/>
      <protection/>
    </xf>
    <xf numFmtId="41" fontId="11" fillId="0" borderId="8" xfId="26" applyNumberFormat="1" applyFont="1" applyFill="1" applyBorder="1" applyAlignment="1">
      <alignment horizontal="right" vertical="center"/>
      <protection/>
    </xf>
    <xf numFmtId="0" fontId="9" fillId="0" borderId="0" xfId="26" applyFont="1" applyFill="1" applyAlignment="1">
      <alignment vertical="center"/>
      <protection/>
    </xf>
    <xf numFmtId="41" fontId="10" fillId="0" borderId="7" xfId="26" applyNumberFormat="1" applyFont="1" applyFill="1" applyBorder="1" applyAlignment="1">
      <alignment horizontal="right" vertical="center"/>
      <protection/>
    </xf>
    <xf numFmtId="41" fontId="10" fillId="0" borderId="0" xfId="26" applyNumberFormat="1" applyFont="1" applyFill="1" applyBorder="1" applyAlignment="1">
      <alignment horizontal="right" vertical="center"/>
      <protection/>
    </xf>
    <xf numFmtId="41" fontId="10" fillId="0" borderId="8" xfId="26" applyNumberFormat="1" applyFont="1" applyFill="1" applyBorder="1" applyAlignment="1">
      <alignment horizontal="right" vertical="center"/>
      <protection/>
    </xf>
    <xf numFmtId="41" fontId="9" fillId="0" borderId="0" xfId="26" applyNumberFormat="1" applyFont="1" applyFill="1" applyAlignment="1">
      <alignment vertical="center"/>
      <protection/>
    </xf>
    <xf numFmtId="49" fontId="1" fillId="0" borderId="8" xfId="26" applyNumberFormat="1" applyFont="1" applyFill="1" applyBorder="1" applyAlignment="1">
      <alignment horizontal="distributed" vertical="center"/>
      <protection/>
    </xf>
    <xf numFmtId="0" fontId="10" fillId="0" borderId="0" xfId="26" applyFont="1" applyFill="1" applyAlignment="1">
      <alignment vertical="center"/>
      <protection/>
    </xf>
    <xf numFmtId="41" fontId="10" fillId="0" borderId="0" xfId="26" applyNumberFormat="1" applyFont="1" applyFill="1" applyAlignment="1">
      <alignment vertical="center"/>
      <protection/>
    </xf>
    <xf numFmtId="0" fontId="10" fillId="0" borderId="0" xfId="26" applyFont="1" applyFill="1" applyBorder="1" applyAlignment="1">
      <alignment vertical="center"/>
      <protection/>
    </xf>
    <xf numFmtId="49" fontId="1" fillId="0" borderId="9" xfId="26" applyNumberFormat="1" applyFont="1" applyFill="1" applyBorder="1" applyAlignment="1">
      <alignment vertical="center"/>
      <protection/>
    </xf>
    <xf numFmtId="49" fontId="1" fillId="0" borderId="11" xfId="26" applyNumberFormat="1" applyFont="1" applyFill="1" applyBorder="1" applyAlignment="1">
      <alignment horizontal="distributed" vertical="center"/>
      <protection/>
    </xf>
    <xf numFmtId="41" fontId="1" fillId="0" borderId="9" xfId="26" applyNumberFormat="1" applyFont="1" applyFill="1" applyBorder="1" applyAlignment="1">
      <alignment horizontal="right" vertical="center"/>
      <protection/>
    </xf>
    <xf numFmtId="41" fontId="1" fillId="0" borderId="10" xfId="26" applyNumberFormat="1" applyFont="1" applyFill="1" applyBorder="1" applyAlignment="1">
      <alignment horizontal="right" vertical="center"/>
      <protection/>
    </xf>
    <xf numFmtId="41" fontId="1" fillId="0" borderId="11" xfId="26" applyNumberFormat="1" applyFont="1" applyFill="1" applyBorder="1" applyAlignment="1">
      <alignment horizontal="right" vertical="center"/>
      <protection/>
    </xf>
    <xf numFmtId="0" fontId="1" fillId="0" borderId="0" xfId="27" applyFont="1" applyFill="1">
      <alignment/>
      <protection/>
    </xf>
    <xf numFmtId="0" fontId="7" fillId="0" borderId="0" xfId="27" applyFont="1" applyFill="1">
      <alignment/>
      <protection/>
    </xf>
    <xf numFmtId="0" fontId="1" fillId="0" borderId="0" xfId="27" applyFont="1" applyFill="1" applyAlignment="1">
      <alignment horizontal="right"/>
      <protection/>
    </xf>
    <xf numFmtId="0" fontId="1" fillId="0" borderId="0" xfId="27" applyFont="1" applyFill="1" applyAlignment="1">
      <alignment horizontal="left"/>
      <protection/>
    </xf>
    <xf numFmtId="0" fontId="1" fillId="0" borderId="15" xfId="27" applyFont="1" applyFill="1" applyBorder="1" applyAlignment="1">
      <alignment horizontal="distributed" vertical="center"/>
      <protection/>
    </xf>
    <xf numFmtId="0" fontId="1" fillId="0" borderId="2" xfId="27" applyFont="1" applyFill="1" applyBorder="1" applyAlignment="1">
      <alignment horizontal="distributed" vertical="center"/>
      <protection/>
    </xf>
    <xf numFmtId="0" fontId="10" fillId="0" borderId="0" xfId="27" applyFont="1" applyFill="1">
      <alignment/>
      <protection/>
    </xf>
    <xf numFmtId="0" fontId="10" fillId="0" borderId="15" xfId="27" applyFont="1" applyFill="1" applyBorder="1" applyAlignment="1">
      <alignment horizontal="distributed"/>
      <protection/>
    </xf>
    <xf numFmtId="41" fontId="10" fillId="0" borderId="5" xfId="27" applyNumberFormat="1" applyFont="1" applyFill="1" applyBorder="1" applyAlignment="1">
      <alignment horizontal="right"/>
      <protection/>
    </xf>
    <xf numFmtId="41" fontId="10" fillId="0" borderId="6" xfId="27" applyNumberFormat="1" applyFont="1" applyFill="1" applyBorder="1" applyAlignment="1">
      <alignment horizontal="right"/>
      <protection/>
    </xf>
    <xf numFmtId="41" fontId="10" fillId="0" borderId="7" xfId="27" applyNumberFormat="1" applyFont="1" applyFill="1" applyBorder="1" applyAlignment="1">
      <alignment horizontal="right"/>
      <protection/>
    </xf>
    <xf numFmtId="41" fontId="10" fillId="0" borderId="0" xfId="27" applyNumberFormat="1" applyFont="1" applyFill="1" applyBorder="1" applyAlignment="1">
      <alignment horizontal="right"/>
      <protection/>
    </xf>
    <xf numFmtId="41" fontId="10" fillId="0" borderId="8" xfId="27" applyNumberFormat="1" applyFont="1" applyFill="1" applyBorder="1" applyAlignment="1">
      <alignment horizontal="right"/>
      <protection/>
    </xf>
    <xf numFmtId="0" fontId="1" fillId="0" borderId="15" xfId="27" applyFont="1" applyFill="1" applyBorder="1">
      <alignment/>
      <protection/>
    </xf>
    <xf numFmtId="0" fontId="1" fillId="0" borderId="7" xfId="27" applyFont="1" applyFill="1" applyBorder="1">
      <alignment/>
      <protection/>
    </xf>
    <xf numFmtId="0" fontId="1" fillId="0" borderId="0" xfId="27" applyFont="1" applyFill="1" applyBorder="1">
      <alignment/>
      <protection/>
    </xf>
    <xf numFmtId="41" fontId="1" fillId="0" borderId="0" xfId="27" applyNumberFormat="1" applyFont="1" applyFill="1" applyBorder="1" applyAlignment="1">
      <alignment horizontal="right"/>
      <protection/>
    </xf>
    <xf numFmtId="41" fontId="1" fillId="0" borderId="8" xfId="27" applyNumberFormat="1" applyFont="1" applyFill="1" applyBorder="1" applyAlignment="1">
      <alignment horizontal="right"/>
      <protection/>
    </xf>
    <xf numFmtId="41" fontId="1" fillId="0" borderId="7" xfId="17" applyNumberFormat="1" applyFont="1" applyFill="1" applyBorder="1" applyAlignment="1">
      <alignment horizontal="right" vertical="center"/>
    </xf>
    <xf numFmtId="41" fontId="1" fillId="0" borderId="8" xfId="17" applyNumberFormat="1" applyFont="1" applyFill="1" applyBorder="1" applyAlignment="1">
      <alignment horizontal="right" vertical="center"/>
    </xf>
    <xf numFmtId="41" fontId="1" fillId="0" borderId="9" xfId="17" applyNumberFormat="1" applyFont="1" applyFill="1" applyBorder="1" applyAlignment="1">
      <alignment horizontal="right" vertical="center"/>
    </xf>
    <xf numFmtId="41" fontId="1" fillId="0" borderId="11" xfId="17" applyNumberFormat="1" applyFont="1" applyFill="1" applyBorder="1" applyAlignment="1">
      <alignment horizontal="right" vertical="center"/>
    </xf>
    <xf numFmtId="0" fontId="1" fillId="0" borderId="0" xfId="28" applyFont="1" applyFill="1" applyAlignment="1">
      <alignment vertical="center"/>
      <protection/>
    </xf>
    <xf numFmtId="3" fontId="7" fillId="0" borderId="0" xfId="28" applyNumberFormat="1" applyFont="1" applyFill="1" applyAlignment="1">
      <alignment vertical="center"/>
      <protection/>
    </xf>
    <xf numFmtId="3" fontId="1" fillId="0" borderId="0" xfId="28" applyNumberFormat="1" applyFont="1" applyFill="1" applyAlignment="1">
      <alignment vertical="center"/>
      <protection/>
    </xf>
    <xf numFmtId="0" fontId="1" fillId="0" borderId="0" xfId="28" applyFont="1" applyFill="1" applyBorder="1" applyAlignment="1">
      <alignment vertical="center"/>
      <protection/>
    </xf>
    <xf numFmtId="0" fontId="9" fillId="0" borderId="0" xfId="28" applyFont="1" applyFill="1" applyBorder="1" applyAlignment="1">
      <alignment horizontal="right" vertical="center"/>
      <protection/>
    </xf>
    <xf numFmtId="0" fontId="1" fillId="0" borderId="12" xfId="28" applyFont="1" applyFill="1" applyBorder="1" applyAlignment="1">
      <alignment horizontal="centerContinuous" vertical="center"/>
      <protection/>
    </xf>
    <xf numFmtId="0" fontId="1" fillId="0" borderId="12" xfId="28" applyFont="1" applyFill="1" applyBorder="1" applyAlignment="1" quotePrefix="1">
      <alignment horizontal="centerContinuous" vertical="center"/>
      <protection/>
    </xf>
    <xf numFmtId="0" fontId="1" fillId="0" borderId="0" xfId="28" applyFont="1" applyFill="1" applyBorder="1" applyAlignment="1" quotePrefix="1">
      <alignment vertical="center"/>
      <protection/>
    </xf>
    <xf numFmtId="0" fontId="1" fillId="0" borderId="2" xfId="28" applyFont="1" applyFill="1" applyBorder="1" applyAlignment="1">
      <alignment horizontal="center" vertical="center"/>
      <protection/>
    </xf>
    <xf numFmtId="0" fontId="1" fillId="0" borderId="2" xfId="28" applyFont="1" applyFill="1" applyBorder="1" applyAlignment="1">
      <alignment horizontal="distributed" vertical="center" wrapText="1"/>
      <protection/>
    </xf>
    <xf numFmtId="0" fontId="1" fillId="0" borderId="3" xfId="28" applyFont="1" applyFill="1" applyBorder="1" applyAlignment="1">
      <alignment horizontal="center" vertical="center"/>
      <protection/>
    </xf>
    <xf numFmtId="0" fontId="1" fillId="0" borderId="0" xfId="28" applyFont="1" applyFill="1" applyBorder="1" applyAlignment="1">
      <alignment horizontal="center" vertical="center"/>
      <protection/>
    </xf>
    <xf numFmtId="0" fontId="1" fillId="0" borderId="0" xfId="28" applyFont="1" applyFill="1" applyBorder="1" applyAlignment="1">
      <alignment vertical="center" wrapText="1"/>
      <protection/>
    </xf>
    <xf numFmtId="0" fontId="1" fillId="0" borderId="7" xfId="28" applyFont="1" applyFill="1" applyBorder="1" applyAlignment="1">
      <alignment horizontal="distributed" vertical="center"/>
      <protection/>
    </xf>
    <xf numFmtId="0" fontId="1" fillId="0" borderId="4" xfId="28" applyFont="1" applyFill="1" applyBorder="1" applyAlignment="1">
      <alignment horizontal="distributed" vertical="center"/>
      <protection/>
    </xf>
    <xf numFmtId="0" fontId="1" fillId="0" borderId="0" xfId="28" applyFont="1" applyFill="1" applyBorder="1" applyAlignment="1">
      <alignment horizontal="center" vertical="center" wrapText="1"/>
      <protection/>
    </xf>
    <xf numFmtId="0" fontId="1" fillId="0" borderId="0" xfId="28" applyFont="1" applyFill="1" applyBorder="1" applyAlignment="1">
      <alignment horizontal="distributed" vertical="center"/>
      <protection/>
    </xf>
    <xf numFmtId="0" fontId="1" fillId="0" borderId="8" xfId="28" applyFont="1" applyFill="1" applyBorder="1" applyAlignment="1">
      <alignment horizontal="center" vertical="center"/>
      <protection/>
    </xf>
    <xf numFmtId="41" fontId="1" fillId="0" borderId="8" xfId="17" applyNumberFormat="1" applyFont="1" applyFill="1" applyBorder="1" applyAlignment="1">
      <alignment vertical="center"/>
    </xf>
    <xf numFmtId="0" fontId="1" fillId="0" borderId="15" xfId="28" applyFont="1" applyFill="1" applyBorder="1" applyAlignment="1" quotePrefix="1">
      <alignment horizontal="left" vertical="center" indent="2"/>
      <protection/>
    </xf>
    <xf numFmtId="0" fontId="10" fillId="0" borderId="0" xfId="28" applyFont="1" applyFill="1" applyAlignment="1">
      <alignment vertical="center"/>
      <protection/>
    </xf>
    <xf numFmtId="0" fontId="10" fillId="0" borderId="7" xfId="28" applyFont="1" applyFill="1" applyBorder="1" applyAlignment="1">
      <alignment horizontal="distributed" vertical="center"/>
      <protection/>
    </xf>
    <xf numFmtId="41" fontId="10" fillId="0" borderId="8" xfId="17" applyNumberFormat="1" applyFont="1" applyFill="1" applyBorder="1" applyAlignment="1">
      <alignment vertical="center"/>
    </xf>
    <xf numFmtId="0" fontId="10" fillId="0" borderId="0" xfId="28" applyFont="1" applyFill="1" applyBorder="1" applyAlignment="1">
      <alignment horizontal="center" vertical="center"/>
      <protection/>
    </xf>
    <xf numFmtId="0" fontId="10" fillId="0" borderId="0" xfId="28" applyFont="1" applyFill="1" applyBorder="1" applyAlignment="1">
      <alignment vertical="center"/>
      <protection/>
    </xf>
    <xf numFmtId="0" fontId="10" fillId="0" borderId="0" xfId="28" applyFont="1" applyFill="1" applyBorder="1" applyAlignment="1">
      <alignment vertical="center" wrapText="1"/>
      <protection/>
    </xf>
    <xf numFmtId="0" fontId="10" fillId="0" borderId="15" xfId="28" applyFont="1" applyFill="1" applyBorder="1" applyAlignment="1">
      <alignment horizontal="distributed" vertical="center"/>
      <protection/>
    </xf>
    <xf numFmtId="3" fontId="10" fillId="0" borderId="0" xfId="28" applyNumberFormat="1" applyFont="1" applyFill="1" applyBorder="1" applyAlignment="1">
      <alignment vertical="center"/>
      <protection/>
    </xf>
    <xf numFmtId="180" fontId="10" fillId="0" borderId="0" xfId="28" applyNumberFormat="1" applyFont="1" applyFill="1" applyBorder="1" applyAlignment="1">
      <alignment vertical="center"/>
      <protection/>
    </xf>
    <xf numFmtId="0" fontId="1" fillId="0" borderId="15" xfId="28" applyFont="1" applyFill="1" applyBorder="1" applyAlignment="1">
      <alignment horizontal="distributed" vertical="center"/>
      <protection/>
    </xf>
    <xf numFmtId="41" fontId="1" fillId="0" borderId="0" xfId="17" applyNumberFormat="1" applyFont="1" applyFill="1" applyBorder="1" applyAlignment="1" applyProtection="1">
      <alignment horizontal="right" vertical="center"/>
      <protection locked="0"/>
    </xf>
    <xf numFmtId="41" fontId="1" fillId="0" borderId="8" xfId="17" applyNumberFormat="1" applyFont="1" applyFill="1" applyBorder="1" applyAlignment="1" applyProtection="1">
      <alignment horizontal="right" vertical="center"/>
      <protection locked="0"/>
    </xf>
    <xf numFmtId="3" fontId="1" fillId="0" borderId="0" xfId="28" applyNumberFormat="1" applyFont="1" applyFill="1" applyBorder="1" applyAlignment="1">
      <alignment vertical="center"/>
      <protection/>
    </xf>
    <xf numFmtId="180" fontId="1" fillId="0" borderId="0" xfId="28" applyNumberFormat="1" applyFont="1" applyFill="1" applyBorder="1" applyAlignment="1">
      <alignment vertical="center"/>
      <protection/>
    </xf>
    <xf numFmtId="177" fontId="1" fillId="0" borderId="8" xfId="17" applyNumberFormat="1" applyFont="1" applyFill="1" applyBorder="1" applyAlignment="1" applyProtection="1">
      <alignment horizontal="right" vertical="center"/>
      <protection locked="0"/>
    </xf>
    <xf numFmtId="177" fontId="1" fillId="0" borderId="0" xfId="17" applyNumberFormat="1" applyFont="1" applyFill="1" applyBorder="1" applyAlignment="1" applyProtection="1">
      <alignment horizontal="right" vertical="center"/>
      <protection locked="0"/>
    </xf>
    <xf numFmtId="188" fontId="1" fillId="0" borderId="0" xfId="17" applyNumberFormat="1" applyFont="1" applyFill="1" applyBorder="1" applyAlignment="1" applyProtection="1">
      <alignment horizontal="right" vertical="center"/>
      <protection locked="0"/>
    </xf>
    <xf numFmtId="188" fontId="1" fillId="0" borderId="8" xfId="17" applyNumberFormat="1" applyFont="1" applyFill="1" applyBorder="1" applyAlignment="1" applyProtection="1">
      <alignment horizontal="right" vertical="center"/>
      <protection locked="0"/>
    </xf>
    <xf numFmtId="0" fontId="1" fillId="0" borderId="2" xfId="28" applyFont="1" applyFill="1" applyBorder="1" applyAlignment="1">
      <alignment horizontal="distributed" vertical="center"/>
      <protection/>
    </xf>
    <xf numFmtId="41" fontId="1" fillId="0" borderId="10" xfId="17" applyNumberFormat="1" applyFont="1" applyFill="1" applyBorder="1" applyAlignment="1" applyProtection="1">
      <alignment horizontal="right" vertical="center"/>
      <protection locked="0"/>
    </xf>
    <xf numFmtId="177" fontId="1" fillId="0" borderId="10" xfId="17" applyNumberFormat="1" applyFont="1" applyFill="1" applyBorder="1" applyAlignment="1" applyProtection="1">
      <alignment horizontal="right" vertical="center"/>
      <protection locked="0"/>
    </xf>
    <xf numFmtId="41" fontId="1" fillId="0" borderId="11" xfId="17" applyNumberFormat="1" applyFont="1" applyFill="1" applyBorder="1" applyAlignment="1" applyProtection="1">
      <alignment horizontal="right" vertical="center"/>
      <protection locked="0"/>
    </xf>
    <xf numFmtId="0" fontId="9" fillId="0" borderId="0" xfId="28" applyFont="1" applyFill="1" applyAlignment="1">
      <alignment vertical="center"/>
      <protection/>
    </xf>
    <xf numFmtId="38" fontId="1" fillId="0" borderId="0" xfId="17" applyFont="1" applyBorder="1" applyAlignment="1">
      <alignment vertical="center"/>
    </xf>
    <xf numFmtId="38" fontId="7" fillId="0" borderId="0" xfId="17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38" fontId="9" fillId="0" borderId="0" xfId="17" applyFont="1" applyBorder="1" applyAlignment="1">
      <alignment horizontal="right" vertical="center"/>
    </xf>
    <xf numFmtId="38" fontId="1" fillId="0" borderId="12" xfId="17" applyFont="1" applyBorder="1" applyAlignment="1">
      <alignment horizontal="center" vertical="center"/>
    </xf>
    <xf numFmtId="38" fontId="1" fillId="0" borderId="12" xfId="17" applyFont="1" applyBorder="1" applyAlignment="1">
      <alignment horizontal="distributed" vertical="center" wrapText="1"/>
    </xf>
    <xf numFmtId="38" fontId="1" fillId="0" borderId="3" xfId="17" applyFont="1" applyBorder="1" applyAlignment="1">
      <alignment horizontal="distributed" vertical="center"/>
    </xf>
    <xf numFmtId="38" fontId="1" fillId="0" borderId="7" xfId="17" applyFont="1" applyBorder="1" applyAlignment="1">
      <alignment vertical="center"/>
    </xf>
    <xf numFmtId="38" fontId="1" fillId="0" borderId="8" xfId="17" applyFont="1" applyBorder="1" applyAlignment="1">
      <alignment vertical="center"/>
    </xf>
    <xf numFmtId="38" fontId="1" fillId="0" borderId="4" xfId="17" applyFont="1" applyBorder="1" applyAlignment="1">
      <alignment vertical="center"/>
    </xf>
    <xf numFmtId="38" fontId="1" fillId="0" borderId="5" xfId="17" applyFont="1" applyBorder="1" applyAlignment="1">
      <alignment vertical="center"/>
    </xf>
    <xf numFmtId="38" fontId="1" fillId="0" borderId="6" xfId="17" applyFont="1" applyBorder="1" applyAlignment="1">
      <alignment vertical="center"/>
    </xf>
    <xf numFmtId="38" fontId="10" fillId="0" borderId="8" xfId="17" applyFont="1" applyBorder="1" applyAlignment="1">
      <alignment horizontal="distributed" vertical="center"/>
    </xf>
    <xf numFmtId="41" fontId="10" fillId="0" borderId="7" xfId="17" applyNumberFormat="1" applyFont="1" applyBorder="1" applyAlignment="1">
      <alignment horizontal="right" vertical="center"/>
    </xf>
    <xf numFmtId="38" fontId="10" fillId="0" borderId="0" xfId="17" applyFont="1" applyBorder="1" applyAlignment="1">
      <alignment vertical="center"/>
    </xf>
    <xf numFmtId="41" fontId="10" fillId="0" borderId="8" xfId="17" applyNumberFormat="1" applyFont="1" applyFill="1" applyBorder="1" applyAlignment="1">
      <alignment horizontal="right" vertical="center"/>
    </xf>
    <xf numFmtId="38" fontId="9" fillId="0" borderId="7" xfId="17" applyFont="1" applyBorder="1" applyAlignment="1">
      <alignment horizontal="distributed" vertical="center"/>
    </xf>
    <xf numFmtId="41" fontId="9" fillId="0" borderId="0" xfId="17" applyNumberFormat="1" applyFont="1" applyBorder="1" applyAlignment="1">
      <alignment vertical="center"/>
    </xf>
    <xf numFmtId="41" fontId="9" fillId="0" borderId="8" xfId="17" applyNumberFormat="1" applyFont="1" applyBorder="1" applyAlignment="1">
      <alignment vertical="center"/>
    </xf>
    <xf numFmtId="177" fontId="10" fillId="0" borderId="0" xfId="17" applyNumberFormat="1" applyFont="1" applyFill="1" applyBorder="1" applyAlignment="1">
      <alignment horizontal="right" vertical="center"/>
    </xf>
    <xf numFmtId="38" fontId="1" fillId="0" borderId="8" xfId="17" applyFont="1" applyBorder="1" applyAlignment="1">
      <alignment horizontal="distributed" vertical="center"/>
    </xf>
    <xf numFmtId="41" fontId="1" fillId="0" borderId="7" xfId="17" applyNumberFormat="1" applyFont="1" applyBorder="1" applyAlignment="1">
      <alignment horizontal="right" vertical="center"/>
    </xf>
    <xf numFmtId="41" fontId="1" fillId="0" borderId="0" xfId="17" applyNumberFormat="1" applyFont="1" applyBorder="1" applyAlignment="1">
      <alignment horizontal="right" vertical="center"/>
    </xf>
    <xf numFmtId="41" fontId="1" fillId="0" borderId="0" xfId="17" applyNumberFormat="1" applyFont="1" applyBorder="1" applyAlignment="1">
      <alignment vertical="center"/>
    </xf>
    <xf numFmtId="41" fontId="1" fillId="0" borderId="8" xfId="17" applyNumberFormat="1" applyFont="1" applyBorder="1" applyAlignment="1">
      <alignment vertical="center"/>
    </xf>
    <xf numFmtId="177" fontId="1" fillId="0" borderId="0" xfId="17" applyNumberFormat="1" applyFont="1" applyBorder="1" applyAlignment="1">
      <alignment vertical="center"/>
    </xf>
    <xf numFmtId="177" fontId="1" fillId="0" borderId="7" xfId="17" applyNumberFormat="1" applyFont="1" applyBorder="1" applyAlignment="1">
      <alignment horizontal="right" vertical="center"/>
    </xf>
    <xf numFmtId="38" fontId="1" fillId="0" borderId="9" xfId="17" applyFont="1" applyBorder="1" applyAlignment="1">
      <alignment vertical="center"/>
    </xf>
    <xf numFmtId="38" fontId="1" fillId="0" borderId="11" xfId="17" applyFont="1" applyBorder="1" applyAlignment="1">
      <alignment horizontal="distributed" vertical="center"/>
    </xf>
    <xf numFmtId="41" fontId="1" fillId="0" borderId="9" xfId="17" applyNumberFormat="1" applyFont="1" applyBorder="1" applyAlignment="1">
      <alignment horizontal="right" vertical="center"/>
    </xf>
    <xf numFmtId="41" fontId="1" fillId="0" borderId="10" xfId="17" applyNumberFormat="1" applyFont="1" applyBorder="1" applyAlignment="1">
      <alignment horizontal="right" vertical="center"/>
    </xf>
    <xf numFmtId="41" fontId="1" fillId="0" borderId="10" xfId="17" applyNumberFormat="1" applyFont="1" applyBorder="1" applyAlignment="1">
      <alignment vertical="center"/>
    </xf>
    <xf numFmtId="41" fontId="1" fillId="0" borderId="11" xfId="17" applyNumberFormat="1" applyFont="1" applyBorder="1" applyAlignment="1">
      <alignment vertical="center"/>
    </xf>
    <xf numFmtId="0" fontId="0" fillId="0" borderId="0" xfId="29">
      <alignment/>
      <protection/>
    </xf>
    <xf numFmtId="38" fontId="7" fillId="0" borderId="0" xfId="17" applyFont="1" applyAlignment="1">
      <alignment/>
    </xf>
    <xf numFmtId="38" fontId="1" fillId="0" borderId="0" xfId="17" applyFont="1" applyAlignment="1">
      <alignment/>
    </xf>
    <xf numFmtId="38" fontId="1" fillId="0" borderId="14" xfId="17" applyFont="1" applyBorder="1" applyAlignment="1">
      <alignment/>
    </xf>
    <xf numFmtId="38" fontId="1" fillId="0" borderId="2" xfId="17" applyFont="1" applyBorder="1" applyAlignment="1">
      <alignment horizontal="center" vertical="center"/>
    </xf>
    <xf numFmtId="38" fontId="10" fillId="0" borderId="0" xfId="17" applyFont="1" applyBorder="1" applyAlignment="1">
      <alignment/>
    </xf>
    <xf numFmtId="38" fontId="10" fillId="0" borderId="15" xfId="17" applyFont="1" applyBorder="1" applyAlignment="1">
      <alignment horizontal="distributed" vertical="center"/>
    </xf>
    <xf numFmtId="41" fontId="10" fillId="0" borderId="0" xfId="17" applyNumberFormat="1" applyFont="1" applyBorder="1" applyAlignment="1">
      <alignment horizontal="right" vertical="center"/>
    </xf>
    <xf numFmtId="41" fontId="10" fillId="0" borderId="6" xfId="17" applyNumberFormat="1" applyFont="1" applyBorder="1" applyAlignment="1">
      <alignment horizontal="right" vertical="center"/>
    </xf>
    <xf numFmtId="38" fontId="10" fillId="0" borderId="0" xfId="17" applyFont="1" applyAlignment="1">
      <alignment/>
    </xf>
    <xf numFmtId="38" fontId="1" fillId="0" borderId="15" xfId="17" applyFont="1" applyBorder="1" applyAlignment="1">
      <alignment horizontal="distributed" vertical="center"/>
    </xf>
    <xf numFmtId="41" fontId="1" fillId="0" borderId="8" xfId="17" applyNumberFormat="1" applyFont="1" applyBorder="1" applyAlignment="1">
      <alignment/>
    </xf>
    <xf numFmtId="38" fontId="1" fillId="0" borderId="15" xfId="17" applyFont="1" applyBorder="1" applyAlignment="1">
      <alignment horizontal="left" vertical="center" indent="1"/>
    </xf>
    <xf numFmtId="41" fontId="1" fillId="0" borderId="0" xfId="17" applyNumberFormat="1" applyFont="1" applyAlignment="1">
      <alignment/>
    </xf>
    <xf numFmtId="41" fontId="1" fillId="0" borderId="8" xfId="17" applyNumberFormat="1" applyFont="1" applyBorder="1" applyAlignment="1">
      <alignment horizontal="right" vertical="center"/>
    </xf>
    <xf numFmtId="41" fontId="1" fillId="0" borderId="8" xfId="17" applyNumberFormat="1" applyFont="1" applyBorder="1" applyAlignment="1">
      <alignment horizontal="right"/>
    </xf>
    <xf numFmtId="38" fontId="1" fillId="0" borderId="2" xfId="17" applyFont="1" applyBorder="1" applyAlignment="1">
      <alignment horizontal="distributed" vertical="center"/>
    </xf>
    <xf numFmtId="41" fontId="1" fillId="0" borderId="11" xfId="17" applyNumberFormat="1" applyFont="1" applyBorder="1" applyAlignment="1">
      <alignment horizontal="right"/>
    </xf>
    <xf numFmtId="38" fontId="1" fillId="0" borderId="0" xfId="17" applyFont="1" applyBorder="1" applyAlignment="1">
      <alignment horizontal="right" vertical="center"/>
    </xf>
    <xf numFmtId="0" fontId="7" fillId="0" borderId="0" xfId="30" applyFont="1" applyFill="1" applyAlignment="1">
      <alignment vertical="center"/>
      <protection/>
    </xf>
    <xf numFmtId="0" fontId="1" fillId="0" borderId="0" xfId="30" applyFont="1" applyFill="1" applyBorder="1" applyAlignment="1">
      <alignment vertical="center"/>
      <protection/>
    </xf>
    <xf numFmtId="0" fontId="1" fillId="0" borderId="0" xfId="30" applyFont="1" applyFill="1" applyAlignment="1">
      <alignment vertical="center"/>
      <protection/>
    </xf>
    <xf numFmtId="0" fontId="1" fillId="0" borderId="14" xfId="30" applyFont="1" applyFill="1" applyBorder="1" applyAlignment="1">
      <alignment vertical="center"/>
      <protection/>
    </xf>
    <xf numFmtId="0" fontId="1" fillId="0" borderId="14" xfId="30" applyFont="1" applyFill="1" applyBorder="1" applyAlignment="1">
      <alignment horizontal="right" vertical="center"/>
      <protection/>
    </xf>
    <xf numFmtId="0" fontId="1" fillId="0" borderId="16" xfId="30" applyFont="1" applyFill="1" applyBorder="1" applyAlignment="1">
      <alignment horizontal="center" vertical="center"/>
      <protection/>
    </xf>
    <xf numFmtId="0" fontId="1" fillId="0" borderId="12" xfId="30" applyFont="1" applyFill="1" applyBorder="1" applyAlignment="1">
      <alignment horizontal="center" vertical="center"/>
      <protection/>
    </xf>
    <xf numFmtId="185" fontId="10" fillId="0" borderId="0" xfId="30" applyNumberFormat="1" applyFont="1" applyFill="1" applyAlignment="1">
      <alignment vertical="center"/>
      <protection/>
    </xf>
    <xf numFmtId="185" fontId="10" fillId="0" borderId="0" xfId="17" applyNumberFormat="1" applyFont="1" applyFill="1" applyBorder="1" applyAlignment="1">
      <alignment vertical="center"/>
    </xf>
    <xf numFmtId="185" fontId="10" fillId="0" borderId="6" xfId="17" applyNumberFormat="1" applyFont="1" applyFill="1" applyBorder="1" applyAlignment="1">
      <alignment vertical="center"/>
    </xf>
    <xf numFmtId="0" fontId="10" fillId="0" borderId="0" xfId="30" applyFont="1" applyFill="1" applyAlignment="1">
      <alignment vertical="center"/>
      <protection/>
    </xf>
    <xf numFmtId="0" fontId="1" fillId="0" borderId="7" xfId="30" applyFont="1" applyFill="1" applyBorder="1" applyAlignment="1">
      <alignment horizontal="center" vertical="center" textRotation="255"/>
      <protection/>
    </xf>
    <xf numFmtId="198" fontId="1" fillId="0" borderId="0" xfId="30" applyNumberFormat="1" applyFont="1" applyFill="1" applyBorder="1" applyAlignment="1">
      <alignment vertical="center"/>
      <protection/>
    </xf>
    <xf numFmtId="185" fontId="1" fillId="0" borderId="0" xfId="17" applyNumberFormat="1" applyFont="1" applyFill="1" applyBorder="1" applyAlignment="1">
      <alignment vertical="center"/>
    </xf>
    <xf numFmtId="185" fontId="1" fillId="0" borderId="8" xfId="17" applyNumberFormat="1" applyFont="1" applyFill="1" applyBorder="1" applyAlignment="1">
      <alignment vertical="center"/>
    </xf>
    <xf numFmtId="0" fontId="1" fillId="0" borderId="0" xfId="30" applyFont="1" applyFill="1" applyBorder="1" applyAlignment="1">
      <alignment horizontal="distributed" vertical="center"/>
      <protection/>
    </xf>
    <xf numFmtId="0" fontId="1" fillId="0" borderId="8" xfId="30" applyFont="1" applyFill="1" applyBorder="1" applyAlignment="1">
      <alignment horizontal="distributed" vertical="center"/>
      <protection/>
    </xf>
    <xf numFmtId="185" fontId="1" fillId="0" borderId="0" xfId="30" applyNumberFormat="1" applyFont="1" applyFill="1" applyBorder="1" applyAlignment="1">
      <alignment vertical="center"/>
      <protection/>
    </xf>
    <xf numFmtId="38" fontId="1" fillId="0" borderId="0" xfId="17" applyNumberFormat="1" applyFont="1" applyFill="1" applyBorder="1" applyAlignment="1">
      <alignment vertical="center"/>
    </xf>
    <xf numFmtId="0" fontId="1" fillId="0" borderId="7" xfId="30" applyFont="1" applyFill="1" applyBorder="1" applyAlignment="1">
      <alignment horizontal="center" vertical="center" wrapText="1"/>
      <protection/>
    </xf>
    <xf numFmtId="0" fontId="1" fillId="0" borderId="0" xfId="30" applyFont="1" applyFill="1" applyBorder="1" applyAlignment="1">
      <alignment horizontal="center" vertical="center" wrapText="1"/>
      <protection/>
    </xf>
    <xf numFmtId="49" fontId="1" fillId="0" borderId="8" xfId="30" applyNumberFormat="1" applyFont="1" applyFill="1" applyBorder="1" applyAlignment="1">
      <alignment horizontal="center" vertical="center" shrinkToFit="1"/>
      <protection/>
    </xf>
    <xf numFmtId="0" fontId="1" fillId="0" borderId="7" xfId="30" applyFont="1" applyFill="1" applyBorder="1" applyAlignment="1">
      <alignment horizontal="center" vertical="center"/>
      <protection/>
    </xf>
    <xf numFmtId="185" fontId="1" fillId="0" borderId="10" xfId="17" applyNumberFormat="1" applyFont="1" applyFill="1" applyBorder="1" applyAlignment="1">
      <alignment vertical="center"/>
    </xf>
    <xf numFmtId="185" fontId="1" fillId="0" borderId="11" xfId="17" applyNumberFormat="1" applyFont="1" applyFill="1" applyBorder="1" applyAlignment="1">
      <alignment vertical="center"/>
    </xf>
    <xf numFmtId="0" fontId="1" fillId="0" borderId="0" xfId="31" applyFont="1" applyFill="1" applyAlignment="1">
      <alignment horizontal="center"/>
      <protection/>
    </xf>
    <xf numFmtId="0" fontId="7" fillId="0" borderId="0" xfId="31" applyFont="1" applyFill="1">
      <alignment/>
      <protection/>
    </xf>
    <xf numFmtId="0" fontId="1" fillId="0" borderId="0" xfId="31" applyFont="1" applyFill="1">
      <alignment/>
      <protection/>
    </xf>
    <xf numFmtId="0" fontId="1" fillId="0" borderId="0" xfId="31" applyNumberFormat="1" applyFont="1" applyFill="1">
      <alignment/>
      <protection/>
    </xf>
    <xf numFmtId="0" fontId="1" fillId="0" borderId="0" xfId="31" applyFont="1" applyFill="1" quotePrefix="1">
      <alignment/>
      <protection/>
    </xf>
    <xf numFmtId="0" fontId="1" fillId="0" borderId="0" xfId="31" applyFont="1" applyFill="1" applyBorder="1">
      <alignment/>
      <protection/>
    </xf>
    <xf numFmtId="0" fontId="1" fillId="0" borderId="0" xfId="31" applyFont="1" applyFill="1" applyBorder="1" applyAlignment="1">
      <alignment horizontal="right"/>
      <protection/>
    </xf>
    <xf numFmtId="0" fontId="11" fillId="0" borderId="0" xfId="31" applyFont="1" applyFill="1" applyAlignment="1">
      <alignment horizontal="center"/>
      <protection/>
    </xf>
    <xf numFmtId="0" fontId="11" fillId="0" borderId="4" xfId="31" applyFont="1" applyFill="1" applyBorder="1" applyAlignment="1">
      <alignment horizontal="center"/>
      <protection/>
    </xf>
    <xf numFmtId="0" fontId="11" fillId="0" borderId="6" xfId="31" applyFont="1" applyFill="1" applyBorder="1" applyAlignment="1">
      <alignment horizontal="distributed" vertical="center"/>
      <protection/>
    </xf>
    <xf numFmtId="41" fontId="11" fillId="0" borderId="0" xfId="17" applyNumberFormat="1" applyFont="1" applyFill="1" applyBorder="1" applyAlignment="1">
      <alignment horizontal="right" vertical="center"/>
    </xf>
    <xf numFmtId="41" fontId="11" fillId="0" borderId="0" xfId="31" applyNumberFormat="1" applyFont="1" applyFill="1" applyBorder="1" applyAlignment="1">
      <alignment horizontal="right" vertical="center"/>
      <protection/>
    </xf>
    <xf numFmtId="41" fontId="11" fillId="0" borderId="0" xfId="17" applyNumberFormat="1" applyFont="1" applyFill="1" applyBorder="1" applyAlignment="1">
      <alignment horizontal="right"/>
    </xf>
    <xf numFmtId="41" fontId="11" fillId="0" borderId="6" xfId="17" applyNumberFormat="1" applyFont="1" applyFill="1" applyBorder="1" applyAlignment="1">
      <alignment horizontal="right"/>
    </xf>
    <xf numFmtId="0" fontId="11" fillId="0" borderId="0" xfId="31" applyFont="1" applyFill="1">
      <alignment/>
      <protection/>
    </xf>
    <xf numFmtId="0" fontId="10" fillId="0" borderId="0" xfId="31" applyFont="1" applyFill="1" applyAlignment="1">
      <alignment horizontal="center"/>
      <protection/>
    </xf>
    <xf numFmtId="177" fontId="10" fillId="0" borderId="0" xfId="17" applyNumberFormat="1" applyFont="1" applyFill="1" applyBorder="1" applyAlignment="1">
      <alignment horizontal="right"/>
    </xf>
    <xf numFmtId="177" fontId="10" fillId="0" borderId="8" xfId="17" applyNumberFormat="1" applyFont="1" applyFill="1" applyBorder="1" applyAlignment="1">
      <alignment horizontal="right"/>
    </xf>
    <xf numFmtId="0" fontId="10" fillId="0" borderId="0" xfId="31" applyFont="1" applyFill="1">
      <alignment/>
      <protection/>
    </xf>
    <xf numFmtId="0" fontId="10" fillId="0" borderId="7" xfId="31" applyFont="1" applyFill="1" applyBorder="1" applyAlignment="1">
      <alignment horizontal="center"/>
      <protection/>
    </xf>
    <xf numFmtId="0" fontId="10" fillId="0" borderId="8" xfId="31" applyFont="1" applyFill="1" applyBorder="1" applyAlignment="1">
      <alignment horizontal="distributed" vertical="center"/>
      <protection/>
    </xf>
    <xf numFmtId="177" fontId="10" fillId="0" borderId="7" xfId="17" applyNumberFormat="1" applyFont="1" applyFill="1" applyBorder="1" applyAlignment="1">
      <alignment horizontal="right" vertical="center"/>
    </xf>
    <xf numFmtId="177" fontId="10" fillId="0" borderId="8" xfId="17" applyNumberFormat="1" applyFont="1" applyFill="1" applyBorder="1" applyAlignment="1">
      <alignment horizontal="right" vertical="center"/>
    </xf>
    <xf numFmtId="0" fontId="10" fillId="0" borderId="8" xfId="31" applyFont="1" applyFill="1" applyBorder="1" applyAlignment="1">
      <alignment horizontal="center"/>
      <protection/>
    </xf>
    <xf numFmtId="41" fontId="10" fillId="0" borderId="0" xfId="31" applyNumberFormat="1" applyFont="1" applyFill="1" applyBorder="1" applyAlignment="1">
      <alignment horizontal="right" vertical="center"/>
      <protection/>
    </xf>
    <xf numFmtId="41" fontId="10" fillId="0" borderId="0" xfId="17" applyNumberFormat="1" applyFont="1" applyFill="1" applyBorder="1" applyAlignment="1">
      <alignment horizontal="right"/>
    </xf>
    <xf numFmtId="41" fontId="10" fillId="0" borderId="8" xfId="17" applyNumberFormat="1" applyFont="1" applyFill="1" applyBorder="1" applyAlignment="1">
      <alignment horizontal="right"/>
    </xf>
    <xf numFmtId="41" fontId="10" fillId="0" borderId="8" xfId="31" applyNumberFormat="1" applyFont="1" applyFill="1" applyBorder="1" applyAlignment="1">
      <alignment horizontal="right" vertical="center"/>
      <protection/>
    </xf>
    <xf numFmtId="0" fontId="11" fillId="0" borderId="7" xfId="31" applyFont="1" applyFill="1" applyBorder="1" applyAlignment="1">
      <alignment horizontal="center"/>
      <protection/>
    </xf>
    <xf numFmtId="41" fontId="11" fillId="0" borderId="8" xfId="31" applyNumberFormat="1" applyFont="1" applyFill="1" applyBorder="1" applyAlignment="1">
      <alignment horizontal="right" vertical="center"/>
      <protection/>
    </xf>
    <xf numFmtId="0" fontId="1" fillId="0" borderId="7" xfId="31" applyFont="1" applyFill="1" applyBorder="1" applyAlignment="1">
      <alignment horizontal="center"/>
      <protection/>
    </xf>
    <xf numFmtId="41" fontId="1" fillId="0" borderId="0" xfId="31" applyNumberFormat="1" applyFont="1" applyFill="1" applyBorder="1" applyAlignment="1">
      <alignment horizontal="right" vertical="center"/>
      <protection/>
    </xf>
    <xf numFmtId="41" fontId="1" fillId="0" borderId="8" xfId="31" applyNumberFormat="1" applyFont="1" applyFill="1" applyBorder="1" applyAlignment="1">
      <alignment horizontal="right" vertical="center"/>
      <protection/>
    </xf>
    <xf numFmtId="0" fontId="1" fillId="0" borderId="8" xfId="31" applyFont="1" applyFill="1" applyBorder="1" applyAlignment="1">
      <alignment horizontal="distributed"/>
      <protection/>
    </xf>
    <xf numFmtId="0" fontId="10" fillId="0" borderId="0" xfId="31" applyFont="1" applyFill="1" applyAlignment="1">
      <alignment horizontal="center" vertical="center"/>
      <protection/>
    </xf>
    <xf numFmtId="0" fontId="10" fillId="0" borderId="0" xfId="31" applyFont="1" applyFill="1" applyAlignment="1">
      <alignment vertical="center"/>
      <protection/>
    </xf>
    <xf numFmtId="41" fontId="1" fillId="0" borderId="0" xfId="17" applyNumberFormat="1" applyFont="1" applyFill="1" applyBorder="1" applyAlignment="1">
      <alignment horizontal="right"/>
    </xf>
    <xf numFmtId="41" fontId="1" fillId="0" borderId="8" xfId="17" applyNumberFormat="1" applyFont="1" applyFill="1" applyBorder="1" applyAlignment="1">
      <alignment horizontal="right"/>
    </xf>
    <xf numFmtId="0" fontId="1" fillId="0" borderId="0" xfId="31" applyFont="1" applyFill="1" applyBorder="1" applyAlignment="1">
      <alignment horizontal="center"/>
      <protection/>
    </xf>
    <xf numFmtId="0" fontId="1" fillId="0" borderId="0" xfId="31" applyFont="1" applyFill="1" applyBorder="1" applyAlignment="1">
      <alignment vertical="center"/>
      <protection/>
    </xf>
    <xf numFmtId="41" fontId="1" fillId="0" borderId="0" xfId="31" applyNumberFormat="1" applyFont="1" applyFill="1" applyBorder="1">
      <alignment/>
      <protection/>
    </xf>
    <xf numFmtId="41" fontId="1" fillId="0" borderId="8" xfId="31" applyNumberFormat="1" applyFont="1" applyFill="1" applyBorder="1">
      <alignment/>
      <protection/>
    </xf>
    <xf numFmtId="0" fontId="1" fillId="0" borderId="9" xfId="31" applyFont="1" applyFill="1" applyBorder="1" applyAlignment="1">
      <alignment horizontal="center"/>
      <protection/>
    </xf>
    <xf numFmtId="0" fontId="1" fillId="0" borderId="11" xfId="31" applyFont="1" applyFill="1" applyBorder="1" applyAlignment="1">
      <alignment horizontal="distributed"/>
      <protection/>
    </xf>
    <xf numFmtId="41" fontId="1" fillId="0" borderId="9" xfId="31" applyNumberFormat="1" applyFont="1" applyFill="1" applyBorder="1" applyAlignment="1">
      <alignment horizontal="right" vertical="center"/>
      <protection/>
    </xf>
    <xf numFmtId="41" fontId="1" fillId="0" borderId="10" xfId="31" applyNumberFormat="1" applyFont="1" applyFill="1" applyBorder="1" applyAlignment="1">
      <alignment horizontal="right" vertical="center"/>
      <protection/>
    </xf>
    <xf numFmtId="41" fontId="1" fillId="0" borderId="10" xfId="31" applyNumberFormat="1" applyFont="1" applyFill="1" applyBorder="1">
      <alignment/>
      <protection/>
    </xf>
    <xf numFmtId="41" fontId="11" fillId="0" borderId="10" xfId="31" applyNumberFormat="1" applyFont="1" applyFill="1" applyBorder="1" applyAlignment="1">
      <alignment horizontal="right" vertical="center"/>
      <protection/>
    </xf>
    <xf numFmtId="41" fontId="1" fillId="0" borderId="11" xfId="31" applyNumberFormat="1" applyFont="1" applyFill="1" applyBorder="1">
      <alignment/>
      <protection/>
    </xf>
    <xf numFmtId="0" fontId="1" fillId="0" borderId="0" xfId="31" applyFont="1" applyFill="1" applyAlignment="1">
      <alignment/>
      <protection/>
    </xf>
    <xf numFmtId="0" fontId="1" fillId="0" borderId="0" xfId="31" applyFont="1" applyFill="1" applyAlignment="1">
      <alignment horizontal="distributed"/>
      <protection/>
    </xf>
    <xf numFmtId="183" fontId="1" fillId="0" borderId="0" xfId="31" applyNumberFormat="1" applyFont="1" applyFill="1" applyAlignment="1">
      <alignment horizontal="center"/>
      <protection/>
    </xf>
    <xf numFmtId="41" fontId="1" fillId="0" borderId="0" xfId="31" applyNumberFormat="1" applyFont="1" applyFill="1" applyAlignment="1">
      <alignment horizontal="center"/>
      <protection/>
    </xf>
    <xf numFmtId="0" fontId="1" fillId="0" borderId="0" xfId="32" applyFont="1" applyFill="1">
      <alignment/>
      <protection/>
    </xf>
    <xf numFmtId="0" fontId="7" fillId="0" borderId="0" xfId="32" applyFont="1" applyFill="1">
      <alignment/>
      <protection/>
    </xf>
    <xf numFmtId="0" fontId="1" fillId="0" borderId="0" xfId="32" applyFont="1" applyFill="1" applyAlignment="1">
      <alignment horizontal="center"/>
      <protection/>
    </xf>
    <xf numFmtId="0" fontId="1" fillId="0" borderId="0" xfId="32" applyFont="1" applyFill="1" applyAlignment="1">
      <alignment horizontal="right"/>
      <protection/>
    </xf>
    <xf numFmtId="0" fontId="1" fillId="0" borderId="0" xfId="32" applyFont="1" applyFill="1" applyAlignment="1">
      <alignment vertical="center"/>
      <protection/>
    </xf>
    <xf numFmtId="0" fontId="10" fillId="0" borderId="17" xfId="32" applyFont="1" applyFill="1" applyBorder="1" applyAlignment="1">
      <alignment horizontal="center" vertical="center"/>
      <protection/>
    </xf>
    <xf numFmtId="38" fontId="1" fillId="0" borderId="18" xfId="17" applyFont="1" applyFill="1" applyBorder="1" applyAlignment="1">
      <alignment vertical="center"/>
    </xf>
    <xf numFmtId="0" fontId="1" fillId="0" borderId="19" xfId="32" applyFont="1" applyFill="1" applyBorder="1" applyAlignment="1">
      <alignment horizontal="right" wrapText="1"/>
      <protection/>
    </xf>
    <xf numFmtId="0" fontId="10" fillId="0" borderId="7" xfId="32" applyFont="1" applyFill="1" applyBorder="1" applyAlignment="1">
      <alignment horizontal="center" vertical="center"/>
      <protection/>
    </xf>
    <xf numFmtId="0" fontId="1" fillId="0" borderId="8" xfId="32" applyFont="1" applyFill="1" applyBorder="1" applyAlignment="1">
      <alignment horizontal="right" vertical="top" wrapText="1"/>
      <protection/>
    </xf>
    <xf numFmtId="0" fontId="1" fillId="0" borderId="7" xfId="32" applyFont="1" applyFill="1" applyBorder="1" applyAlignment="1">
      <alignment horizontal="distributed" vertical="center"/>
      <protection/>
    </xf>
    <xf numFmtId="0" fontId="1" fillId="0" borderId="0" xfId="32" applyFont="1" applyFill="1" applyBorder="1" applyAlignment="1">
      <alignment horizontal="distributed" vertical="center"/>
      <protection/>
    </xf>
    <xf numFmtId="0" fontId="1" fillId="0" borderId="8" xfId="32" applyFont="1" applyFill="1" applyBorder="1" applyAlignment="1">
      <alignment horizontal="distributed" vertical="center"/>
      <protection/>
    </xf>
    <xf numFmtId="200" fontId="1" fillId="0" borderId="0" xfId="32" applyNumberFormat="1" applyFont="1" applyFill="1" applyAlignment="1">
      <alignment vertical="center"/>
      <protection/>
    </xf>
    <xf numFmtId="200" fontId="10" fillId="0" borderId="4" xfId="32" applyNumberFormat="1" applyFont="1" applyFill="1" applyBorder="1" applyAlignment="1">
      <alignment horizontal="center" vertical="center"/>
      <protection/>
    </xf>
    <xf numFmtId="200" fontId="19" fillId="0" borderId="5" xfId="17" applyNumberFormat="1" applyFont="1" applyFill="1" applyBorder="1" applyAlignment="1">
      <alignment vertical="center"/>
    </xf>
    <xf numFmtId="200" fontId="1" fillId="0" borderId="6" xfId="32" applyNumberFormat="1" applyFont="1" applyFill="1" applyBorder="1" applyAlignment="1">
      <alignment horizontal="distributed" vertical="center"/>
      <protection/>
    </xf>
    <xf numFmtId="41" fontId="1" fillId="0" borderId="5" xfId="32" applyNumberFormat="1" applyFont="1" applyFill="1" applyBorder="1" applyAlignment="1">
      <alignment horizontal="right"/>
      <protection/>
    </xf>
    <xf numFmtId="41" fontId="1" fillId="0" borderId="5" xfId="55" applyNumberFormat="1" applyFont="1" applyFill="1" applyBorder="1" applyAlignment="1">
      <alignment horizontal="right"/>
      <protection/>
    </xf>
    <xf numFmtId="41" fontId="1" fillId="0" borderId="6" xfId="32" applyNumberFormat="1" applyFont="1" applyFill="1" applyBorder="1" applyAlignment="1">
      <alignment horizontal="right"/>
      <protection/>
    </xf>
    <xf numFmtId="0" fontId="10" fillId="0" borderId="0" xfId="32" applyFont="1" applyFill="1" applyAlignment="1">
      <alignment vertical="center"/>
      <protection/>
    </xf>
    <xf numFmtId="38" fontId="10" fillId="0" borderId="0" xfId="17" applyFont="1" applyFill="1" applyBorder="1" applyAlignment="1">
      <alignment/>
    </xf>
    <xf numFmtId="0" fontId="10" fillId="0" borderId="8" xfId="32" applyFont="1" applyFill="1" applyBorder="1" applyAlignment="1">
      <alignment horizontal="distributed" vertical="center"/>
      <protection/>
    </xf>
    <xf numFmtId="41" fontId="10" fillId="0" borderId="0" xfId="55" applyNumberFormat="1" applyFont="1" applyFill="1" applyBorder="1" applyAlignment="1">
      <alignment horizontal="right"/>
      <protection/>
    </xf>
    <xf numFmtId="41" fontId="10" fillId="0" borderId="0" xfId="32" applyNumberFormat="1" applyFont="1" applyFill="1" applyBorder="1" applyAlignment="1">
      <alignment horizontal="right"/>
      <protection/>
    </xf>
    <xf numFmtId="41" fontId="10" fillId="0" borderId="8" xfId="55" applyNumberFormat="1" applyFont="1" applyFill="1" applyBorder="1" applyAlignment="1">
      <alignment horizontal="right"/>
      <protection/>
    </xf>
    <xf numFmtId="41" fontId="10" fillId="0" borderId="8" xfId="32" applyNumberFormat="1" applyFont="1" applyFill="1" applyBorder="1" applyAlignment="1">
      <alignment horizontal="right"/>
      <protection/>
    </xf>
    <xf numFmtId="38" fontId="1" fillId="0" borderId="0" xfId="17" applyFont="1" applyFill="1" applyBorder="1" applyAlignment="1">
      <alignment/>
    </xf>
    <xf numFmtId="0" fontId="1" fillId="0" borderId="8" xfId="32" applyFont="1" applyFill="1" applyBorder="1" applyAlignment="1">
      <alignment horizontal="center" vertical="center"/>
      <protection/>
    </xf>
    <xf numFmtId="41" fontId="1" fillId="0" borderId="0" xfId="32" applyNumberFormat="1" applyFont="1" applyFill="1" applyBorder="1" applyAlignment="1">
      <alignment horizontal="right"/>
      <protection/>
    </xf>
    <xf numFmtId="41" fontId="1" fillId="0" borderId="0" xfId="55" applyNumberFormat="1" applyFont="1" applyFill="1" applyBorder="1" applyAlignment="1">
      <alignment horizontal="right"/>
      <protection/>
    </xf>
    <xf numFmtId="41" fontId="1" fillId="0" borderId="8" xfId="32" applyNumberFormat="1" applyFont="1" applyFill="1" applyBorder="1" applyAlignment="1">
      <alignment horizontal="right"/>
      <protection/>
    </xf>
    <xf numFmtId="38" fontId="20" fillId="0" borderId="0" xfId="17" applyFont="1" applyFill="1" applyBorder="1" applyAlignment="1">
      <alignment vertical="center"/>
    </xf>
    <xf numFmtId="38" fontId="19" fillId="0" borderId="0" xfId="17" applyFont="1" applyFill="1" applyBorder="1" applyAlignment="1">
      <alignment vertical="center"/>
    </xf>
    <xf numFmtId="41" fontId="1" fillId="0" borderId="0" xfId="32" applyNumberFormat="1" applyFont="1" applyFill="1" applyBorder="1" applyAlignment="1">
      <alignment horizontal="center"/>
      <protection/>
    </xf>
    <xf numFmtId="0" fontId="10" fillId="0" borderId="7" xfId="32" applyFont="1" applyFill="1" applyBorder="1" applyAlignment="1">
      <alignment horizontal="center"/>
      <protection/>
    </xf>
    <xf numFmtId="0" fontId="1" fillId="0" borderId="8" xfId="32" applyFont="1" applyFill="1" applyBorder="1">
      <alignment/>
      <protection/>
    </xf>
    <xf numFmtId="0" fontId="10" fillId="0" borderId="7" xfId="32" applyFont="1" applyFill="1" applyBorder="1" applyAlignment="1">
      <alignment horizontal="center" vertical="distributed" textRotation="255"/>
      <protection/>
    </xf>
    <xf numFmtId="41" fontId="1" fillId="0" borderId="0" xfId="55" applyNumberFormat="1" applyFont="1" applyFill="1" applyBorder="1" applyAlignment="1">
      <alignment horizontal="center"/>
      <protection/>
    </xf>
    <xf numFmtId="0" fontId="1" fillId="0" borderId="0" xfId="32" applyFont="1" applyFill="1" applyBorder="1" applyAlignment="1">
      <alignment vertical="center"/>
      <protection/>
    </xf>
    <xf numFmtId="0" fontId="1" fillId="0" borderId="0" xfId="32" applyFont="1" applyFill="1" applyBorder="1">
      <alignment/>
      <protection/>
    </xf>
    <xf numFmtId="0" fontId="1" fillId="0" borderId="0" xfId="32" applyFont="1" applyFill="1" applyBorder="1" applyAlignment="1">
      <alignment horizontal="center"/>
      <protection/>
    </xf>
    <xf numFmtId="41" fontId="10" fillId="0" borderId="0" xfId="32" applyNumberFormat="1" applyFont="1" applyFill="1" applyBorder="1" applyAlignment="1">
      <alignment horizontal="center"/>
      <protection/>
    </xf>
    <xf numFmtId="201" fontId="1" fillId="0" borderId="0" xfId="32" applyNumberFormat="1" applyFont="1" applyFill="1" applyBorder="1" applyAlignment="1">
      <alignment horizontal="right"/>
      <protection/>
    </xf>
    <xf numFmtId="201" fontId="1" fillId="0" borderId="0" xfId="32" applyNumberFormat="1" applyFont="1" applyFill="1" applyBorder="1" applyAlignment="1">
      <alignment horizontal="center"/>
      <protection/>
    </xf>
    <xf numFmtId="201" fontId="1" fillId="0" borderId="0" xfId="55" applyNumberFormat="1" applyFont="1" applyFill="1" applyBorder="1" applyAlignment="1">
      <alignment horizontal="right"/>
      <protection/>
    </xf>
    <xf numFmtId="201" fontId="1" fillId="0" borderId="0" xfId="32" applyNumberFormat="1" applyFont="1" applyFill="1" applyBorder="1">
      <alignment/>
      <protection/>
    </xf>
    <xf numFmtId="201" fontId="10" fillId="0" borderId="0" xfId="32" applyNumberFormat="1" applyFont="1" applyFill="1" applyBorder="1" applyAlignment="1">
      <alignment horizontal="right"/>
      <protection/>
    </xf>
    <xf numFmtId="0" fontId="1" fillId="0" borderId="7" xfId="32" applyFont="1" applyFill="1" applyBorder="1" applyAlignment="1">
      <alignment vertical="center"/>
      <protection/>
    </xf>
    <xf numFmtId="201" fontId="10" fillId="0" borderId="0" xfId="55" applyNumberFormat="1" applyFont="1" applyFill="1" applyBorder="1" applyAlignment="1">
      <alignment horizontal="right"/>
      <protection/>
    </xf>
    <xf numFmtId="41" fontId="1" fillId="0" borderId="0" xfId="32" applyNumberFormat="1" applyFont="1" applyFill="1" applyBorder="1" applyAlignment="1">
      <alignment horizontal="left"/>
      <protection/>
    </xf>
    <xf numFmtId="41" fontId="1" fillId="0" borderId="0" xfId="32" applyNumberFormat="1" applyFont="1" applyFill="1" applyBorder="1" applyAlignment="1">
      <alignment horizontal="center" vertical="center"/>
      <protection/>
    </xf>
    <xf numFmtId="41" fontId="1" fillId="0" borderId="8" xfId="55" applyNumberFormat="1" applyFont="1" applyFill="1" applyBorder="1" applyAlignment="1">
      <alignment horizontal="right"/>
      <protection/>
    </xf>
    <xf numFmtId="0" fontId="10" fillId="0" borderId="9" xfId="32" applyFont="1" applyFill="1" applyBorder="1" applyAlignment="1">
      <alignment horizontal="center" vertical="center"/>
      <protection/>
    </xf>
    <xf numFmtId="38" fontId="19" fillId="0" borderId="10" xfId="17" applyFont="1" applyFill="1" applyBorder="1" applyAlignment="1">
      <alignment vertical="center"/>
    </xf>
    <xf numFmtId="0" fontId="1" fillId="0" borderId="11" xfId="32" applyFont="1" applyFill="1" applyBorder="1" applyAlignment="1">
      <alignment horizontal="center" vertical="center"/>
      <protection/>
    </xf>
    <xf numFmtId="41" fontId="1" fillId="0" borderId="10" xfId="32" applyNumberFormat="1" applyFont="1" applyFill="1" applyBorder="1" applyAlignment="1">
      <alignment horizontal="right"/>
      <protection/>
    </xf>
    <xf numFmtId="41" fontId="1" fillId="0" borderId="10" xfId="55" applyNumberFormat="1" applyFont="1" applyFill="1" applyBorder="1" applyAlignment="1">
      <alignment horizontal="right"/>
      <protection/>
    </xf>
    <xf numFmtId="41" fontId="1" fillId="0" borderId="11" xfId="32" applyNumberFormat="1" applyFont="1" applyFill="1" applyBorder="1" applyAlignment="1">
      <alignment horizontal="right"/>
      <protection/>
    </xf>
    <xf numFmtId="0" fontId="1" fillId="0" borderId="0" xfId="32" applyFont="1" applyFill="1" applyAlignment="1">
      <alignment/>
      <protection/>
    </xf>
    <xf numFmtId="0" fontId="10" fillId="0" borderId="0" xfId="32" applyFont="1" applyFill="1" applyAlignment="1">
      <alignment horizontal="center"/>
      <protection/>
    </xf>
    <xf numFmtId="0" fontId="1" fillId="0" borderId="0" xfId="33" applyFont="1" applyFill="1" applyAlignment="1">
      <alignment vertical="center"/>
      <protection/>
    </xf>
    <xf numFmtId="0" fontId="7" fillId="0" borderId="0" xfId="33" applyFont="1" applyFill="1" applyAlignment="1">
      <alignment vertical="center"/>
      <protection/>
    </xf>
    <xf numFmtId="190" fontId="1" fillId="0" borderId="0" xfId="33" applyNumberFormat="1" applyFont="1" applyFill="1" applyAlignment="1">
      <alignment vertical="center"/>
      <protection/>
    </xf>
    <xf numFmtId="41" fontId="1" fillId="0" borderId="0" xfId="33" applyNumberFormat="1" applyFont="1" applyFill="1" applyAlignment="1">
      <alignment horizontal="right" vertical="center"/>
      <protection/>
    </xf>
    <xf numFmtId="41" fontId="1" fillId="0" borderId="0" xfId="33" applyNumberFormat="1" applyFont="1" applyFill="1" applyAlignment="1">
      <alignment vertical="center"/>
      <protection/>
    </xf>
    <xf numFmtId="0" fontId="1" fillId="0" borderId="14" xfId="33" applyFont="1" applyFill="1" applyBorder="1" applyAlignment="1">
      <alignment vertical="center"/>
      <protection/>
    </xf>
    <xf numFmtId="190" fontId="1" fillId="0" borderId="14" xfId="33" applyNumberFormat="1" applyFont="1" applyFill="1" applyBorder="1" applyAlignment="1">
      <alignment vertical="center"/>
      <protection/>
    </xf>
    <xf numFmtId="41" fontId="1" fillId="0" borderId="14" xfId="33" applyNumberFormat="1" applyFont="1" applyFill="1" applyBorder="1" applyAlignment="1">
      <alignment horizontal="right" vertical="center"/>
      <protection/>
    </xf>
    <xf numFmtId="41" fontId="1" fillId="0" borderId="14" xfId="33" applyNumberFormat="1" applyFont="1" applyFill="1" applyBorder="1" applyAlignment="1">
      <alignment vertical="center"/>
      <protection/>
    </xf>
    <xf numFmtId="0" fontId="1" fillId="0" borderId="14" xfId="33" applyFont="1" applyFill="1" applyBorder="1" applyAlignment="1">
      <alignment horizontal="right" vertical="center"/>
      <protection/>
    </xf>
    <xf numFmtId="0" fontId="1" fillId="0" borderId="0" xfId="33" applyNumberFormat="1" applyFont="1" applyFill="1" applyAlignment="1">
      <alignment vertical="center"/>
      <protection/>
    </xf>
    <xf numFmtId="0" fontId="1" fillId="0" borderId="8" xfId="33" applyNumberFormat="1" applyFont="1" applyFill="1" applyBorder="1" applyAlignment="1">
      <alignment horizontal="distributed" vertical="center"/>
      <protection/>
    </xf>
    <xf numFmtId="41" fontId="1" fillId="0" borderId="7" xfId="33" applyNumberFormat="1" applyFont="1" applyFill="1" applyBorder="1" applyAlignment="1">
      <alignment vertical="center"/>
      <protection/>
    </xf>
    <xf numFmtId="190" fontId="1" fillId="0" borderId="0" xfId="33" applyNumberFormat="1" applyFont="1" applyFill="1" applyBorder="1" applyAlignment="1">
      <alignment vertical="center"/>
      <protection/>
    </xf>
    <xf numFmtId="190" fontId="1" fillId="0" borderId="0" xfId="33" applyNumberFormat="1" applyFont="1" applyFill="1" applyBorder="1" applyAlignment="1">
      <alignment vertical="center" wrapText="1"/>
      <protection/>
    </xf>
    <xf numFmtId="41" fontId="1" fillId="0" borderId="0" xfId="33" applyNumberFormat="1" applyFont="1" applyFill="1" applyBorder="1" applyAlignment="1">
      <alignment vertical="center" wrapText="1"/>
      <protection/>
    </xf>
    <xf numFmtId="41" fontId="1" fillId="0" borderId="0" xfId="33" applyNumberFormat="1" applyFont="1" applyFill="1" applyBorder="1" applyAlignment="1">
      <alignment vertical="center"/>
      <protection/>
    </xf>
    <xf numFmtId="41" fontId="1" fillId="0" borderId="6" xfId="33" applyNumberFormat="1" applyFont="1" applyFill="1" applyBorder="1" applyAlignment="1">
      <alignment vertical="center"/>
      <protection/>
    </xf>
    <xf numFmtId="206" fontId="1" fillId="0" borderId="0" xfId="33" applyNumberFormat="1" applyFont="1" applyFill="1" applyBorder="1" applyAlignment="1">
      <alignment horizontal="center"/>
      <protection/>
    </xf>
    <xf numFmtId="41" fontId="1" fillId="0" borderId="8" xfId="33" applyNumberFormat="1" applyFont="1" applyFill="1" applyBorder="1" applyAlignment="1">
      <alignment vertical="center"/>
      <protection/>
    </xf>
    <xf numFmtId="177" fontId="1" fillId="0" borderId="0" xfId="33" applyNumberFormat="1" applyFont="1" applyFill="1" applyBorder="1" applyAlignment="1">
      <alignment vertical="center"/>
      <protection/>
    </xf>
    <xf numFmtId="0" fontId="1" fillId="0" borderId="7" xfId="33" applyNumberFormat="1" applyFont="1" applyFill="1" applyBorder="1" applyAlignment="1">
      <alignment horizontal="center" vertical="center"/>
      <protection/>
    </xf>
    <xf numFmtId="0" fontId="1" fillId="0" borderId="8" xfId="33" applyNumberFormat="1" applyFont="1" applyFill="1" applyBorder="1" applyAlignment="1">
      <alignment horizontal="center" vertical="center"/>
      <protection/>
    </xf>
    <xf numFmtId="0" fontId="1" fillId="0" borderId="0" xfId="33" applyNumberFormat="1" applyFont="1" applyFill="1" applyAlignment="1">
      <alignment/>
      <protection/>
    </xf>
    <xf numFmtId="0" fontId="1" fillId="0" borderId="8" xfId="33" applyNumberFormat="1" applyFont="1" applyFill="1" applyBorder="1" applyAlignment="1">
      <alignment horizontal="distributed"/>
      <protection/>
    </xf>
    <xf numFmtId="41" fontId="1" fillId="0" borderId="7" xfId="33" applyNumberFormat="1" applyFont="1" applyFill="1" applyBorder="1" applyAlignment="1">
      <alignment/>
      <protection/>
    </xf>
    <xf numFmtId="190" fontId="1" fillId="0" borderId="0" xfId="33" applyNumberFormat="1" applyFont="1" applyFill="1" applyBorder="1" applyAlignment="1">
      <alignment/>
      <protection/>
    </xf>
    <xf numFmtId="190" fontId="1" fillId="0" borderId="20" xfId="33" applyNumberFormat="1" applyFont="1" applyFill="1" applyBorder="1" applyAlignment="1">
      <alignment/>
      <protection/>
    </xf>
    <xf numFmtId="190" fontId="1" fillId="0" borderId="0" xfId="33" applyNumberFormat="1" applyFont="1" applyFill="1" applyBorder="1" applyAlignment="1">
      <alignment wrapText="1"/>
      <protection/>
    </xf>
    <xf numFmtId="41" fontId="1" fillId="0" borderId="0" xfId="33" applyNumberFormat="1" applyFont="1" applyFill="1" applyBorder="1" applyAlignment="1">
      <alignment wrapText="1"/>
      <protection/>
    </xf>
    <xf numFmtId="41" fontId="1" fillId="0" borderId="0" xfId="33" applyNumberFormat="1" applyFont="1" applyFill="1" applyBorder="1" applyAlignment="1">
      <alignment/>
      <protection/>
    </xf>
    <xf numFmtId="41" fontId="1" fillId="0" borderId="8" xfId="33" applyNumberFormat="1" applyFont="1" applyFill="1" applyBorder="1" applyAlignment="1">
      <alignment/>
      <protection/>
    </xf>
    <xf numFmtId="206" fontId="1" fillId="0" borderId="8" xfId="33" applyNumberFormat="1" applyFont="1" applyFill="1" applyBorder="1" applyAlignment="1">
      <alignment horizontal="center"/>
      <protection/>
    </xf>
    <xf numFmtId="206" fontId="1" fillId="0" borderId="7" xfId="33" applyNumberFormat="1" applyFont="1" applyFill="1" applyBorder="1" applyAlignment="1">
      <alignment horizontal="center"/>
      <protection/>
    </xf>
    <xf numFmtId="177" fontId="1" fillId="0" borderId="8" xfId="33" applyNumberFormat="1" applyFont="1" applyFill="1" applyBorder="1" applyAlignment="1">
      <alignment vertical="center"/>
      <protection/>
    </xf>
    <xf numFmtId="0" fontId="1" fillId="0" borderId="7" xfId="33" applyFont="1" applyFill="1" applyBorder="1" applyAlignment="1">
      <alignment vertical="center"/>
      <protection/>
    </xf>
    <xf numFmtId="0" fontId="1" fillId="0" borderId="8" xfId="33" applyFont="1" applyFill="1" applyBorder="1" applyAlignment="1">
      <alignment vertical="center"/>
      <protection/>
    </xf>
    <xf numFmtId="0" fontId="10" fillId="0" borderId="0" xfId="33" applyFont="1" applyFill="1" applyAlignment="1">
      <alignment vertical="center"/>
      <protection/>
    </xf>
    <xf numFmtId="0" fontId="10" fillId="0" borderId="7" xfId="33" applyFont="1" applyFill="1" applyBorder="1" applyAlignment="1">
      <alignment vertical="center"/>
      <protection/>
    </xf>
    <xf numFmtId="0" fontId="10" fillId="0" borderId="8" xfId="33" applyFont="1" applyFill="1" applyBorder="1" applyAlignment="1">
      <alignment vertical="center"/>
      <protection/>
    </xf>
    <xf numFmtId="41" fontId="10" fillId="0" borderId="7" xfId="33" applyNumberFormat="1" applyFont="1" applyFill="1" applyBorder="1" applyAlignment="1">
      <alignment vertical="center"/>
      <protection/>
    </xf>
    <xf numFmtId="190" fontId="10" fillId="0" borderId="0" xfId="33" applyNumberFormat="1" applyFont="1" applyFill="1" applyBorder="1" applyAlignment="1">
      <alignment vertical="center"/>
      <protection/>
    </xf>
    <xf numFmtId="190" fontId="10" fillId="0" borderId="20" xfId="33" applyNumberFormat="1" applyFont="1" applyFill="1" applyBorder="1" applyAlignment="1">
      <alignment/>
      <protection/>
    </xf>
    <xf numFmtId="41" fontId="10" fillId="0" borderId="0" xfId="33" applyNumberFormat="1" applyFont="1" applyFill="1" applyBorder="1" applyAlignment="1">
      <alignment vertical="center"/>
      <protection/>
    </xf>
    <xf numFmtId="190" fontId="10" fillId="0" borderId="0" xfId="33" applyNumberFormat="1" applyFont="1" applyFill="1" applyBorder="1" applyAlignment="1">
      <alignment vertical="center" wrapText="1"/>
      <protection/>
    </xf>
    <xf numFmtId="41" fontId="10" fillId="0" borderId="8" xfId="33" applyNumberFormat="1" applyFont="1" applyFill="1" applyBorder="1" applyAlignment="1">
      <alignment vertical="center"/>
      <protection/>
    </xf>
    <xf numFmtId="0" fontId="1" fillId="0" borderId="9" xfId="33" applyFont="1" applyFill="1" applyBorder="1" applyAlignment="1">
      <alignment vertical="center"/>
      <protection/>
    </xf>
    <xf numFmtId="0" fontId="1" fillId="0" borderId="11" xfId="33" applyFont="1" applyFill="1" applyBorder="1" applyAlignment="1">
      <alignment vertical="center"/>
      <protection/>
    </xf>
    <xf numFmtId="41" fontId="1" fillId="0" borderId="9" xfId="33" applyNumberFormat="1" applyFont="1" applyFill="1" applyBorder="1" applyAlignment="1">
      <alignment vertical="center"/>
      <protection/>
    </xf>
    <xf numFmtId="190" fontId="1" fillId="0" borderId="10" xfId="33" applyNumberFormat="1" applyFont="1" applyFill="1" applyBorder="1" applyAlignment="1">
      <alignment vertical="center"/>
      <protection/>
    </xf>
    <xf numFmtId="41" fontId="1" fillId="0" borderId="10" xfId="33" applyNumberFormat="1" applyFont="1" applyFill="1" applyBorder="1" applyAlignment="1">
      <alignment vertical="center"/>
      <protection/>
    </xf>
    <xf numFmtId="41" fontId="1" fillId="0" borderId="11" xfId="33" applyNumberFormat="1" applyFont="1" applyFill="1" applyBorder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7" fillId="0" borderId="0" xfId="34" applyFont="1" applyFill="1" applyAlignment="1">
      <alignment vertical="center"/>
      <protection/>
    </xf>
    <xf numFmtId="0" fontId="9" fillId="0" borderId="0" xfId="34" applyFont="1" applyFill="1" applyAlignment="1">
      <alignment vertical="center"/>
      <protection/>
    </xf>
    <xf numFmtId="0" fontId="9" fillId="0" borderId="0" xfId="34" applyFont="1" applyFill="1" applyAlignment="1">
      <alignment horizontal="right" vertical="center"/>
      <protection/>
    </xf>
    <xf numFmtId="0" fontId="9" fillId="0" borderId="14" xfId="34" applyFont="1" applyFill="1" applyBorder="1" applyAlignment="1">
      <alignment vertical="center"/>
      <protection/>
    </xf>
    <xf numFmtId="0" fontId="9" fillId="0" borderId="0" xfId="34" applyFont="1" applyFill="1" applyAlignment="1">
      <alignment horizontal="center" vertical="center"/>
      <protection/>
    </xf>
    <xf numFmtId="0" fontId="9" fillId="0" borderId="3" xfId="34" applyFont="1" applyFill="1" applyBorder="1" applyAlignment="1">
      <alignment horizontal="center" vertical="center" wrapText="1"/>
      <protection/>
    </xf>
    <xf numFmtId="0" fontId="9" fillId="0" borderId="0" xfId="34" applyFont="1" applyFill="1" applyBorder="1" applyAlignment="1">
      <alignment horizontal="center" vertical="center"/>
      <protection/>
    </xf>
    <xf numFmtId="0" fontId="1" fillId="0" borderId="15" xfId="34" applyNumberFormat="1" applyFont="1" applyFill="1" applyBorder="1" applyAlignment="1">
      <alignment horizontal="center" vertical="center" wrapText="1"/>
      <protection/>
    </xf>
    <xf numFmtId="41" fontId="1" fillId="0" borderId="7" xfId="34" applyNumberFormat="1" applyFont="1" applyFill="1" applyBorder="1" applyAlignment="1">
      <alignment horizontal="center" vertical="center"/>
      <protection/>
    </xf>
    <xf numFmtId="41" fontId="9" fillId="0" borderId="5" xfId="34" applyNumberFormat="1" applyFont="1" applyFill="1" applyBorder="1" applyAlignment="1">
      <alignment horizontal="center" vertical="center"/>
      <protection/>
    </xf>
    <xf numFmtId="41" fontId="9" fillId="0" borderId="5" xfId="34" applyNumberFormat="1" applyFont="1" applyFill="1" applyBorder="1" applyAlignment="1">
      <alignment horizontal="center" vertical="center" wrapText="1"/>
      <protection/>
    </xf>
    <xf numFmtId="41" fontId="1" fillId="0" borderId="0" xfId="34" applyNumberFormat="1" applyFont="1" applyFill="1" applyBorder="1" applyAlignment="1">
      <alignment horizontal="center" vertical="center"/>
      <protection/>
    </xf>
    <xf numFmtId="41" fontId="1" fillId="0" borderId="0" xfId="34" applyNumberFormat="1" applyFont="1" applyFill="1" applyBorder="1" applyAlignment="1">
      <alignment horizontal="right" vertical="center" wrapText="1"/>
      <protection/>
    </xf>
    <xf numFmtId="41" fontId="9" fillId="0" borderId="6" xfId="34" applyNumberFormat="1" applyFont="1" applyFill="1" applyBorder="1" applyAlignment="1">
      <alignment horizontal="center" vertical="center"/>
      <protection/>
    </xf>
    <xf numFmtId="41" fontId="1" fillId="0" borderId="0" xfId="34" applyNumberFormat="1" applyFont="1" applyFill="1" applyAlignment="1">
      <alignment vertical="center"/>
      <protection/>
    </xf>
    <xf numFmtId="41" fontId="1" fillId="0" borderId="15" xfId="34" applyNumberFormat="1" applyFont="1" applyFill="1" applyBorder="1" applyAlignment="1">
      <alignment horizontal="center" vertical="center"/>
      <protection/>
    </xf>
    <xf numFmtId="41" fontId="1" fillId="0" borderId="7" xfId="34" applyNumberFormat="1" applyFont="1" applyFill="1" applyBorder="1" applyAlignment="1">
      <alignment horizontal="right" vertical="center"/>
      <protection/>
    </xf>
    <xf numFmtId="41" fontId="1" fillId="0" borderId="0" xfId="34" applyNumberFormat="1" applyFont="1" applyFill="1" applyBorder="1" applyAlignment="1">
      <alignment horizontal="right" vertical="center"/>
      <protection/>
    </xf>
    <xf numFmtId="41" fontId="1" fillId="0" borderId="0" xfId="34" applyNumberFormat="1" applyFont="1" applyFill="1" applyBorder="1" applyAlignment="1">
      <alignment vertical="center"/>
      <protection/>
    </xf>
    <xf numFmtId="41" fontId="1" fillId="0" borderId="8" xfId="34" applyNumberFormat="1" applyFont="1" applyFill="1" applyBorder="1" applyAlignment="1">
      <alignment vertical="center"/>
      <protection/>
    </xf>
    <xf numFmtId="41" fontId="10" fillId="0" borderId="0" xfId="34" applyNumberFormat="1" applyFont="1" applyFill="1" applyAlignment="1">
      <alignment vertical="center"/>
      <protection/>
    </xf>
    <xf numFmtId="0" fontId="10" fillId="0" borderId="15" xfId="34" applyNumberFormat="1" applyFont="1" applyFill="1" applyBorder="1" applyAlignment="1">
      <alignment horizontal="distributed" vertical="center" wrapText="1"/>
      <protection/>
    </xf>
    <xf numFmtId="41" fontId="10" fillId="0" borderId="7" xfId="34" applyNumberFormat="1" applyFont="1" applyFill="1" applyBorder="1" applyAlignment="1">
      <alignment horizontal="right" vertical="center"/>
      <protection/>
    </xf>
    <xf numFmtId="41" fontId="10" fillId="0" borderId="0" xfId="34" applyNumberFormat="1" applyFont="1" applyFill="1" applyBorder="1" applyAlignment="1">
      <alignment horizontal="right" vertical="center"/>
      <protection/>
    </xf>
    <xf numFmtId="41" fontId="10" fillId="0" borderId="0" xfId="34" applyNumberFormat="1" applyFont="1" applyFill="1" applyBorder="1" applyAlignment="1">
      <alignment vertical="center"/>
      <protection/>
    </xf>
    <xf numFmtId="41" fontId="10" fillId="0" borderId="0" xfId="34" applyNumberFormat="1" applyFont="1" applyFill="1" applyBorder="1" applyAlignment="1">
      <alignment horizontal="right" vertical="center" wrapText="1"/>
      <protection/>
    </xf>
    <xf numFmtId="41" fontId="10" fillId="0" borderId="8" xfId="34" applyNumberFormat="1" applyFont="1" applyFill="1" applyBorder="1" applyAlignment="1">
      <alignment horizontal="right" vertical="center"/>
      <protection/>
    </xf>
    <xf numFmtId="0" fontId="1" fillId="0" borderId="15" xfId="34" applyNumberFormat="1" applyFont="1" applyFill="1" applyBorder="1" applyAlignment="1">
      <alignment horizontal="center" vertical="center"/>
      <protection/>
    </xf>
    <xf numFmtId="41" fontId="1" fillId="0" borderId="8" xfId="34" applyNumberFormat="1" applyFont="1" applyFill="1" applyBorder="1" applyAlignment="1">
      <alignment horizontal="right" vertical="center"/>
      <protection/>
    </xf>
    <xf numFmtId="0" fontId="1" fillId="0" borderId="0" xfId="34" applyNumberFormat="1" applyFont="1" applyFill="1" applyBorder="1" applyAlignment="1">
      <alignment horizontal="right" vertical="center"/>
      <protection/>
    </xf>
    <xf numFmtId="41" fontId="1" fillId="0" borderId="21" xfId="34" applyNumberFormat="1" applyFont="1" applyFill="1" applyBorder="1" applyAlignment="1">
      <alignment vertical="center"/>
      <protection/>
    </xf>
    <xf numFmtId="41" fontId="1" fillId="0" borderId="22" xfId="34" applyNumberFormat="1" applyFont="1" applyFill="1" applyBorder="1" applyAlignment="1">
      <alignment horizontal="right" vertical="center"/>
      <protection/>
    </xf>
    <xf numFmtId="41" fontId="1" fillId="0" borderId="14" xfId="34" applyNumberFormat="1" applyFont="1" applyFill="1" applyBorder="1" applyAlignment="1">
      <alignment horizontal="right" vertical="center"/>
      <protection/>
    </xf>
    <xf numFmtId="41" fontId="1" fillId="0" borderId="23" xfId="34" applyNumberFormat="1" applyFont="1" applyFill="1" applyBorder="1" applyAlignment="1">
      <alignment horizontal="right" vertical="center"/>
      <protection/>
    </xf>
    <xf numFmtId="0" fontId="9" fillId="0" borderId="3" xfId="34" applyFont="1" applyFill="1" applyBorder="1" applyAlignment="1">
      <alignment horizontal="distributed" vertical="center"/>
      <protection/>
    </xf>
    <xf numFmtId="0" fontId="1" fillId="0" borderId="0" xfId="34" applyFont="1" applyFill="1" applyBorder="1" applyAlignment="1">
      <alignment vertical="center"/>
      <protection/>
    </xf>
    <xf numFmtId="41" fontId="1" fillId="0" borderId="2" xfId="34" applyNumberFormat="1" applyFont="1" applyFill="1" applyBorder="1" applyAlignment="1">
      <alignment vertical="center"/>
      <protection/>
    </xf>
    <xf numFmtId="41" fontId="1" fillId="0" borderId="10" xfId="34" applyNumberFormat="1" applyFont="1" applyFill="1" applyBorder="1" applyAlignment="1">
      <alignment horizontal="right" vertical="center"/>
      <protection/>
    </xf>
    <xf numFmtId="41" fontId="1" fillId="0" borderId="10" xfId="34" applyNumberFormat="1" applyFont="1" applyFill="1" applyBorder="1" applyAlignment="1">
      <alignment vertical="center"/>
      <protection/>
    </xf>
    <xf numFmtId="0" fontId="1" fillId="0" borderId="10" xfId="34" applyFont="1" applyFill="1" applyBorder="1" applyAlignment="1">
      <alignment vertical="center"/>
      <protection/>
    </xf>
    <xf numFmtId="41" fontId="1" fillId="0" borderId="11" xfId="34" applyNumberFormat="1" applyFont="1" applyFill="1" applyBorder="1" applyAlignment="1">
      <alignment vertical="center"/>
      <protection/>
    </xf>
    <xf numFmtId="38" fontId="1" fillId="0" borderId="0" xfId="17" applyFont="1" applyAlignment="1">
      <alignment horizontal="right"/>
    </xf>
    <xf numFmtId="38" fontId="1" fillId="0" borderId="4" xfId="17" applyFont="1" applyBorder="1" applyAlignment="1">
      <alignment horizontal="distributed" vertical="center"/>
    </xf>
    <xf numFmtId="38" fontId="1" fillId="0" borderId="5" xfId="17" applyFont="1" applyBorder="1" applyAlignment="1">
      <alignment horizontal="distributed" vertical="center"/>
    </xf>
    <xf numFmtId="38" fontId="1" fillId="0" borderId="24" xfId="17" applyFont="1" applyBorder="1" applyAlignment="1">
      <alignment horizontal="distributed" vertical="center"/>
    </xf>
    <xf numFmtId="38" fontId="1" fillId="0" borderId="25" xfId="17" applyFont="1" applyBorder="1" applyAlignment="1">
      <alignment horizontal="distributed" vertical="center"/>
    </xf>
    <xf numFmtId="38" fontId="1" fillId="0" borderId="6" xfId="17" applyFont="1" applyBorder="1" applyAlignment="1">
      <alignment horizontal="distributed" vertical="center"/>
    </xf>
    <xf numFmtId="38" fontId="22" fillId="0" borderId="0" xfId="17" applyFont="1" applyAlignment="1">
      <alignment vertical="center"/>
    </xf>
    <xf numFmtId="38" fontId="1" fillId="0" borderId="7" xfId="17" applyFont="1" applyBorder="1" applyAlignment="1">
      <alignment horizontal="distributed" vertical="center"/>
    </xf>
    <xf numFmtId="38" fontId="1" fillId="0" borderId="0" xfId="17" applyFont="1" applyBorder="1" applyAlignment="1">
      <alignment horizontal="distributed" vertical="center"/>
    </xf>
    <xf numFmtId="41" fontId="1" fillId="0" borderId="7" xfId="17" applyNumberFormat="1" applyFont="1" applyBorder="1" applyAlignment="1">
      <alignment/>
    </xf>
    <xf numFmtId="41" fontId="1" fillId="0" borderId="0" xfId="17" applyNumberFormat="1" applyFont="1" applyBorder="1" applyAlignment="1">
      <alignment/>
    </xf>
    <xf numFmtId="41" fontId="1" fillId="0" borderId="26" xfId="17" applyNumberFormat="1" applyFont="1" applyBorder="1" applyAlignment="1">
      <alignment/>
    </xf>
    <xf numFmtId="38" fontId="11" fillId="0" borderId="0" xfId="17" applyFont="1" applyBorder="1" applyAlignment="1">
      <alignment vertical="center"/>
    </xf>
    <xf numFmtId="41" fontId="1" fillId="0" borderId="8" xfId="17" applyNumberFormat="1" applyFont="1" applyBorder="1" applyAlignment="1">
      <alignment/>
    </xf>
    <xf numFmtId="0" fontId="1" fillId="0" borderId="8" xfId="35" applyFont="1" applyBorder="1" applyAlignment="1">
      <alignment horizontal="distributed" vertical="center"/>
      <protection/>
    </xf>
    <xf numFmtId="38" fontId="11" fillId="0" borderId="0" xfId="17" applyFont="1" applyAlignment="1">
      <alignment vertical="center"/>
    </xf>
    <xf numFmtId="38" fontId="1" fillId="0" borderId="0" xfId="17" applyFont="1" applyAlignment="1">
      <alignment vertical="center"/>
    </xf>
    <xf numFmtId="38" fontId="1" fillId="0" borderId="7" xfId="17" applyFont="1" applyBorder="1" applyAlignment="1">
      <alignment horizontal="center" vertical="center" wrapText="1"/>
    </xf>
    <xf numFmtId="38" fontId="1" fillId="0" borderId="0" xfId="17" applyFont="1" applyBorder="1" applyAlignment="1">
      <alignment horizontal="center" vertical="center"/>
    </xf>
    <xf numFmtId="41" fontId="1" fillId="0" borderId="0" xfId="17" applyNumberFormat="1" applyFont="1" applyAlignment="1">
      <alignment/>
    </xf>
    <xf numFmtId="41" fontId="10" fillId="0" borderId="0" xfId="17" applyNumberFormat="1" applyFont="1" applyBorder="1" applyAlignment="1">
      <alignment/>
    </xf>
    <xf numFmtId="41" fontId="10" fillId="0" borderId="8" xfId="17" applyNumberFormat="1" applyFont="1" applyBorder="1" applyAlignment="1">
      <alignment/>
    </xf>
    <xf numFmtId="38" fontId="23" fillId="0" borderId="0" xfId="17" applyFont="1" applyAlignment="1">
      <alignment vertical="center"/>
    </xf>
    <xf numFmtId="38" fontId="10" fillId="0" borderId="11" xfId="17" applyFont="1" applyBorder="1" applyAlignment="1">
      <alignment horizontal="distributed" vertical="center"/>
    </xf>
    <xf numFmtId="41" fontId="10" fillId="0" borderId="10" xfId="17" applyNumberFormat="1" applyFont="1" applyBorder="1" applyAlignment="1">
      <alignment/>
    </xf>
    <xf numFmtId="41" fontId="10" fillId="0" borderId="27" xfId="17" applyNumberFormat="1" applyFont="1" applyBorder="1" applyAlignment="1">
      <alignment/>
    </xf>
    <xf numFmtId="38" fontId="10" fillId="0" borderId="10" xfId="17" applyFont="1" applyBorder="1" applyAlignment="1">
      <alignment vertical="center"/>
    </xf>
    <xf numFmtId="41" fontId="10" fillId="0" borderId="9" xfId="17" applyNumberFormat="1" applyFont="1" applyBorder="1" applyAlignment="1">
      <alignment/>
    </xf>
    <xf numFmtId="41" fontId="10" fillId="0" borderId="11" xfId="17" applyNumberFormat="1" applyFont="1" applyBorder="1" applyAlignment="1">
      <alignment/>
    </xf>
    <xf numFmtId="38" fontId="7" fillId="0" borderId="0" xfId="17" applyFont="1" applyAlignment="1">
      <alignment vertical="center"/>
    </xf>
    <xf numFmtId="0" fontId="8" fillId="0" borderId="0" xfId="36" applyFont="1">
      <alignment/>
      <protection/>
    </xf>
    <xf numFmtId="0" fontId="1" fillId="0" borderId="0" xfId="36" applyFont="1">
      <alignment/>
      <protection/>
    </xf>
    <xf numFmtId="0" fontId="1" fillId="0" borderId="0" xfId="36" applyFont="1" applyAlignment="1">
      <alignment horizontal="right"/>
      <protection/>
    </xf>
    <xf numFmtId="38" fontId="1" fillId="0" borderId="0" xfId="17" applyFont="1" applyAlignment="1">
      <alignment horizontal="right" vertical="center"/>
    </xf>
    <xf numFmtId="38" fontId="1" fillId="0" borderId="15" xfId="17" applyFont="1" applyFill="1" applyBorder="1" applyAlignment="1">
      <alignment horizontal="center" vertical="center"/>
    </xf>
    <xf numFmtId="0" fontId="1" fillId="0" borderId="2" xfId="36" applyFont="1" applyBorder="1" applyAlignment="1">
      <alignment horizontal="center" vertical="center" wrapText="1"/>
      <protection/>
    </xf>
    <xf numFmtId="0" fontId="1" fillId="0" borderId="9" xfId="36" applyFont="1" applyBorder="1" applyAlignment="1">
      <alignment horizontal="center" vertical="center" wrapText="1"/>
      <protection/>
    </xf>
    <xf numFmtId="0" fontId="1" fillId="0" borderId="3" xfId="36" applyFont="1" applyBorder="1" applyAlignment="1">
      <alignment horizontal="center" vertical="center"/>
      <protection/>
    </xf>
    <xf numFmtId="38" fontId="1" fillId="0" borderId="4" xfId="17" applyFont="1" applyBorder="1" applyAlignment="1">
      <alignment horizontal="right"/>
    </xf>
    <xf numFmtId="38" fontId="1" fillId="0" borderId="5" xfId="17" applyFont="1" applyBorder="1" applyAlignment="1" quotePrefix="1">
      <alignment horizontal="right"/>
    </xf>
    <xf numFmtId="185" fontId="1" fillId="0" borderId="5" xfId="17" applyNumberFormat="1" applyFont="1" applyBorder="1" applyAlignment="1">
      <alignment horizontal="right"/>
    </xf>
    <xf numFmtId="38" fontId="1" fillId="0" borderId="5" xfId="17" applyFont="1" applyBorder="1" applyAlignment="1">
      <alignment horizontal="right"/>
    </xf>
    <xf numFmtId="198" fontId="1" fillId="0" borderId="5" xfId="17" applyNumberFormat="1" applyFont="1" applyBorder="1" applyAlignment="1" quotePrefix="1">
      <alignment horizontal="right"/>
    </xf>
    <xf numFmtId="200" fontId="1" fillId="0" borderId="5" xfId="17" applyNumberFormat="1" applyFont="1" applyBorder="1" applyAlignment="1" quotePrefix="1">
      <alignment horizontal="right"/>
    </xf>
    <xf numFmtId="38" fontId="10" fillId="0" borderId="15" xfId="17" applyFont="1" applyFill="1" applyBorder="1" applyAlignment="1">
      <alignment horizontal="center" vertical="center"/>
    </xf>
    <xf numFmtId="38" fontId="10" fillId="0" borderId="7" xfId="17" applyFont="1" applyBorder="1" applyAlignment="1">
      <alignment horizontal="right"/>
    </xf>
    <xf numFmtId="38" fontId="10" fillId="0" borderId="0" xfId="17" applyFont="1" applyBorder="1" applyAlignment="1">
      <alignment horizontal="right"/>
    </xf>
    <xf numFmtId="185" fontId="10" fillId="0" borderId="0" xfId="17" applyNumberFormat="1" applyFont="1" applyBorder="1" applyAlignment="1">
      <alignment horizontal="right"/>
    </xf>
    <xf numFmtId="198" fontId="10" fillId="0" borderId="0" xfId="17" applyNumberFormat="1" applyFont="1" applyBorder="1" applyAlignment="1" quotePrefix="1">
      <alignment horizontal="right"/>
    </xf>
    <xf numFmtId="200" fontId="1" fillId="0" borderId="0" xfId="17" applyNumberFormat="1" applyFont="1" applyBorder="1" applyAlignment="1" quotePrefix="1">
      <alignment horizontal="right"/>
    </xf>
    <xf numFmtId="0" fontId="10" fillId="0" borderId="0" xfId="36" applyFont="1">
      <alignment/>
      <protection/>
    </xf>
    <xf numFmtId="38" fontId="1" fillId="0" borderId="7" xfId="17" applyFont="1" applyBorder="1" applyAlignment="1">
      <alignment horizontal="right"/>
    </xf>
    <xf numFmtId="38" fontId="1" fillId="0" borderId="0" xfId="17" applyFont="1" applyBorder="1" applyAlignment="1" quotePrefix="1">
      <alignment horizontal="right"/>
    </xf>
    <xf numFmtId="185" fontId="1" fillId="0" borderId="0" xfId="17" applyNumberFormat="1" applyFont="1" applyBorder="1" applyAlignment="1">
      <alignment horizontal="right"/>
    </xf>
    <xf numFmtId="38" fontId="1" fillId="0" borderId="0" xfId="17" applyFont="1" applyBorder="1" applyAlignment="1">
      <alignment horizontal="right"/>
    </xf>
    <xf numFmtId="38" fontId="10" fillId="0" borderId="15" xfId="17" applyFont="1" applyFill="1" applyBorder="1" applyAlignment="1">
      <alignment horizontal="distributed" vertical="center"/>
    </xf>
    <xf numFmtId="38" fontId="10" fillId="0" borderId="7" xfId="17" applyFont="1" applyBorder="1" applyAlignment="1">
      <alignment/>
    </xf>
    <xf numFmtId="38" fontId="10" fillId="0" borderId="0" xfId="17" applyFont="1" applyBorder="1" applyAlignment="1">
      <alignment/>
    </xf>
    <xf numFmtId="38" fontId="1" fillId="0" borderId="15" xfId="17" applyFont="1" applyFill="1" applyBorder="1" applyAlignment="1">
      <alignment horizontal="distributed" vertical="center"/>
    </xf>
    <xf numFmtId="198" fontId="1" fillId="0" borderId="0" xfId="17" applyNumberFormat="1" applyFont="1" applyBorder="1" applyAlignment="1" quotePrefix="1">
      <alignment horizontal="right"/>
    </xf>
    <xf numFmtId="38" fontId="1" fillId="0" borderId="0" xfId="36" applyNumberFormat="1" applyFont="1" applyBorder="1" applyAlignment="1">
      <alignment/>
      <protection/>
    </xf>
    <xf numFmtId="200" fontId="1" fillId="0" borderId="0" xfId="17" applyNumberFormat="1" applyFont="1" applyBorder="1" applyAlignment="1">
      <alignment horizontal="right"/>
    </xf>
    <xf numFmtId="0" fontId="1" fillId="0" borderId="15" xfId="36" applyFont="1" applyBorder="1">
      <alignment/>
      <protection/>
    </xf>
    <xf numFmtId="0" fontId="1" fillId="0" borderId="7" xfId="36" applyFont="1" applyBorder="1" applyAlignment="1">
      <alignment/>
      <protection/>
    </xf>
    <xf numFmtId="0" fontId="1" fillId="0" borderId="0" xfId="36" applyFont="1" applyBorder="1" applyAlignment="1">
      <alignment/>
      <protection/>
    </xf>
    <xf numFmtId="0" fontId="10" fillId="0" borderId="15" xfId="36" applyFont="1" applyBorder="1" applyAlignment="1">
      <alignment horizontal="distributed" vertical="center"/>
      <protection/>
    </xf>
    <xf numFmtId="38" fontId="10" fillId="0" borderId="8" xfId="17" applyFont="1" applyBorder="1" applyAlignment="1">
      <alignment/>
    </xf>
    <xf numFmtId="0" fontId="1" fillId="0" borderId="15" xfId="36" applyFont="1" applyBorder="1" applyAlignment="1">
      <alignment horizontal="distributed" vertical="center"/>
      <protection/>
    </xf>
    <xf numFmtId="38" fontId="1" fillId="0" borderId="7" xfId="17" applyFont="1" applyBorder="1" applyAlignment="1">
      <alignment/>
    </xf>
    <xf numFmtId="38" fontId="1" fillId="0" borderId="0" xfId="17" applyFont="1" applyBorder="1" applyAlignment="1">
      <alignment/>
    </xf>
    <xf numFmtId="185" fontId="1" fillId="0" borderId="0" xfId="17" applyNumberFormat="1" applyFont="1" applyBorder="1" applyAlignment="1">
      <alignment/>
    </xf>
    <xf numFmtId="185" fontId="1" fillId="0" borderId="0" xfId="36" applyNumberFormat="1" applyFont="1" applyBorder="1" applyAlignment="1">
      <alignment/>
      <protection/>
    </xf>
    <xf numFmtId="38" fontId="1" fillId="0" borderId="7" xfId="17" applyFont="1" applyFill="1" applyBorder="1" applyAlignment="1">
      <alignment horizontal="right"/>
    </xf>
    <xf numFmtId="38" fontId="1" fillId="0" borderId="0" xfId="17" applyFont="1" applyFill="1" applyBorder="1" applyAlignment="1">
      <alignment horizontal="right"/>
    </xf>
    <xf numFmtId="38" fontId="1" fillId="0" borderId="0" xfId="36" applyNumberFormat="1" applyFont="1" applyFill="1" applyBorder="1" applyAlignment="1">
      <alignment/>
      <protection/>
    </xf>
    <xf numFmtId="38" fontId="1" fillId="0" borderId="0" xfId="17" applyFont="1" applyAlignment="1">
      <alignment/>
    </xf>
    <xf numFmtId="38" fontId="10" fillId="0" borderId="7" xfId="36" applyNumberFormat="1" applyFont="1" applyBorder="1" applyAlignment="1">
      <alignment/>
      <protection/>
    </xf>
    <xf numFmtId="38" fontId="10" fillId="0" borderId="0" xfId="36" applyNumberFormat="1" applyFont="1" applyBorder="1" applyAlignment="1">
      <alignment/>
      <protection/>
    </xf>
    <xf numFmtId="38" fontId="10" fillId="0" borderId="0" xfId="36" applyNumberFormat="1" applyFont="1" applyBorder="1" applyAlignment="1">
      <alignment horizontal="right"/>
      <protection/>
    </xf>
    <xf numFmtId="38" fontId="10" fillId="0" borderId="8" xfId="36" applyNumberFormat="1" applyFont="1" applyBorder="1" applyAlignment="1">
      <alignment/>
      <protection/>
    </xf>
    <xf numFmtId="38" fontId="10" fillId="0" borderId="8" xfId="17" applyFont="1" applyBorder="1" applyAlignment="1">
      <alignment horizontal="right"/>
    </xf>
    <xf numFmtId="198" fontId="1" fillId="0" borderId="0" xfId="36" applyNumberFormat="1" applyFont="1" applyBorder="1" applyAlignment="1">
      <alignment/>
      <protection/>
    </xf>
    <xf numFmtId="38" fontId="1" fillId="0" borderId="7" xfId="36" applyNumberFormat="1" applyFont="1" applyBorder="1" applyAlignment="1">
      <alignment/>
      <protection/>
    </xf>
    <xf numFmtId="38" fontId="1" fillId="0" borderId="2" xfId="17" applyFont="1" applyFill="1" applyBorder="1" applyAlignment="1">
      <alignment horizontal="distributed" vertical="center"/>
    </xf>
    <xf numFmtId="38" fontId="1" fillId="0" borderId="9" xfId="17" applyFont="1" applyBorder="1" applyAlignment="1">
      <alignment horizontal="right"/>
    </xf>
    <xf numFmtId="38" fontId="1" fillId="0" borderId="10" xfId="17" applyFont="1" applyBorder="1" applyAlignment="1">
      <alignment horizontal="right"/>
    </xf>
    <xf numFmtId="185" fontId="1" fillId="0" borderId="10" xfId="17" applyNumberFormat="1" applyFont="1" applyBorder="1" applyAlignment="1">
      <alignment horizontal="right"/>
    </xf>
    <xf numFmtId="198" fontId="1" fillId="0" borderId="10" xfId="17" applyNumberFormat="1" applyFont="1" applyBorder="1" applyAlignment="1" quotePrefix="1">
      <alignment horizontal="right"/>
    </xf>
    <xf numFmtId="38" fontId="1" fillId="0" borderId="10" xfId="36" applyNumberFormat="1" applyFont="1" applyBorder="1" applyAlignment="1">
      <alignment/>
      <protection/>
    </xf>
    <xf numFmtId="38" fontId="1" fillId="0" borderId="10" xfId="17" applyFont="1" applyBorder="1" applyAlignment="1">
      <alignment/>
    </xf>
    <xf numFmtId="200" fontId="1" fillId="0" borderId="10" xfId="17" applyNumberFormat="1" applyFont="1" applyBorder="1" applyAlignment="1">
      <alignment horizontal="right"/>
    </xf>
    <xf numFmtId="38" fontId="1" fillId="0" borderId="11" xfId="17" applyFont="1" applyBorder="1" applyAlignment="1">
      <alignment horizontal="right"/>
    </xf>
    <xf numFmtId="0" fontId="1" fillId="0" borderId="0" xfId="36" applyFont="1" applyBorder="1">
      <alignment/>
      <protection/>
    </xf>
    <xf numFmtId="0" fontId="8" fillId="0" borderId="0" xfId="36" applyFont="1" applyBorder="1">
      <alignment/>
      <protection/>
    </xf>
    <xf numFmtId="38" fontId="7" fillId="0" borderId="0" xfId="17" applyFont="1" applyFill="1" applyAlignment="1">
      <alignment/>
    </xf>
    <xf numFmtId="38" fontId="1" fillId="0" borderId="0" xfId="17" applyFont="1" applyFill="1" applyAlignment="1">
      <alignment/>
    </xf>
    <xf numFmtId="0" fontId="1" fillId="0" borderId="0" xfId="37" applyFont="1" applyFill="1">
      <alignment/>
      <protection/>
    </xf>
    <xf numFmtId="38" fontId="1" fillId="0" borderId="0" xfId="17" applyFont="1" applyFill="1" applyAlignment="1">
      <alignment horizontal="centerContinuous"/>
    </xf>
    <xf numFmtId="38" fontId="9" fillId="0" borderId="0" xfId="17" applyFont="1" applyFill="1" applyAlignment="1">
      <alignment/>
    </xf>
    <xf numFmtId="38" fontId="1" fillId="0" borderId="0" xfId="17" applyFont="1" applyFill="1" applyBorder="1" applyAlignment="1">
      <alignment/>
    </xf>
    <xf numFmtId="38" fontId="9" fillId="0" borderId="0" xfId="17" applyFont="1" applyFill="1" applyBorder="1" applyAlignment="1">
      <alignment/>
    </xf>
    <xf numFmtId="38" fontId="9" fillId="0" borderId="0" xfId="17" applyFont="1" applyFill="1" applyBorder="1" applyAlignment="1">
      <alignment/>
    </xf>
    <xf numFmtId="38" fontId="9" fillId="0" borderId="0" xfId="17" applyFont="1" applyFill="1" applyAlignment="1">
      <alignment horizontal="right"/>
    </xf>
    <xf numFmtId="38" fontId="9" fillId="0" borderId="14" xfId="17" applyFont="1" applyFill="1" applyBorder="1" applyAlignment="1">
      <alignment/>
    </xf>
    <xf numFmtId="38" fontId="1" fillId="0" borderId="14" xfId="17" applyFont="1" applyFill="1" applyBorder="1" applyAlignment="1">
      <alignment horizontal="right"/>
    </xf>
    <xf numFmtId="38" fontId="1" fillId="0" borderId="8" xfId="17" applyFont="1" applyFill="1" applyBorder="1" applyAlignment="1">
      <alignment/>
    </xf>
    <xf numFmtId="38" fontId="1" fillId="0" borderId="7" xfId="17" applyFont="1" applyFill="1" applyBorder="1" applyAlignment="1">
      <alignment horizontal="center" vertical="center"/>
    </xf>
    <xf numFmtId="38" fontId="1" fillId="0" borderId="8" xfId="17" applyFont="1" applyFill="1" applyBorder="1" applyAlignment="1">
      <alignment horizontal="center" vertical="center"/>
    </xf>
    <xf numFmtId="38" fontId="1" fillId="0" borderId="4" xfId="17" applyFont="1" applyFill="1" applyBorder="1" applyAlignment="1">
      <alignment horizontal="center" vertical="center"/>
    </xf>
    <xf numFmtId="38" fontId="1" fillId="0" borderId="6" xfId="17" applyFont="1" applyFill="1" applyBorder="1" applyAlignment="1">
      <alignment horizontal="center" vertical="center"/>
    </xf>
    <xf numFmtId="38" fontId="1" fillId="0" borderId="9" xfId="17" applyFont="1" applyFill="1" applyBorder="1" applyAlignment="1">
      <alignment horizontal="center" vertical="center"/>
    </xf>
    <xf numFmtId="0" fontId="1" fillId="0" borderId="2" xfId="37" applyFont="1" applyFill="1" applyBorder="1" applyAlignment="1">
      <alignment horizontal="center" vertical="center" textRotation="255"/>
      <protection/>
    </xf>
    <xf numFmtId="0" fontId="1" fillId="0" borderId="3" xfId="37" applyFont="1" applyFill="1" applyBorder="1" applyAlignment="1">
      <alignment horizontal="center" vertical="center" textRotation="255"/>
      <protection/>
    </xf>
    <xf numFmtId="0" fontId="8" fillId="0" borderId="0" xfId="37" applyFont="1" applyFill="1" applyBorder="1" applyAlignment="1">
      <alignment horizontal="distributed" vertical="center" wrapText="1"/>
      <protection/>
    </xf>
    <xf numFmtId="38" fontId="1" fillId="0" borderId="0" xfId="17" applyFont="1" applyFill="1" applyBorder="1" applyAlignment="1">
      <alignment horizontal="center" vertical="center"/>
    </xf>
    <xf numFmtId="38" fontId="9" fillId="0" borderId="0" xfId="17" applyFont="1" applyFill="1" applyBorder="1" applyAlignment="1">
      <alignment horizontal="center" vertical="center"/>
    </xf>
    <xf numFmtId="38" fontId="1" fillId="0" borderId="0" xfId="17" applyFont="1" applyFill="1" applyBorder="1" applyAlignment="1">
      <alignment horizontal="center"/>
    </xf>
    <xf numFmtId="38" fontId="9" fillId="0" borderId="0" xfId="17" applyFont="1" applyFill="1" applyBorder="1" applyAlignment="1">
      <alignment horizontal="distributed" vertical="center" wrapText="1"/>
    </xf>
    <xf numFmtId="200" fontId="1" fillId="0" borderId="0" xfId="17" applyNumberFormat="1" applyFont="1" applyFill="1" applyBorder="1" applyAlignment="1">
      <alignment horizontal="right"/>
    </xf>
    <xf numFmtId="0" fontId="8" fillId="0" borderId="0" xfId="37" applyFont="1" applyFill="1" applyBorder="1" applyAlignment="1">
      <alignment horizontal="center"/>
      <protection/>
    </xf>
    <xf numFmtId="38" fontId="10" fillId="0" borderId="8" xfId="17" applyFont="1" applyFill="1" applyBorder="1" applyAlignment="1">
      <alignment/>
    </xf>
    <xf numFmtId="200" fontId="10" fillId="0" borderId="0" xfId="17" applyNumberFormat="1" applyFont="1" applyFill="1" applyBorder="1" applyAlignment="1">
      <alignment horizontal="right"/>
    </xf>
    <xf numFmtId="0" fontId="10" fillId="0" borderId="0" xfId="37" applyFont="1" applyFill="1" applyBorder="1" applyAlignment="1">
      <alignment horizontal="center"/>
      <protection/>
    </xf>
    <xf numFmtId="38" fontId="10" fillId="0" borderId="0" xfId="17" applyFont="1" applyFill="1" applyAlignment="1">
      <alignment/>
    </xf>
    <xf numFmtId="41" fontId="10" fillId="0" borderId="10" xfId="17" applyNumberFormat="1" applyFont="1" applyFill="1" applyBorder="1" applyAlignment="1">
      <alignment horizontal="right"/>
    </xf>
    <xf numFmtId="38" fontId="1" fillId="0" borderId="10" xfId="17" applyFont="1" applyFill="1" applyBorder="1" applyAlignment="1">
      <alignment/>
    </xf>
    <xf numFmtId="38" fontId="1" fillId="0" borderId="11" xfId="17" applyFont="1" applyFill="1" applyBorder="1" applyAlignment="1">
      <alignment/>
    </xf>
    <xf numFmtId="38" fontId="1" fillId="0" borderId="0" xfId="17" applyFont="1" applyFill="1" applyAlignment="1">
      <alignment horizontal="distributed" vertical="center" wrapText="1"/>
    </xf>
    <xf numFmtId="0" fontId="1" fillId="0" borderId="0" xfId="38" applyFont="1" applyFill="1">
      <alignment/>
      <protection/>
    </xf>
    <xf numFmtId="0" fontId="1" fillId="0" borderId="0" xfId="38" applyFont="1" applyFill="1" applyAlignment="1">
      <alignment horizontal="left"/>
      <protection/>
    </xf>
    <xf numFmtId="0" fontId="7" fillId="0" borderId="0" xfId="38" applyFont="1" applyFill="1" applyAlignment="1">
      <alignment/>
      <protection/>
    </xf>
    <xf numFmtId="0" fontId="1" fillId="0" borderId="0" xfId="38" applyFont="1" applyFill="1" applyAlignment="1">
      <alignment horizontal="centerContinuous"/>
      <protection/>
    </xf>
    <xf numFmtId="0" fontId="1" fillId="0" borderId="0" xfId="38" applyFont="1" applyFill="1" applyBorder="1">
      <alignment/>
      <protection/>
    </xf>
    <xf numFmtId="0" fontId="1" fillId="0" borderId="0" xfId="38" applyFont="1" applyFill="1" applyBorder="1" applyAlignment="1">
      <alignment horizontal="centerContinuous"/>
      <protection/>
    </xf>
    <xf numFmtId="0" fontId="1" fillId="0" borderId="0" xfId="38" applyFont="1" applyFill="1" applyBorder="1" applyAlignment="1">
      <alignment horizontal="right"/>
      <protection/>
    </xf>
    <xf numFmtId="0" fontId="1" fillId="0" borderId="8" xfId="38" applyFont="1" applyFill="1" applyBorder="1" applyAlignment="1">
      <alignment vertical="center"/>
      <protection/>
    </xf>
    <xf numFmtId="0" fontId="1" fillId="0" borderId="16" xfId="38" applyFont="1" applyFill="1" applyBorder="1" applyAlignment="1">
      <alignment horizontal="distributed" vertical="center"/>
      <protection/>
    </xf>
    <xf numFmtId="0" fontId="1" fillId="0" borderId="16" xfId="38" applyFont="1" applyFill="1" applyBorder="1" applyAlignment="1">
      <alignment horizontal="distributed" vertical="center" wrapText="1"/>
      <protection/>
    </xf>
    <xf numFmtId="0" fontId="1" fillId="0" borderId="0" xfId="38" applyFont="1" applyFill="1" applyAlignment="1">
      <alignment vertical="center"/>
      <protection/>
    </xf>
    <xf numFmtId="0" fontId="1" fillId="0" borderId="13" xfId="38" applyFont="1" applyFill="1" applyBorder="1" applyAlignment="1">
      <alignment horizontal="distributed" vertical="center"/>
      <protection/>
    </xf>
    <xf numFmtId="0" fontId="1" fillId="0" borderId="13" xfId="38" applyFont="1" applyFill="1" applyBorder="1" applyAlignment="1">
      <alignment horizontal="distributed" vertical="center"/>
      <protection/>
    </xf>
    <xf numFmtId="0" fontId="1" fillId="0" borderId="2" xfId="38" applyFont="1" applyFill="1" applyBorder="1" applyAlignment="1">
      <alignment horizontal="distributed" vertical="center"/>
      <protection/>
    </xf>
    <xf numFmtId="0" fontId="1" fillId="0" borderId="2" xfId="38" applyFont="1" applyFill="1" applyBorder="1" applyAlignment="1">
      <alignment horizontal="distributed" vertical="center"/>
      <protection/>
    </xf>
    <xf numFmtId="0" fontId="1" fillId="0" borderId="8" xfId="38" applyFont="1" applyFill="1" applyBorder="1" applyAlignment="1">
      <alignment horizontal="distributed" vertical="center"/>
      <protection/>
    </xf>
    <xf numFmtId="201" fontId="1" fillId="0" borderId="7" xfId="17" applyNumberFormat="1" applyFont="1" applyFill="1" applyBorder="1" applyAlignment="1">
      <alignment vertical="center"/>
    </xf>
    <xf numFmtId="201" fontId="1" fillId="0" borderId="0" xfId="17" applyNumberFormat="1" applyFont="1" applyFill="1" applyBorder="1" applyAlignment="1">
      <alignment vertical="center"/>
    </xf>
    <xf numFmtId="201" fontId="1" fillId="0" borderId="6" xfId="17" applyNumberFormat="1" applyFont="1" applyFill="1" applyBorder="1" applyAlignment="1">
      <alignment vertical="center"/>
    </xf>
    <xf numFmtId="0" fontId="9" fillId="0" borderId="8" xfId="38" applyFont="1" applyFill="1" applyBorder="1" applyAlignment="1">
      <alignment vertical="center"/>
      <protection/>
    </xf>
    <xf numFmtId="0" fontId="10" fillId="0" borderId="8" xfId="38" applyNumberFormat="1" applyFont="1" applyFill="1" applyBorder="1" applyAlignment="1">
      <alignment horizontal="distributed" vertical="center"/>
      <protection/>
    </xf>
    <xf numFmtId="201" fontId="10" fillId="0" borderId="7" xfId="17" applyNumberFormat="1" applyFont="1" applyFill="1" applyBorder="1" applyAlignment="1">
      <alignment vertical="center"/>
    </xf>
    <xf numFmtId="201" fontId="10" fillId="0" borderId="0" xfId="17" applyNumberFormat="1" applyFont="1" applyFill="1" applyBorder="1" applyAlignment="1">
      <alignment vertical="center"/>
    </xf>
    <xf numFmtId="201" fontId="10" fillId="0" borderId="8" xfId="17" applyNumberFormat="1" applyFont="1" applyFill="1" applyBorder="1" applyAlignment="1">
      <alignment vertical="center"/>
    </xf>
    <xf numFmtId="0" fontId="9" fillId="0" borderId="0" xfId="38" applyFont="1" applyFill="1" applyAlignment="1">
      <alignment vertical="center"/>
      <protection/>
    </xf>
    <xf numFmtId="0" fontId="11" fillId="0" borderId="8" xfId="38" applyFont="1" applyFill="1" applyBorder="1" applyAlignment="1">
      <alignment horizontal="distributed" vertical="center"/>
      <protection/>
    </xf>
    <xf numFmtId="201" fontId="1" fillId="0" borderId="8" xfId="17" applyNumberFormat="1" applyFont="1" applyFill="1" applyBorder="1" applyAlignment="1">
      <alignment vertical="center"/>
    </xf>
    <xf numFmtId="0" fontId="10" fillId="0" borderId="8" xfId="38" applyFont="1" applyFill="1" applyBorder="1" applyAlignment="1">
      <alignment horizontal="distributed" vertical="center"/>
      <protection/>
    </xf>
    <xf numFmtId="0" fontId="1" fillId="0" borderId="8" xfId="38" applyFont="1" applyFill="1" applyBorder="1" applyAlignment="1">
      <alignment horizontal="center" vertical="center"/>
      <protection/>
    </xf>
    <xf numFmtId="201" fontId="11" fillId="0" borderId="0" xfId="17" applyNumberFormat="1" applyFont="1" applyFill="1" applyBorder="1" applyAlignment="1">
      <alignment vertical="center"/>
    </xf>
    <xf numFmtId="201" fontId="1" fillId="0" borderId="7" xfId="17" applyNumberFormat="1" applyFont="1" applyFill="1" applyBorder="1" applyAlignment="1">
      <alignment horizontal="right" vertical="center"/>
    </xf>
    <xf numFmtId="201" fontId="1" fillId="0" borderId="0" xfId="17" applyNumberFormat="1" applyFont="1" applyFill="1" applyBorder="1" applyAlignment="1">
      <alignment horizontal="right" vertical="center"/>
    </xf>
    <xf numFmtId="201" fontId="1" fillId="0" borderId="8" xfId="17" applyNumberFormat="1" applyFont="1" applyFill="1" applyBorder="1" applyAlignment="1">
      <alignment horizontal="right" vertical="center"/>
    </xf>
    <xf numFmtId="201" fontId="1" fillId="0" borderId="0" xfId="17" applyNumberFormat="1" applyFont="1" applyFill="1" applyBorder="1" applyAlignment="1">
      <alignment horizontal="center" vertical="center"/>
    </xf>
    <xf numFmtId="201" fontId="1" fillId="0" borderId="8" xfId="17" applyNumberFormat="1" applyFont="1" applyFill="1" applyBorder="1" applyAlignment="1">
      <alignment horizontal="center" vertical="center"/>
    </xf>
    <xf numFmtId="0" fontId="1" fillId="0" borderId="11" xfId="38" applyFont="1" applyFill="1" applyBorder="1" applyAlignment="1">
      <alignment horizontal="distributed" vertical="center"/>
      <protection/>
    </xf>
    <xf numFmtId="201" fontId="1" fillId="0" borderId="9" xfId="17" applyNumberFormat="1" applyFont="1" applyFill="1" applyBorder="1" applyAlignment="1">
      <alignment horizontal="right" vertical="center"/>
    </xf>
    <xf numFmtId="201" fontId="1" fillId="0" borderId="10" xfId="17" applyNumberFormat="1" applyFont="1" applyFill="1" applyBorder="1" applyAlignment="1">
      <alignment horizontal="right" vertical="center"/>
    </xf>
    <xf numFmtId="201" fontId="1" fillId="0" borderId="11" xfId="17" applyNumberFormat="1" applyFont="1" applyFill="1" applyBorder="1" applyAlignment="1">
      <alignment horizontal="right" vertical="center"/>
    </xf>
    <xf numFmtId="0" fontId="1" fillId="0" borderId="0" xfId="39" applyFont="1" applyFill="1" applyAlignment="1">
      <alignment vertical="center"/>
      <protection/>
    </xf>
    <xf numFmtId="0" fontId="7" fillId="0" borderId="0" xfId="39" applyFont="1" applyFill="1" applyAlignment="1">
      <alignment vertical="center"/>
      <protection/>
    </xf>
    <xf numFmtId="0" fontId="1" fillId="0" borderId="0" xfId="39" applyFont="1" applyFill="1" applyAlignment="1">
      <alignment horizontal="right" vertical="center"/>
      <protection/>
    </xf>
    <xf numFmtId="0" fontId="1" fillId="0" borderId="0" xfId="39" applyFont="1" applyFill="1" applyBorder="1" applyAlignment="1">
      <alignment vertical="center"/>
      <protection/>
    </xf>
    <xf numFmtId="0" fontId="10" fillId="0" borderId="0" xfId="39" applyFont="1" applyFill="1" applyAlignment="1">
      <alignment vertical="center"/>
      <protection/>
    </xf>
    <xf numFmtId="182" fontId="10" fillId="0" borderId="5" xfId="39" applyNumberFormat="1" applyFont="1" applyFill="1" applyBorder="1" applyAlignment="1">
      <alignment vertical="center"/>
      <protection/>
    </xf>
    <xf numFmtId="192" fontId="10" fillId="0" borderId="5" xfId="39" applyNumberFormat="1" applyFont="1" applyFill="1" applyBorder="1" applyAlignment="1">
      <alignment vertical="center"/>
      <protection/>
    </xf>
    <xf numFmtId="184" fontId="10" fillId="0" borderId="0" xfId="39" applyNumberFormat="1" applyFont="1" applyFill="1" applyBorder="1" applyAlignment="1">
      <alignment vertical="center"/>
      <protection/>
    </xf>
    <xf numFmtId="216" fontId="10" fillId="0" borderId="6" xfId="39" applyNumberFormat="1" applyFont="1" applyFill="1" applyBorder="1" applyAlignment="1">
      <alignment vertical="center"/>
      <protection/>
    </xf>
    <xf numFmtId="0" fontId="1" fillId="0" borderId="7" xfId="39" applyFont="1" applyFill="1" applyBorder="1" applyAlignment="1">
      <alignment vertical="center"/>
      <protection/>
    </xf>
    <xf numFmtId="0" fontId="1" fillId="0" borderId="8" xfId="39" applyFont="1" applyFill="1" applyBorder="1" applyAlignment="1">
      <alignment vertical="center"/>
      <protection/>
    </xf>
    <xf numFmtId="182" fontId="1" fillId="0" borderId="0" xfId="39" applyNumberFormat="1" applyFont="1" applyFill="1" applyBorder="1" applyAlignment="1">
      <alignment vertical="center"/>
      <protection/>
    </xf>
    <xf numFmtId="192" fontId="1" fillId="0" borderId="0" xfId="39" applyNumberFormat="1" applyFont="1" applyFill="1" applyBorder="1" applyAlignment="1">
      <alignment vertical="center"/>
      <protection/>
    </xf>
    <xf numFmtId="184" fontId="1" fillId="0" borderId="0" xfId="39" applyNumberFormat="1" applyFont="1" applyFill="1" applyBorder="1" applyAlignment="1">
      <alignment vertical="center"/>
      <protection/>
    </xf>
    <xf numFmtId="216" fontId="1" fillId="0" borderId="8" xfId="39" applyNumberFormat="1" applyFont="1" applyFill="1" applyBorder="1" applyAlignment="1">
      <alignment vertical="center"/>
      <protection/>
    </xf>
    <xf numFmtId="0" fontId="1" fillId="0" borderId="8" xfId="39" applyFont="1" applyFill="1" applyBorder="1" applyAlignment="1">
      <alignment horizontal="distributed" vertical="center"/>
      <protection/>
    </xf>
    <xf numFmtId="41" fontId="1" fillId="0" borderId="0" xfId="39" applyNumberFormat="1" applyFont="1" applyFill="1" applyBorder="1" applyAlignment="1">
      <alignment vertical="center"/>
      <protection/>
    </xf>
    <xf numFmtId="41" fontId="1" fillId="0" borderId="8" xfId="39" applyNumberFormat="1" applyFont="1" applyFill="1" applyBorder="1" applyAlignment="1">
      <alignment vertical="center"/>
      <protection/>
    </xf>
    <xf numFmtId="191" fontId="1" fillId="0" borderId="0" xfId="39" applyNumberFormat="1" applyFont="1" applyFill="1" applyBorder="1" applyAlignment="1">
      <alignment vertical="center"/>
      <protection/>
    </xf>
    <xf numFmtId="192" fontId="1" fillId="0" borderId="8" xfId="39" applyNumberFormat="1" applyFont="1" applyFill="1" applyBorder="1" applyAlignment="1">
      <alignment vertical="center"/>
      <protection/>
    </xf>
    <xf numFmtId="0" fontId="1" fillId="0" borderId="7" xfId="39" applyFont="1" applyFill="1" applyBorder="1" applyAlignment="1">
      <alignment horizontal="distributed" vertical="center"/>
      <protection/>
    </xf>
    <xf numFmtId="191" fontId="1" fillId="0" borderId="0" xfId="17" applyNumberFormat="1" applyFont="1" applyFill="1" applyBorder="1" applyAlignment="1">
      <alignment vertical="center"/>
    </xf>
    <xf numFmtId="0" fontId="1" fillId="0" borderId="8" xfId="39" applyFont="1" applyFill="1" applyBorder="1" applyAlignment="1">
      <alignment horizontal="center" vertical="center"/>
      <protection/>
    </xf>
    <xf numFmtId="215" fontId="1" fillId="0" borderId="0" xfId="39" applyNumberFormat="1" applyFont="1" applyFill="1" applyBorder="1" applyAlignment="1">
      <alignment vertical="center"/>
      <protection/>
    </xf>
    <xf numFmtId="184" fontId="1" fillId="0" borderId="0" xfId="17" applyNumberFormat="1" applyFont="1" applyFill="1" applyBorder="1" applyAlignment="1">
      <alignment vertical="center"/>
    </xf>
    <xf numFmtId="216" fontId="1" fillId="0" borderId="8" xfId="17" applyNumberFormat="1" applyFont="1" applyFill="1" applyBorder="1" applyAlignment="1">
      <alignment vertical="center"/>
    </xf>
    <xf numFmtId="0" fontId="1" fillId="0" borderId="11" xfId="39" applyFont="1" applyFill="1" applyBorder="1" applyAlignment="1">
      <alignment horizontal="distributed" vertical="center"/>
      <protection/>
    </xf>
    <xf numFmtId="215" fontId="1" fillId="0" borderId="10" xfId="39" applyNumberFormat="1" applyFont="1" applyFill="1" applyBorder="1" applyAlignment="1">
      <alignment vertical="center"/>
      <protection/>
    </xf>
    <xf numFmtId="184" fontId="1" fillId="0" borderId="10" xfId="39" applyNumberFormat="1" applyFont="1" applyFill="1" applyBorder="1" applyAlignment="1">
      <alignment vertical="center"/>
      <protection/>
    </xf>
    <xf numFmtId="216" fontId="1" fillId="0" borderId="11" xfId="39" applyNumberFormat="1" applyFont="1" applyFill="1" applyBorder="1" applyAlignment="1">
      <alignment vertical="center"/>
      <protection/>
    </xf>
    <xf numFmtId="192" fontId="1" fillId="0" borderId="0" xfId="39" applyNumberFormat="1" applyFont="1" applyFill="1" applyAlignment="1">
      <alignment vertical="center"/>
      <protection/>
    </xf>
    <xf numFmtId="0" fontId="1" fillId="0" borderId="0" xfId="40" applyFont="1">
      <alignment/>
      <protection/>
    </xf>
    <xf numFmtId="0" fontId="7" fillId="0" borderId="0" xfId="40" applyFont="1" applyAlignment="1">
      <alignment horizontal="left"/>
      <protection/>
    </xf>
    <xf numFmtId="0" fontId="1" fillId="0" borderId="0" xfId="40" applyFont="1" applyAlignment="1">
      <alignment horizontal="centerContinuous"/>
      <protection/>
    </xf>
    <xf numFmtId="0" fontId="1" fillId="0" borderId="14" xfId="40" applyFont="1" applyBorder="1">
      <alignment/>
      <protection/>
    </xf>
    <xf numFmtId="0" fontId="1" fillId="0" borderId="14" xfId="40" applyFont="1" applyBorder="1" applyAlignment="1">
      <alignment horizontal="centerContinuous"/>
      <protection/>
    </xf>
    <xf numFmtId="0" fontId="1" fillId="0" borderId="0" xfId="40" applyFont="1" applyBorder="1" applyAlignment="1">
      <alignment horizontal="right"/>
      <protection/>
    </xf>
    <xf numFmtId="0" fontId="1" fillId="0" borderId="0" xfId="40" applyFont="1" applyBorder="1">
      <alignment/>
      <protection/>
    </xf>
    <xf numFmtId="0" fontId="1" fillId="0" borderId="1" xfId="40" applyFont="1" applyBorder="1" applyAlignment="1">
      <alignment horizontal="center"/>
      <protection/>
    </xf>
    <xf numFmtId="0" fontId="1" fillId="0" borderId="11" xfId="40" applyFont="1" applyBorder="1" applyAlignment="1">
      <alignment horizontal="center" vertical="center"/>
      <protection/>
    </xf>
    <xf numFmtId="0" fontId="1" fillId="0" borderId="1" xfId="40" applyFont="1" applyBorder="1" applyAlignment="1">
      <alignment horizontal="center" vertical="center"/>
      <protection/>
    </xf>
    <xf numFmtId="0" fontId="1" fillId="0" borderId="15" xfId="40" applyFont="1" applyBorder="1" applyAlignment="1">
      <alignment horizontal="center" vertical="center"/>
      <protection/>
    </xf>
    <xf numFmtId="0" fontId="1" fillId="0" borderId="13" xfId="40" applyFont="1" applyBorder="1" applyAlignment="1">
      <alignment horizontal="center" vertical="center"/>
      <protection/>
    </xf>
    <xf numFmtId="0" fontId="1" fillId="0" borderId="8" xfId="40" applyFont="1" applyBorder="1" applyAlignment="1">
      <alignment horizontal="center" vertical="center"/>
      <protection/>
    </xf>
    <xf numFmtId="0" fontId="1" fillId="0" borderId="2" xfId="40" applyFont="1" applyBorder="1" applyAlignment="1">
      <alignment horizontal="center" vertical="center"/>
      <protection/>
    </xf>
    <xf numFmtId="0" fontId="1" fillId="0" borderId="2" xfId="40" applyFont="1" applyBorder="1" applyAlignment="1">
      <alignment horizontal="center"/>
      <protection/>
    </xf>
    <xf numFmtId="0" fontId="1" fillId="0" borderId="11" xfId="40" applyFont="1" applyBorder="1" applyAlignment="1">
      <alignment horizontal="centerContinuous" vertical="center"/>
      <protection/>
    </xf>
    <xf numFmtId="0" fontId="1" fillId="0" borderId="3" xfId="40" applyFont="1" applyBorder="1" applyAlignment="1">
      <alignment horizontal="centerContinuous"/>
      <protection/>
    </xf>
    <xf numFmtId="0" fontId="1" fillId="0" borderId="28" xfId="40" applyFont="1" applyBorder="1" applyAlignment="1">
      <alignment horizontal="centerContinuous"/>
      <protection/>
    </xf>
    <xf numFmtId="0" fontId="1" fillId="0" borderId="29" xfId="40" applyFont="1" applyBorder="1" applyAlignment="1">
      <alignment horizontal="centerContinuous" vertical="center"/>
      <protection/>
    </xf>
    <xf numFmtId="0" fontId="1" fillId="0" borderId="3" xfId="40" applyFont="1" applyBorder="1" applyAlignment="1">
      <alignment horizontal="center" vertical="center"/>
      <protection/>
    </xf>
    <xf numFmtId="0" fontId="1" fillId="0" borderId="3" xfId="40" applyFont="1" applyBorder="1" applyAlignment="1">
      <alignment horizontal="centerContinuous" vertical="center"/>
      <protection/>
    </xf>
    <xf numFmtId="0" fontId="1" fillId="0" borderId="3" xfId="40" applyFont="1" applyBorder="1" applyAlignment="1">
      <alignment horizontal="center"/>
      <protection/>
    </xf>
    <xf numFmtId="0" fontId="10" fillId="0" borderId="0" xfId="40" applyFont="1" applyBorder="1" applyAlignment="1">
      <alignment vertical="center"/>
      <protection/>
    </xf>
    <xf numFmtId="0" fontId="10" fillId="0" borderId="15" xfId="40" applyFont="1" applyBorder="1" applyAlignment="1">
      <alignment horizontal="distributed" vertical="center"/>
      <protection/>
    </xf>
    <xf numFmtId="41" fontId="10" fillId="0" borderId="0" xfId="40" applyNumberFormat="1" applyFont="1" applyFill="1" applyBorder="1" applyAlignment="1">
      <alignment vertical="center"/>
      <protection/>
    </xf>
    <xf numFmtId="38" fontId="1" fillId="0" borderId="13" xfId="17" applyFont="1" applyFill="1" applyBorder="1" applyAlignment="1">
      <alignment horizontal="center" vertical="center" wrapText="1"/>
    </xf>
    <xf numFmtId="38" fontId="1" fillId="0" borderId="15" xfId="17" applyFont="1" applyFill="1" applyBorder="1" applyAlignment="1">
      <alignment horizontal="center" vertical="center" wrapText="1"/>
    </xf>
    <xf numFmtId="41" fontId="10" fillId="0" borderId="5" xfId="40" applyNumberFormat="1" applyFont="1" applyFill="1" applyBorder="1" applyAlignment="1">
      <alignment vertical="center"/>
      <protection/>
    </xf>
    <xf numFmtId="206" fontId="10" fillId="0" borderId="5" xfId="40" applyNumberFormat="1" applyFont="1" applyFill="1" applyBorder="1" applyAlignment="1">
      <alignment vertical="center"/>
      <protection/>
    </xf>
    <xf numFmtId="41" fontId="10" fillId="0" borderId="8" xfId="40" applyNumberFormat="1" applyFont="1" applyFill="1" applyBorder="1" applyAlignment="1">
      <alignment vertical="center"/>
      <protection/>
    </xf>
    <xf numFmtId="0" fontId="10" fillId="0" borderId="0" xfId="40" applyFont="1" applyAlignment="1">
      <alignment vertical="center"/>
      <protection/>
    </xf>
    <xf numFmtId="0" fontId="1" fillId="0" borderId="15" xfId="40" applyFont="1" applyBorder="1" applyAlignment="1">
      <alignment horizontal="distributed"/>
      <protection/>
    </xf>
    <xf numFmtId="41" fontId="1" fillId="0" borderId="0" xfId="40" applyNumberFormat="1" applyFont="1" applyFill="1" applyBorder="1">
      <alignment/>
      <protection/>
    </xf>
    <xf numFmtId="206" fontId="1" fillId="0" borderId="0" xfId="40" applyNumberFormat="1" applyFont="1" applyFill="1" applyBorder="1">
      <alignment/>
      <protection/>
    </xf>
    <xf numFmtId="206" fontId="1" fillId="0" borderId="0" xfId="40" applyNumberFormat="1" applyFont="1" applyFill="1" applyBorder="1" applyAlignment="1">
      <alignment horizontal="right"/>
      <protection/>
    </xf>
    <xf numFmtId="41" fontId="1" fillId="0" borderId="0" xfId="40" applyNumberFormat="1" applyFont="1" applyFill="1" applyBorder="1" applyAlignment="1">
      <alignment horizontal="right"/>
      <protection/>
    </xf>
    <xf numFmtId="41" fontId="1" fillId="0" borderId="8" xfId="40" applyNumberFormat="1" applyFont="1" applyFill="1" applyBorder="1">
      <alignment/>
      <protection/>
    </xf>
    <xf numFmtId="41" fontId="1" fillId="0" borderId="8" xfId="40" applyNumberFormat="1" applyFont="1" applyFill="1" applyBorder="1" applyAlignment="1">
      <alignment horizontal="right"/>
      <protection/>
    </xf>
    <xf numFmtId="41" fontId="1" fillId="0" borderId="7" xfId="40" applyNumberFormat="1" applyFont="1" applyFill="1" applyBorder="1" applyAlignment="1">
      <alignment horizontal="right"/>
      <protection/>
    </xf>
    <xf numFmtId="0" fontId="1" fillId="0" borderId="2" xfId="40" applyFont="1" applyBorder="1" applyAlignment="1">
      <alignment horizontal="distributed"/>
      <protection/>
    </xf>
    <xf numFmtId="41" fontId="1" fillId="0" borderId="9" xfId="40" applyNumberFormat="1" applyFont="1" applyFill="1" applyBorder="1" applyAlignment="1">
      <alignment horizontal="right"/>
      <protection/>
    </xf>
    <xf numFmtId="41" fontId="1" fillId="0" borderId="10" xfId="40" applyNumberFormat="1" applyFont="1" applyFill="1" applyBorder="1" applyAlignment="1">
      <alignment horizontal="right"/>
      <protection/>
    </xf>
    <xf numFmtId="206" fontId="1" fillId="0" borderId="10" xfId="40" applyNumberFormat="1" applyFont="1" applyFill="1" applyBorder="1" applyAlignment="1">
      <alignment horizontal="right"/>
      <protection/>
    </xf>
    <xf numFmtId="41" fontId="1" fillId="0" borderId="10" xfId="40" applyNumberFormat="1" applyFont="1" applyFill="1" applyBorder="1">
      <alignment/>
      <protection/>
    </xf>
    <xf numFmtId="41" fontId="1" fillId="0" borderId="11" xfId="40" applyNumberFormat="1" applyFont="1" applyFill="1" applyBorder="1" applyAlignment="1">
      <alignment horizontal="right"/>
      <protection/>
    </xf>
    <xf numFmtId="38" fontId="1" fillId="0" borderId="14" xfId="17" applyFont="1" applyBorder="1" applyAlignment="1">
      <alignment vertical="center"/>
    </xf>
    <xf numFmtId="38" fontId="1" fillId="0" borderId="14" xfId="17" applyFont="1" applyBorder="1" applyAlignment="1">
      <alignment horizontal="right" vertical="center"/>
    </xf>
    <xf numFmtId="38" fontId="1" fillId="0" borderId="30" xfId="17" applyFont="1" applyBorder="1" applyAlignment="1">
      <alignment horizontal="distributed" vertical="center" wrapText="1"/>
    </xf>
    <xf numFmtId="41" fontId="10" fillId="0" borderId="24" xfId="17" applyNumberFormat="1" applyFont="1" applyFill="1" applyBorder="1" applyAlignment="1">
      <alignment vertical="center"/>
    </xf>
    <xf numFmtId="38" fontId="1" fillId="0" borderId="0" xfId="17" applyFont="1" applyFill="1" applyBorder="1" applyAlignment="1">
      <alignment horizontal="distributed" vertical="center"/>
    </xf>
    <xf numFmtId="41" fontId="1" fillId="0" borderId="0" xfId="17" applyNumberFormat="1" applyFont="1" applyFill="1" applyAlignment="1">
      <alignment vertical="center"/>
    </xf>
    <xf numFmtId="41" fontId="1" fillId="0" borderId="6" xfId="17" applyNumberFormat="1" applyFont="1" applyFill="1" applyBorder="1" applyAlignment="1">
      <alignment vertical="center"/>
    </xf>
    <xf numFmtId="38" fontId="10" fillId="0" borderId="0" xfId="17" applyFont="1" applyAlignment="1">
      <alignment vertical="center"/>
    </xf>
    <xf numFmtId="38" fontId="10" fillId="0" borderId="7" xfId="17" applyFont="1" applyBorder="1" applyAlignment="1">
      <alignment vertical="center"/>
    </xf>
    <xf numFmtId="38" fontId="10" fillId="0" borderId="8" xfId="17" applyFont="1" applyBorder="1" applyAlignment="1">
      <alignment vertical="center"/>
    </xf>
    <xf numFmtId="41" fontId="10" fillId="0" borderId="0" xfId="17" applyNumberFormat="1" applyFont="1" applyFill="1" applyAlignment="1">
      <alignment vertical="center"/>
    </xf>
    <xf numFmtId="41" fontId="10" fillId="0" borderId="26" xfId="17" applyNumberFormat="1" applyFont="1" applyFill="1" applyBorder="1" applyAlignment="1">
      <alignment vertical="center"/>
    </xf>
    <xf numFmtId="41" fontId="1" fillId="0" borderId="26" xfId="17" applyNumberFormat="1" applyFont="1" applyFill="1" applyBorder="1" applyAlignment="1">
      <alignment vertical="center"/>
    </xf>
    <xf numFmtId="38" fontId="1" fillId="0" borderId="7" xfId="17" applyFont="1" applyBorder="1" applyAlignment="1">
      <alignment horizontal="left" vertical="center"/>
    </xf>
    <xf numFmtId="0" fontId="1" fillId="0" borderId="8" xfId="41" applyFont="1" applyBorder="1" applyAlignment="1">
      <alignment horizontal="distributed" vertical="center"/>
      <protection/>
    </xf>
    <xf numFmtId="41" fontId="1" fillId="0" borderId="0" xfId="41" applyNumberFormat="1" applyFont="1" applyFill="1" applyBorder="1" applyAlignment="1">
      <alignment vertical="center"/>
      <protection/>
    </xf>
    <xf numFmtId="0" fontId="1" fillId="0" borderId="7" xfId="41" applyFont="1" applyBorder="1" applyAlignment="1">
      <alignment horizontal="left" vertical="center"/>
      <protection/>
    </xf>
    <xf numFmtId="0" fontId="1" fillId="0" borderId="7" xfId="41" applyFont="1" applyBorder="1" applyAlignment="1">
      <alignment vertical="center"/>
      <protection/>
    </xf>
    <xf numFmtId="38" fontId="1" fillId="0" borderId="0" xfId="17" applyFont="1" applyFill="1" applyBorder="1" applyAlignment="1">
      <alignment horizontal="distributed" vertical="center" wrapText="1"/>
    </xf>
    <xf numFmtId="38" fontId="1" fillId="0" borderId="8" xfId="17" applyFont="1" applyFill="1" applyBorder="1" applyAlignment="1">
      <alignment horizontal="distributed" vertical="center" wrapText="1"/>
    </xf>
    <xf numFmtId="41" fontId="1" fillId="0" borderId="0" xfId="17" applyNumberFormat="1" applyFont="1" applyFill="1" applyBorder="1" applyAlignment="1">
      <alignment vertical="center" wrapText="1"/>
    </xf>
    <xf numFmtId="38" fontId="1" fillId="0" borderId="0" xfId="17" applyFont="1" applyFill="1" applyAlignment="1">
      <alignment horizontal="distributed" vertical="center"/>
    </xf>
    <xf numFmtId="41" fontId="1" fillId="0" borderId="10" xfId="17" applyNumberFormat="1" applyFont="1" applyFill="1" applyBorder="1" applyAlignment="1">
      <alignment horizontal="distributed" vertical="center"/>
    </xf>
    <xf numFmtId="41" fontId="1" fillId="0" borderId="27" xfId="17" applyNumberFormat="1" applyFont="1" applyFill="1" applyBorder="1" applyAlignment="1">
      <alignment vertical="center"/>
    </xf>
    <xf numFmtId="41" fontId="1" fillId="0" borderId="10" xfId="17" applyNumberFormat="1" applyFont="1" applyFill="1" applyBorder="1" applyAlignment="1">
      <alignment horizontal="center" vertical="center"/>
    </xf>
    <xf numFmtId="41" fontId="1" fillId="0" borderId="11" xfId="17" applyNumberFormat="1" applyFont="1" applyFill="1" applyBorder="1" applyAlignment="1">
      <alignment vertical="center"/>
    </xf>
    <xf numFmtId="38" fontId="1" fillId="0" borderId="0" xfId="17" applyFont="1" applyBorder="1" applyAlignment="1">
      <alignment vertical="center" wrapText="1"/>
    </xf>
    <xf numFmtId="38" fontId="1" fillId="0" borderId="16" xfId="17" applyFont="1" applyBorder="1" applyAlignment="1">
      <alignment horizontal="centerContinuous" vertical="center"/>
    </xf>
    <xf numFmtId="38" fontId="1" fillId="0" borderId="31" xfId="17" applyFont="1" applyBorder="1" applyAlignment="1">
      <alignment horizontal="centerContinuous" vertical="center"/>
    </xf>
    <xf numFmtId="41" fontId="1" fillId="0" borderId="0" xfId="17" applyNumberFormat="1" applyFont="1" applyAlignment="1">
      <alignment vertical="center"/>
    </xf>
    <xf numFmtId="0" fontId="1" fillId="0" borderId="8" xfId="42" applyFont="1" applyBorder="1" applyAlignment="1">
      <alignment horizontal="distributed" vertical="center"/>
      <protection/>
    </xf>
    <xf numFmtId="0" fontId="1" fillId="0" borderId="7" xfId="42" applyFont="1" applyBorder="1" applyAlignment="1">
      <alignment horizontal="left" vertical="center"/>
      <protection/>
    </xf>
    <xf numFmtId="0" fontId="1" fillId="0" borderId="7" xfId="42" applyFont="1" applyBorder="1" applyAlignment="1">
      <alignment vertical="center"/>
      <protection/>
    </xf>
    <xf numFmtId="41" fontId="1" fillId="0" borderId="7" xfId="17" applyNumberFormat="1" applyFont="1" applyBorder="1" applyAlignment="1">
      <alignment vertical="center"/>
    </xf>
    <xf numFmtId="217" fontId="1" fillId="0" borderId="0" xfId="17" applyNumberFormat="1" applyFont="1" applyFill="1" applyBorder="1" applyAlignment="1">
      <alignment vertical="center"/>
    </xf>
    <xf numFmtId="217" fontId="1" fillId="0" borderId="8" xfId="17" applyNumberFormat="1" applyFont="1" applyFill="1" applyBorder="1" applyAlignment="1">
      <alignment vertical="center"/>
    </xf>
    <xf numFmtId="41" fontId="1" fillId="0" borderId="0" xfId="17" applyNumberFormat="1" applyFont="1" applyFill="1" applyAlignment="1">
      <alignment horizontal="right" vertical="center"/>
    </xf>
    <xf numFmtId="177" fontId="1" fillId="0" borderId="0" xfId="17" applyNumberFormat="1" applyFont="1" applyFill="1" applyAlignment="1">
      <alignment vertical="center"/>
    </xf>
    <xf numFmtId="177" fontId="1" fillId="0" borderId="0" xfId="17" applyNumberFormat="1" applyFont="1" applyFill="1" applyBorder="1" applyAlignment="1">
      <alignment horizontal="right" vertical="center"/>
    </xf>
    <xf numFmtId="177" fontId="1" fillId="0" borderId="8" xfId="17" applyNumberFormat="1" applyFont="1" applyFill="1" applyBorder="1" applyAlignment="1">
      <alignment vertical="center"/>
    </xf>
    <xf numFmtId="41" fontId="10" fillId="0" borderId="10" xfId="17" applyNumberFormat="1" applyFont="1" applyFill="1" applyBorder="1" applyAlignment="1">
      <alignment vertical="center"/>
    </xf>
    <xf numFmtId="41" fontId="10" fillId="0" borderId="11" xfId="17" applyNumberFormat="1" applyFont="1" applyFill="1" applyBorder="1" applyAlignment="1">
      <alignment vertical="center"/>
    </xf>
    <xf numFmtId="0" fontId="1" fillId="0" borderId="0" xfId="43" applyFont="1" applyFill="1">
      <alignment/>
      <protection/>
    </xf>
    <xf numFmtId="0" fontId="7" fillId="0" borderId="0" xfId="43" applyFont="1" applyFill="1">
      <alignment/>
      <protection/>
    </xf>
    <xf numFmtId="0" fontId="1" fillId="0" borderId="0" xfId="43" applyFont="1" applyFill="1" applyAlignment="1">
      <alignment horizontal="right"/>
      <protection/>
    </xf>
    <xf numFmtId="0" fontId="1" fillId="0" borderId="0" xfId="43" applyFont="1" applyFill="1" applyAlignment="1">
      <alignment vertical="center"/>
      <protection/>
    </xf>
    <xf numFmtId="0" fontId="1" fillId="0" borderId="32" xfId="43" applyFont="1" applyFill="1" applyBorder="1" applyAlignment="1">
      <alignment horizontal="centerContinuous" vertical="center"/>
      <protection/>
    </xf>
    <xf numFmtId="0" fontId="1" fillId="0" borderId="31" xfId="43" applyFont="1" applyFill="1" applyBorder="1" applyAlignment="1">
      <alignment horizontal="centerContinuous" vertical="center"/>
      <protection/>
    </xf>
    <xf numFmtId="0" fontId="1" fillId="0" borderId="16" xfId="43" applyFont="1" applyFill="1" applyBorder="1" applyAlignment="1">
      <alignment horizontal="centerContinuous" vertical="center"/>
      <protection/>
    </xf>
    <xf numFmtId="0" fontId="1" fillId="0" borderId="8" xfId="43" applyFont="1" applyFill="1" applyBorder="1" applyAlignment="1">
      <alignment horizontal="center" vertical="center"/>
      <protection/>
    </xf>
    <xf numFmtId="0" fontId="1" fillId="0" borderId="15" xfId="43" applyFont="1" applyFill="1" applyBorder="1" applyAlignment="1">
      <alignment horizontal="center" vertical="center"/>
      <protection/>
    </xf>
    <xf numFmtId="0" fontId="10" fillId="0" borderId="0" xfId="43" applyFont="1" applyFill="1" applyAlignment="1">
      <alignment vertical="center"/>
      <protection/>
    </xf>
    <xf numFmtId="3" fontId="10" fillId="0" borderId="5" xfId="43" applyNumberFormat="1" applyFont="1" applyFill="1" applyBorder="1" applyAlignment="1">
      <alignment vertical="center"/>
      <protection/>
    </xf>
    <xf numFmtId="189" fontId="10" fillId="0" borderId="5" xfId="43" applyNumberFormat="1" applyFont="1" applyFill="1" applyBorder="1" applyAlignment="1">
      <alignment vertical="center"/>
      <protection/>
    </xf>
    <xf numFmtId="189" fontId="10" fillId="0" borderId="6" xfId="43" applyNumberFormat="1" applyFont="1" applyFill="1" applyBorder="1" applyAlignment="1">
      <alignment vertical="center"/>
      <protection/>
    </xf>
    <xf numFmtId="0" fontId="1" fillId="0" borderId="7" xfId="43" applyFont="1" applyFill="1" applyBorder="1">
      <alignment/>
      <protection/>
    </xf>
    <xf numFmtId="0" fontId="1" fillId="0" borderId="8" xfId="43" applyFont="1" applyFill="1" applyBorder="1">
      <alignment/>
      <protection/>
    </xf>
    <xf numFmtId="3" fontId="1" fillId="0" borderId="0" xfId="43" applyNumberFormat="1" applyFont="1" applyFill="1" applyBorder="1">
      <alignment/>
      <protection/>
    </xf>
    <xf numFmtId="197" fontId="1" fillId="0" borderId="0" xfId="43" applyNumberFormat="1" applyFont="1" applyFill="1" applyBorder="1">
      <alignment/>
      <protection/>
    </xf>
    <xf numFmtId="197" fontId="1" fillId="0" borderId="8" xfId="43" applyNumberFormat="1" applyFont="1" applyFill="1" applyBorder="1">
      <alignment/>
      <protection/>
    </xf>
    <xf numFmtId="0" fontId="1" fillId="0" borderId="7" xfId="43" applyFont="1" applyFill="1" applyBorder="1" applyAlignment="1">
      <alignment vertical="center"/>
      <protection/>
    </xf>
    <xf numFmtId="0" fontId="1" fillId="0" borderId="8" xfId="43" applyFont="1" applyFill="1" applyBorder="1" applyAlignment="1">
      <alignment horizontal="distributed" vertical="center"/>
      <protection/>
    </xf>
    <xf numFmtId="3" fontId="1" fillId="0" borderId="0" xfId="43" applyNumberFormat="1" applyFont="1" applyFill="1" applyBorder="1" applyAlignment="1">
      <alignment vertical="center"/>
      <protection/>
    </xf>
    <xf numFmtId="197" fontId="1" fillId="0" borderId="0" xfId="43" applyNumberFormat="1" applyFont="1" applyFill="1" applyBorder="1" applyAlignment="1">
      <alignment vertical="center"/>
      <protection/>
    </xf>
    <xf numFmtId="197" fontId="1" fillId="0" borderId="8" xfId="43" applyNumberFormat="1" applyFont="1" applyFill="1" applyBorder="1" applyAlignment="1">
      <alignment vertical="center"/>
      <protection/>
    </xf>
    <xf numFmtId="198" fontId="1" fillId="0" borderId="0" xfId="43" applyNumberFormat="1" applyFont="1" applyFill="1" applyAlignment="1">
      <alignment vertical="center"/>
      <protection/>
    </xf>
    <xf numFmtId="208" fontId="1" fillId="0" borderId="0" xfId="43" applyNumberFormat="1" applyFont="1" applyFill="1" applyAlignment="1">
      <alignment vertical="center"/>
      <protection/>
    </xf>
    <xf numFmtId="3" fontId="1" fillId="0" borderId="0" xfId="43" applyNumberFormat="1" applyFont="1" applyFill="1" applyBorder="1" applyAlignment="1">
      <alignment horizontal="right" vertical="center"/>
      <protection/>
    </xf>
    <xf numFmtId="3" fontId="10" fillId="0" borderId="0" xfId="43" applyNumberFormat="1" applyFont="1" applyFill="1" applyBorder="1" applyAlignment="1">
      <alignment vertical="center"/>
      <protection/>
    </xf>
    <xf numFmtId="189" fontId="10" fillId="0" borderId="0" xfId="43" applyNumberFormat="1" applyFont="1" applyFill="1" applyBorder="1" applyAlignment="1">
      <alignment vertical="center"/>
      <protection/>
    </xf>
    <xf numFmtId="189" fontId="10" fillId="0" borderId="8" xfId="43" applyNumberFormat="1" applyFont="1" applyFill="1" applyBorder="1" applyAlignment="1">
      <alignment vertical="center"/>
      <protection/>
    </xf>
    <xf numFmtId="187" fontId="9" fillId="0" borderId="2" xfId="24" applyNumberFormat="1" applyFont="1" applyFill="1" applyBorder="1" applyAlignment="1">
      <alignment horizontal="center" vertical="center" wrapText="1"/>
      <protection/>
    </xf>
    <xf numFmtId="0" fontId="9" fillId="0" borderId="0" xfId="43" applyFont="1" applyFill="1">
      <alignment/>
      <protection/>
    </xf>
    <xf numFmtId="0" fontId="9" fillId="0" borderId="7" xfId="43" applyFont="1" applyFill="1" applyBorder="1">
      <alignment/>
      <protection/>
    </xf>
    <xf numFmtId="0" fontId="9" fillId="0" borderId="8" xfId="43" applyFont="1" applyFill="1" applyBorder="1">
      <alignment/>
      <protection/>
    </xf>
    <xf numFmtId="3" fontId="9" fillId="0" borderId="0" xfId="43" applyNumberFormat="1" applyFont="1" applyFill="1" applyBorder="1">
      <alignment/>
      <protection/>
    </xf>
    <xf numFmtId="197" fontId="9" fillId="0" borderId="0" xfId="43" applyNumberFormat="1" applyFont="1" applyFill="1" applyBorder="1">
      <alignment/>
      <protection/>
    </xf>
    <xf numFmtId="197" fontId="9" fillId="0" borderId="8" xfId="43" applyNumberFormat="1" applyFont="1" applyFill="1" applyBorder="1">
      <alignment/>
      <protection/>
    </xf>
    <xf numFmtId="189" fontId="1" fillId="0" borderId="0" xfId="43" applyNumberFormat="1" applyFont="1" applyFill="1" applyBorder="1" applyAlignment="1">
      <alignment vertical="center"/>
      <protection/>
    </xf>
    <xf numFmtId="189" fontId="1" fillId="0" borderId="8" xfId="43" applyNumberFormat="1" applyFont="1" applyFill="1" applyBorder="1" applyAlignment="1">
      <alignment vertical="center"/>
      <protection/>
    </xf>
    <xf numFmtId="177" fontId="1" fillId="0" borderId="8" xfId="43" applyNumberFormat="1" applyFont="1" applyFill="1" applyBorder="1" applyAlignment="1">
      <alignment horizontal="right" vertical="center"/>
      <protection/>
    </xf>
    <xf numFmtId="197" fontId="1" fillId="0" borderId="0" xfId="43" applyNumberFormat="1" applyFont="1" applyFill="1" applyBorder="1" applyAlignment="1">
      <alignment horizontal="right" vertical="center"/>
      <protection/>
    </xf>
    <xf numFmtId="197" fontId="1" fillId="0" borderId="8" xfId="43" applyNumberFormat="1" applyFont="1" applyFill="1" applyBorder="1" applyAlignment="1">
      <alignment horizontal="right" vertical="center"/>
      <protection/>
    </xf>
    <xf numFmtId="180" fontId="10" fillId="0" borderId="10" xfId="43" applyNumberFormat="1" applyFont="1" applyFill="1" applyBorder="1" applyAlignment="1">
      <alignment vertical="center"/>
      <protection/>
    </xf>
    <xf numFmtId="41" fontId="10" fillId="0" borderId="10" xfId="43" applyNumberFormat="1" applyFont="1" applyFill="1" applyBorder="1" applyAlignment="1">
      <alignment vertical="center"/>
      <protection/>
    </xf>
    <xf numFmtId="41" fontId="10" fillId="0" borderId="11" xfId="43" applyNumberFormat="1" applyFont="1" applyFill="1" applyBorder="1" applyAlignment="1">
      <alignment vertical="center"/>
      <protection/>
    </xf>
    <xf numFmtId="218" fontId="7" fillId="0" borderId="0" xfId="17" applyNumberFormat="1" applyFont="1" applyFill="1" applyAlignment="1">
      <alignment horizontal="left"/>
    </xf>
    <xf numFmtId="38" fontId="9" fillId="0" borderId="0" xfId="17" applyFont="1" applyFill="1" applyBorder="1" applyAlignment="1">
      <alignment horizontal="right"/>
    </xf>
    <xf numFmtId="38" fontId="1" fillId="0" borderId="1" xfId="17" applyFont="1" applyFill="1" applyBorder="1" applyAlignment="1">
      <alignment horizontal="center"/>
    </xf>
    <xf numFmtId="38" fontId="1" fillId="0" borderId="1" xfId="17" applyFont="1" applyFill="1" applyBorder="1" applyAlignment="1">
      <alignment/>
    </xf>
    <xf numFmtId="0" fontId="1" fillId="0" borderId="1" xfId="44" applyFont="1" applyFill="1" applyBorder="1">
      <alignment/>
      <protection/>
    </xf>
    <xf numFmtId="38" fontId="1" fillId="0" borderId="15" xfId="17" applyFont="1" applyFill="1" applyBorder="1" applyAlignment="1">
      <alignment horizontal="center"/>
    </xf>
    <xf numFmtId="38" fontId="1" fillId="0" borderId="15" xfId="17" applyFont="1" applyFill="1" applyBorder="1" applyAlignment="1">
      <alignment/>
    </xf>
    <xf numFmtId="0" fontId="1" fillId="0" borderId="15" xfId="44" applyFont="1" applyFill="1" applyBorder="1">
      <alignment/>
      <protection/>
    </xf>
    <xf numFmtId="38" fontId="1" fillId="0" borderId="15" xfId="17" applyFont="1" applyFill="1" applyBorder="1" applyAlignment="1" quotePrefix="1">
      <alignment horizontal="left"/>
    </xf>
    <xf numFmtId="38" fontId="1" fillId="0" borderId="13" xfId="17" applyFont="1" applyFill="1" applyBorder="1" applyAlignment="1" quotePrefix="1">
      <alignment horizontal="left" vertical="center"/>
    </xf>
    <xf numFmtId="38" fontId="1" fillId="0" borderId="15" xfId="17" applyFont="1" applyFill="1" applyBorder="1" applyAlignment="1" quotePrefix="1">
      <alignment/>
    </xf>
    <xf numFmtId="38" fontId="9" fillId="0" borderId="15" xfId="17" applyFont="1" applyFill="1" applyBorder="1" applyAlignment="1">
      <alignment horizontal="center"/>
    </xf>
    <xf numFmtId="38" fontId="1" fillId="0" borderId="2" xfId="17" applyFont="1" applyFill="1" applyBorder="1" applyAlignment="1">
      <alignment horizontal="center"/>
    </xf>
    <xf numFmtId="38" fontId="1" fillId="0" borderId="2" xfId="17" applyFont="1" applyFill="1" applyBorder="1" applyAlignment="1">
      <alignment/>
    </xf>
    <xf numFmtId="182" fontId="1" fillId="0" borderId="2" xfId="17" applyNumberFormat="1" applyFont="1" applyFill="1" applyBorder="1" applyAlignment="1" quotePrefix="1">
      <alignment horizontal="center"/>
    </xf>
    <xf numFmtId="38" fontId="11" fillId="0" borderId="2" xfId="17" applyFont="1" applyFill="1" applyBorder="1" applyAlignment="1">
      <alignment horizontal="center"/>
    </xf>
    <xf numFmtId="41" fontId="1" fillId="0" borderId="7" xfId="17" applyNumberFormat="1" applyFont="1" applyFill="1" applyBorder="1" applyAlignment="1">
      <alignment horizontal="right" shrinkToFit="1"/>
    </xf>
    <xf numFmtId="41" fontId="1" fillId="0" borderId="5" xfId="17" applyNumberFormat="1" applyFont="1" applyFill="1" applyBorder="1" applyAlignment="1">
      <alignment horizontal="right" shrinkToFit="1"/>
    </xf>
    <xf numFmtId="180" fontId="10" fillId="0" borderId="5" xfId="17" applyNumberFormat="1" applyFont="1" applyFill="1" applyBorder="1" applyAlignment="1">
      <alignment horizontal="right" shrinkToFit="1"/>
    </xf>
    <xf numFmtId="41" fontId="1" fillId="0" borderId="5" xfId="17" applyNumberFormat="1" applyFont="1" applyFill="1" applyBorder="1" applyAlignment="1">
      <alignment/>
    </xf>
    <xf numFmtId="41" fontId="1" fillId="0" borderId="8" xfId="17" applyNumberFormat="1" applyFont="1" applyFill="1" applyBorder="1" applyAlignment="1">
      <alignment horizontal="right" shrinkToFit="1"/>
    </xf>
    <xf numFmtId="41" fontId="10" fillId="0" borderId="7" xfId="17" applyNumberFormat="1" applyFont="1" applyFill="1" applyBorder="1" applyAlignment="1">
      <alignment horizontal="right" shrinkToFit="1"/>
    </xf>
    <xf numFmtId="41" fontId="10" fillId="0" borderId="0" xfId="17" applyNumberFormat="1" applyFont="1" applyFill="1" applyBorder="1" applyAlignment="1">
      <alignment horizontal="right" shrinkToFit="1"/>
    </xf>
    <xf numFmtId="180" fontId="10" fillId="0" borderId="0" xfId="17" applyNumberFormat="1" applyFont="1" applyFill="1" applyBorder="1" applyAlignment="1">
      <alignment horizontal="right" shrinkToFit="1"/>
    </xf>
    <xf numFmtId="41" fontId="10" fillId="0" borderId="8" xfId="17" applyNumberFormat="1" applyFont="1" applyFill="1" applyBorder="1" applyAlignment="1">
      <alignment horizontal="right" shrinkToFit="1"/>
    </xf>
    <xf numFmtId="38" fontId="11" fillId="0" borderId="15" xfId="17" applyFont="1" applyFill="1" applyBorder="1" applyAlignment="1">
      <alignment horizontal="distributed" vertical="center"/>
    </xf>
    <xf numFmtId="41" fontId="11" fillId="0" borderId="7" xfId="17" applyNumberFormat="1" applyFont="1" applyFill="1" applyBorder="1" applyAlignment="1">
      <alignment horizontal="right" shrinkToFit="1"/>
    </xf>
    <xf numFmtId="41" fontId="11" fillId="0" borderId="0" xfId="17" applyNumberFormat="1" applyFont="1" applyFill="1" applyBorder="1" applyAlignment="1">
      <alignment horizontal="right" shrinkToFit="1"/>
    </xf>
    <xf numFmtId="41" fontId="11" fillId="0" borderId="0" xfId="17" applyNumberFormat="1" applyFont="1" applyFill="1" applyBorder="1" applyAlignment="1">
      <alignment/>
    </xf>
    <xf numFmtId="41" fontId="1" fillId="0" borderId="0" xfId="17" applyNumberFormat="1" applyFont="1" applyFill="1" applyBorder="1" applyAlignment="1">
      <alignment horizontal="right" shrinkToFit="1"/>
    </xf>
    <xf numFmtId="180" fontId="1" fillId="0" borderId="0" xfId="17" applyNumberFormat="1" applyFont="1" applyFill="1" applyBorder="1" applyAlignment="1">
      <alignment horizontal="right" shrinkToFit="1"/>
    </xf>
    <xf numFmtId="41" fontId="1" fillId="0" borderId="0" xfId="17" applyNumberFormat="1" applyFont="1" applyFill="1" applyBorder="1" applyAlignment="1">
      <alignment/>
    </xf>
    <xf numFmtId="41" fontId="1" fillId="0" borderId="9" xfId="17" applyNumberFormat="1" applyFont="1" applyFill="1" applyBorder="1" applyAlignment="1">
      <alignment horizontal="right" shrinkToFit="1"/>
    </xf>
    <xf numFmtId="41" fontId="1" fillId="0" borderId="10" xfId="17" applyNumberFormat="1" applyFont="1" applyFill="1" applyBorder="1" applyAlignment="1">
      <alignment horizontal="right" shrinkToFit="1"/>
    </xf>
    <xf numFmtId="180" fontId="1" fillId="0" borderId="10" xfId="17" applyNumberFormat="1" applyFont="1" applyFill="1" applyBorder="1" applyAlignment="1">
      <alignment horizontal="right" shrinkToFit="1"/>
    </xf>
    <xf numFmtId="41" fontId="1" fillId="0" borderId="11" xfId="17" applyNumberFormat="1" applyFont="1" applyFill="1" applyBorder="1" applyAlignment="1">
      <alignment horizontal="right" shrinkToFit="1"/>
    </xf>
    <xf numFmtId="0" fontId="1" fillId="0" borderId="0" xfId="45" applyFont="1" applyFill="1" applyAlignment="1">
      <alignment vertical="center"/>
      <protection/>
    </xf>
    <xf numFmtId="0" fontId="0" fillId="0" borderId="0" xfId="45">
      <alignment/>
      <protection/>
    </xf>
    <xf numFmtId="0" fontId="7" fillId="0" borderId="0" xfId="45" applyFont="1" applyFill="1" applyAlignment="1">
      <alignment vertical="center"/>
      <protection/>
    </xf>
    <xf numFmtId="3" fontId="1" fillId="0" borderId="0" xfId="45" applyNumberFormat="1" applyFont="1" applyFill="1" applyAlignment="1">
      <alignment vertical="center"/>
      <protection/>
    </xf>
    <xf numFmtId="49" fontId="1" fillId="0" borderId="0" xfId="45" applyNumberFormat="1" applyFont="1" applyFill="1" applyAlignment="1">
      <alignment vertical="center"/>
      <protection/>
    </xf>
    <xf numFmtId="49" fontId="1" fillId="0" borderId="0" xfId="45" applyNumberFormat="1" applyFont="1" applyFill="1" applyAlignment="1">
      <alignment horizontal="right" vertical="center"/>
      <protection/>
    </xf>
    <xf numFmtId="0" fontId="1" fillId="0" borderId="1" xfId="45" applyFont="1" applyFill="1" applyBorder="1" applyAlignment="1">
      <alignment horizontal="center" vertical="center" wrapText="1"/>
      <protection/>
    </xf>
    <xf numFmtId="0" fontId="1" fillId="0" borderId="1" xfId="45" applyFont="1" applyFill="1" applyBorder="1" applyAlignment="1">
      <alignment horizontal="distributed" vertical="center"/>
      <protection/>
    </xf>
    <xf numFmtId="0" fontId="1" fillId="0" borderId="4" xfId="45" applyFont="1" applyFill="1" applyBorder="1" applyAlignment="1">
      <alignment horizontal="distributed" vertical="center"/>
      <protection/>
    </xf>
    <xf numFmtId="38" fontId="1" fillId="0" borderId="5" xfId="17" applyFont="1" applyFill="1" applyBorder="1" applyAlignment="1">
      <alignment vertical="center"/>
    </xf>
    <xf numFmtId="0" fontId="1" fillId="0" borderId="5" xfId="45" applyNumberFormat="1" applyFont="1" applyFill="1" applyBorder="1" applyAlignment="1">
      <alignment vertical="center"/>
      <protection/>
    </xf>
    <xf numFmtId="0" fontId="1" fillId="0" borderId="6" xfId="45" applyNumberFormat="1" applyFont="1" applyFill="1" applyBorder="1" applyAlignment="1">
      <alignment vertical="center"/>
      <protection/>
    </xf>
    <xf numFmtId="0" fontId="1" fillId="0" borderId="7" xfId="45" applyFont="1" applyFill="1" applyBorder="1" applyAlignment="1">
      <alignment horizontal="distributed" vertical="center"/>
      <protection/>
    </xf>
    <xf numFmtId="0" fontId="1" fillId="0" borderId="0" xfId="45" applyFont="1" applyFill="1" applyBorder="1" applyAlignment="1">
      <alignment horizontal="distributed" vertical="center"/>
      <protection/>
    </xf>
    <xf numFmtId="0" fontId="1" fillId="0" borderId="8" xfId="45" applyFont="1" applyFill="1" applyBorder="1" applyAlignment="1">
      <alignment horizontal="distributed" vertical="center"/>
      <protection/>
    </xf>
    <xf numFmtId="2" fontId="1" fillId="0" borderId="0" xfId="45" applyNumberFormat="1" applyFont="1" applyFill="1" applyBorder="1" applyAlignment="1">
      <alignment vertical="center"/>
      <protection/>
    </xf>
    <xf numFmtId="219" fontId="1" fillId="0" borderId="0" xfId="45" applyNumberFormat="1" applyFont="1" applyFill="1" applyBorder="1" applyAlignment="1">
      <alignment vertical="center"/>
      <protection/>
    </xf>
    <xf numFmtId="2" fontId="1" fillId="0" borderId="8" xfId="45" applyNumberFormat="1" applyFont="1" applyFill="1" applyBorder="1" applyAlignment="1">
      <alignment vertical="center"/>
      <protection/>
    </xf>
    <xf numFmtId="0" fontId="1" fillId="0" borderId="9" xfId="45" applyFont="1" applyFill="1" applyBorder="1" applyAlignment="1">
      <alignment horizontal="distributed" vertical="center"/>
      <protection/>
    </xf>
    <xf numFmtId="0" fontId="1" fillId="0" borderId="0" xfId="45" applyNumberFormat="1" applyFont="1" applyFill="1" applyBorder="1" applyAlignment="1">
      <alignment vertical="center"/>
      <protection/>
    </xf>
    <xf numFmtId="3" fontId="1" fillId="0" borderId="5" xfId="45" applyNumberFormat="1" applyFont="1" applyFill="1" applyBorder="1" applyAlignment="1">
      <alignment vertical="center"/>
      <protection/>
    </xf>
    <xf numFmtId="3" fontId="1" fillId="0" borderId="6" xfId="45" applyNumberFormat="1" applyFont="1" applyFill="1" applyBorder="1" applyAlignment="1">
      <alignment vertical="center"/>
      <protection/>
    </xf>
    <xf numFmtId="0" fontId="12" fillId="0" borderId="0" xfId="45" applyFont="1">
      <alignment/>
      <protection/>
    </xf>
    <xf numFmtId="0" fontId="10" fillId="0" borderId="0" xfId="45" applyFont="1" applyFill="1" applyAlignment="1">
      <alignment vertical="center"/>
      <protection/>
    </xf>
    <xf numFmtId="0" fontId="10" fillId="0" borderId="7" xfId="45" applyFont="1" applyFill="1" applyBorder="1" applyAlignment="1">
      <alignment horizontal="distributed" vertical="center"/>
      <protection/>
    </xf>
    <xf numFmtId="0" fontId="10" fillId="0" borderId="0" xfId="45" applyFont="1" applyFill="1" applyBorder="1" applyAlignment="1">
      <alignment horizontal="distributed" vertical="center"/>
      <protection/>
    </xf>
    <xf numFmtId="3" fontId="10" fillId="0" borderId="0" xfId="45" applyNumberFormat="1" applyFont="1" applyFill="1" applyBorder="1" applyAlignment="1">
      <alignment vertical="center"/>
      <protection/>
    </xf>
    <xf numFmtId="3" fontId="10" fillId="0" borderId="8" xfId="45" applyNumberFormat="1" applyFont="1" applyFill="1" applyBorder="1" applyAlignment="1">
      <alignment vertical="center"/>
      <protection/>
    </xf>
    <xf numFmtId="3" fontId="1" fillId="0" borderId="0" xfId="45" applyNumberFormat="1" applyFont="1" applyFill="1" applyBorder="1" applyAlignment="1">
      <alignment vertical="center"/>
      <protection/>
    </xf>
    <xf numFmtId="3" fontId="1" fillId="0" borderId="8" xfId="45" applyNumberFormat="1" applyFont="1" applyFill="1" applyBorder="1" applyAlignment="1">
      <alignment vertical="center"/>
      <protection/>
    </xf>
    <xf numFmtId="3" fontId="10" fillId="0" borderId="10" xfId="45" applyNumberFormat="1" applyFont="1" applyFill="1" applyBorder="1" applyAlignment="1">
      <alignment vertical="center"/>
      <protection/>
    </xf>
    <xf numFmtId="3" fontId="10" fillId="0" borderId="11" xfId="45" applyNumberFormat="1" applyFont="1" applyFill="1" applyBorder="1" applyAlignment="1">
      <alignment vertical="center"/>
      <protection/>
    </xf>
    <xf numFmtId="3" fontId="10" fillId="0" borderId="5" xfId="45" applyNumberFormat="1" applyFont="1" applyFill="1" applyBorder="1" applyAlignment="1">
      <alignment vertical="center"/>
      <protection/>
    </xf>
    <xf numFmtId="3" fontId="10" fillId="0" borderId="6" xfId="45" applyNumberFormat="1" applyFont="1" applyFill="1" applyBorder="1" applyAlignment="1">
      <alignment vertical="center"/>
      <protection/>
    </xf>
    <xf numFmtId="0" fontId="14" fillId="0" borderId="0" xfId="45" applyFont="1">
      <alignment/>
      <protection/>
    </xf>
    <xf numFmtId="0" fontId="1" fillId="0" borderId="0" xfId="45" applyFont="1" applyFill="1" applyBorder="1" applyAlignment="1">
      <alignment vertical="center"/>
      <protection/>
    </xf>
    <xf numFmtId="0" fontId="9" fillId="0" borderId="0" xfId="45" applyFont="1" applyFill="1" applyBorder="1" applyAlignment="1">
      <alignment vertical="center"/>
      <protection/>
    </xf>
    <xf numFmtId="0" fontId="11" fillId="0" borderId="0" xfId="45" applyFont="1" applyFill="1" applyAlignment="1">
      <alignment vertical="center"/>
      <protection/>
    </xf>
    <xf numFmtId="3" fontId="11" fillId="0" borderId="10" xfId="45" applyNumberFormat="1" applyFont="1" applyFill="1" applyBorder="1" applyAlignment="1">
      <alignment vertical="center"/>
      <protection/>
    </xf>
    <xf numFmtId="3" fontId="11" fillId="0" borderId="11" xfId="45" applyNumberFormat="1" applyFont="1" applyFill="1" applyBorder="1" applyAlignment="1">
      <alignment vertical="center"/>
      <protection/>
    </xf>
    <xf numFmtId="0" fontId="24" fillId="0" borderId="0" xfId="45" applyFont="1">
      <alignment/>
      <protection/>
    </xf>
    <xf numFmtId="0" fontId="0" fillId="0" borderId="0" xfId="46" applyFill="1">
      <alignment/>
      <protection/>
    </xf>
    <xf numFmtId="0" fontId="7" fillId="0" borderId="0" xfId="46" applyFont="1" applyFill="1">
      <alignment/>
      <protection/>
    </xf>
    <xf numFmtId="0" fontId="1" fillId="0" borderId="0" xfId="46" applyFont="1" applyFill="1">
      <alignment/>
      <protection/>
    </xf>
    <xf numFmtId="0" fontId="9" fillId="0" borderId="2" xfId="24" applyFont="1" applyFill="1" applyBorder="1" applyAlignment="1">
      <alignment horizontal="center" vertical="center"/>
      <protection/>
    </xf>
    <xf numFmtId="187" fontId="9" fillId="0" borderId="13" xfId="24" applyNumberFormat="1" applyFont="1" applyFill="1" applyBorder="1" applyAlignment="1">
      <alignment horizontal="center" vertical="center" wrapText="1"/>
      <protection/>
    </xf>
    <xf numFmtId="0" fontId="1" fillId="0" borderId="28" xfId="46" applyFont="1" applyFill="1" applyBorder="1" applyAlignment="1">
      <alignment horizontal="center" vertical="center"/>
      <protection/>
    </xf>
    <xf numFmtId="0" fontId="1" fillId="0" borderId="3" xfId="46" applyFont="1" applyFill="1" applyBorder="1" applyAlignment="1">
      <alignment horizontal="center" vertical="center"/>
      <protection/>
    </xf>
    <xf numFmtId="0" fontId="1" fillId="0" borderId="33" xfId="46" applyFont="1" applyFill="1" applyBorder="1" applyAlignment="1">
      <alignment horizontal="center" vertical="center"/>
      <protection/>
    </xf>
    <xf numFmtId="0" fontId="1" fillId="0" borderId="7" xfId="46" applyFont="1" applyFill="1" applyBorder="1">
      <alignment/>
      <protection/>
    </xf>
    <xf numFmtId="0" fontId="1" fillId="0" borderId="0" xfId="46" applyFont="1" applyFill="1" applyBorder="1">
      <alignment/>
      <protection/>
    </xf>
    <xf numFmtId="0" fontId="1" fillId="0" borderId="8" xfId="46" applyFont="1" applyFill="1" applyBorder="1">
      <alignment/>
      <protection/>
    </xf>
    <xf numFmtId="41" fontId="1" fillId="0" borderId="0" xfId="46" applyNumberFormat="1" applyFont="1" applyFill="1" applyBorder="1">
      <alignment/>
      <protection/>
    </xf>
    <xf numFmtId="41" fontId="1" fillId="0" borderId="5" xfId="46" applyNumberFormat="1" applyFont="1" applyFill="1" applyBorder="1">
      <alignment/>
      <protection/>
    </xf>
    <xf numFmtId="41" fontId="1" fillId="0" borderId="6" xfId="46" applyNumberFormat="1" applyFont="1" applyFill="1" applyBorder="1">
      <alignment/>
      <protection/>
    </xf>
    <xf numFmtId="0" fontId="1" fillId="0" borderId="8" xfId="46" applyFont="1" applyFill="1" applyBorder="1" applyAlignment="1">
      <alignment horizontal="distributed" vertical="center"/>
      <protection/>
    </xf>
    <xf numFmtId="41" fontId="1" fillId="0" borderId="8" xfId="46" applyNumberFormat="1" applyFont="1" applyFill="1" applyBorder="1">
      <alignment/>
      <protection/>
    </xf>
    <xf numFmtId="0" fontId="10" fillId="0" borderId="0" xfId="46" applyFont="1" applyFill="1">
      <alignment/>
      <protection/>
    </xf>
    <xf numFmtId="0" fontId="10" fillId="0" borderId="8" xfId="46" applyFont="1" applyFill="1" applyBorder="1" applyAlignment="1">
      <alignment horizontal="distributed" vertical="center"/>
      <protection/>
    </xf>
    <xf numFmtId="41" fontId="10" fillId="0" borderId="0" xfId="46" applyNumberFormat="1" applyFont="1" applyFill="1" applyBorder="1">
      <alignment/>
      <protection/>
    </xf>
    <xf numFmtId="41" fontId="10" fillId="0" borderId="8" xfId="46" applyNumberFormat="1" applyFont="1" applyFill="1" applyBorder="1">
      <alignment/>
      <protection/>
    </xf>
    <xf numFmtId="0" fontId="1" fillId="0" borderId="0" xfId="46" applyFont="1" applyFill="1" applyBorder="1" applyAlignment="1">
      <alignment horizontal="center"/>
      <protection/>
    </xf>
    <xf numFmtId="0" fontId="1" fillId="0" borderId="8" xfId="46" applyFont="1" applyFill="1" applyBorder="1" applyAlignment="1">
      <alignment horizontal="center"/>
      <protection/>
    </xf>
    <xf numFmtId="0" fontId="1" fillId="0" borderId="0" xfId="46" applyFont="1" applyFill="1" applyBorder="1" applyAlignment="1">
      <alignment horizontal="distributed" vertical="center"/>
      <protection/>
    </xf>
    <xf numFmtId="177" fontId="1" fillId="0" borderId="0" xfId="46" applyNumberFormat="1" applyFont="1" applyFill="1" applyBorder="1">
      <alignment/>
      <protection/>
    </xf>
    <xf numFmtId="0" fontId="1" fillId="0" borderId="9" xfId="46" applyFont="1" applyFill="1" applyBorder="1">
      <alignment/>
      <protection/>
    </xf>
    <xf numFmtId="0" fontId="1" fillId="0" borderId="10" xfId="46" applyFont="1" applyFill="1" applyBorder="1">
      <alignment/>
      <protection/>
    </xf>
    <xf numFmtId="0" fontId="1" fillId="0" borderId="11" xfId="46" applyFont="1" applyFill="1" applyBorder="1">
      <alignment/>
      <protection/>
    </xf>
    <xf numFmtId="41" fontId="1" fillId="0" borderId="10" xfId="46" applyNumberFormat="1" applyFont="1" applyFill="1" applyBorder="1">
      <alignment/>
      <protection/>
    </xf>
    <xf numFmtId="41" fontId="1" fillId="0" borderId="11" xfId="46" applyNumberFormat="1" applyFont="1" applyFill="1" applyBorder="1">
      <alignment/>
      <protection/>
    </xf>
    <xf numFmtId="0" fontId="7" fillId="0" borderId="0" xfId="47" applyFont="1" applyFill="1" applyAlignment="1">
      <alignment vertical="center"/>
      <protection/>
    </xf>
    <xf numFmtId="0" fontId="1" fillId="0" borderId="0" xfId="47" applyFont="1" applyFill="1" applyAlignment="1">
      <alignment vertical="center"/>
      <protection/>
    </xf>
    <xf numFmtId="0" fontId="1" fillId="0" borderId="0" xfId="47" applyFont="1" applyFill="1" applyBorder="1" applyAlignment="1">
      <alignment vertical="center"/>
      <protection/>
    </xf>
    <xf numFmtId="38" fontId="1" fillId="0" borderId="32" xfId="17" applyFont="1" applyBorder="1" applyAlignment="1">
      <alignment horizontal="centerContinuous" vertical="center"/>
    </xf>
    <xf numFmtId="38" fontId="1" fillId="0" borderId="34" xfId="17" applyFont="1" applyBorder="1" applyAlignment="1">
      <alignment horizontal="centerContinuous" vertical="center"/>
    </xf>
    <xf numFmtId="0" fontId="9" fillId="0" borderId="13" xfId="24" applyFont="1" applyFill="1" applyBorder="1" applyAlignment="1">
      <alignment horizontal="center" vertical="center"/>
      <protection/>
    </xf>
    <xf numFmtId="38" fontId="1" fillId="0" borderId="10" xfId="17" applyFont="1" applyBorder="1" applyAlignment="1">
      <alignment horizontal="center" vertical="center" wrapText="1"/>
    </xf>
    <xf numFmtId="38" fontId="1" fillId="0" borderId="3" xfId="17" applyFont="1" applyBorder="1" applyAlignment="1">
      <alignment horizontal="distributed" vertical="center"/>
    </xf>
    <xf numFmtId="38" fontId="1" fillId="0" borderId="27" xfId="17" applyFont="1" applyBorder="1" applyAlignment="1">
      <alignment horizontal="distributed" vertical="center"/>
    </xf>
    <xf numFmtId="38" fontId="1" fillId="0" borderId="24" xfId="17" applyFont="1" applyBorder="1" applyAlignment="1">
      <alignment vertical="center"/>
    </xf>
    <xf numFmtId="38" fontId="11" fillId="0" borderId="8" xfId="17" applyFont="1" applyBorder="1" applyAlignment="1">
      <alignment horizontal="distributed" vertical="center"/>
    </xf>
    <xf numFmtId="41" fontId="11" fillId="0" borderId="7" xfId="17" applyNumberFormat="1" applyFont="1" applyBorder="1" applyAlignment="1">
      <alignment vertical="center"/>
    </xf>
    <xf numFmtId="41" fontId="11" fillId="0" borderId="0" xfId="17" applyNumberFormat="1" applyFont="1" applyBorder="1" applyAlignment="1">
      <alignment vertical="center"/>
    </xf>
    <xf numFmtId="41" fontId="11" fillId="0" borderId="26" xfId="17" applyNumberFormat="1" applyFont="1" applyBorder="1" applyAlignment="1">
      <alignment vertical="center"/>
    </xf>
    <xf numFmtId="177" fontId="1" fillId="0" borderId="8" xfId="17" applyNumberFormat="1" applyFont="1" applyBorder="1" applyAlignment="1">
      <alignment vertical="center"/>
    </xf>
    <xf numFmtId="180" fontId="1" fillId="0" borderId="0" xfId="17" applyNumberFormat="1" applyFont="1" applyBorder="1" applyAlignment="1">
      <alignment vertical="center"/>
    </xf>
    <xf numFmtId="180" fontId="1" fillId="0" borderId="26" xfId="17" applyNumberFormat="1" applyFont="1" applyBorder="1" applyAlignment="1">
      <alignment vertical="center"/>
    </xf>
    <xf numFmtId="177" fontId="1" fillId="0" borderId="26" xfId="17" applyNumberFormat="1" applyFont="1" applyBorder="1" applyAlignment="1">
      <alignment vertical="center"/>
    </xf>
    <xf numFmtId="192" fontId="1" fillId="0" borderId="0" xfId="17" applyNumberFormat="1" applyFont="1" applyBorder="1" applyAlignment="1">
      <alignment vertical="center"/>
    </xf>
    <xf numFmtId="180" fontId="1" fillId="0" borderId="10" xfId="17" applyNumberFormat="1" applyFont="1" applyBorder="1" applyAlignment="1">
      <alignment vertical="center"/>
    </xf>
    <xf numFmtId="180" fontId="1" fillId="0" borderId="27" xfId="17" applyNumberFormat="1" applyFont="1" applyBorder="1" applyAlignment="1">
      <alignment vertical="center"/>
    </xf>
    <xf numFmtId="180" fontId="1" fillId="0" borderId="11" xfId="17" applyNumberFormat="1" applyFont="1" applyBorder="1" applyAlignment="1">
      <alignment vertical="center"/>
    </xf>
    <xf numFmtId="38" fontId="1" fillId="0" borderId="0" xfId="17" applyFont="1" applyBorder="1" applyAlignment="1">
      <alignment horizontal="left" vertical="center"/>
    </xf>
    <xf numFmtId="38" fontId="1" fillId="0" borderId="18" xfId="17" applyFont="1" applyBorder="1" applyAlignment="1">
      <alignment horizontal="centerContinuous" vertical="center"/>
    </xf>
    <xf numFmtId="38" fontId="1" fillId="0" borderId="19" xfId="17" applyFont="1" applyBorder="1" applyAlignment="1">
      <alignment horizontal="centerContinuous" vertical="center"/>
    </xf>
    <xf numFmtId="38" fontId="1" fillId="0" borderId="33" xfId="17" applyFont="1" applyBorder="1" applyAlignment="1">
      <alignment horizontal="centerContinuous" vertical="center"/>
    </xf>
    <xf numFmtId="38" fontId="1" fillId="0" borderId="28" xfId="17" applyFont="1" applyBorder="1" applyAlignment="1">
      <alignment horizontal="centerContinuous" vertical="center"/>
    </xf>
    <xf numFmtId="38" fontId="1" fillId="0" borderId="0" xfId="17" applyFont="1" applyBorder="1" applyAlignment="1">
      <alignment horizontal="centerContinuous" vertical="center"/>
    </xf>
    <xf numFmtId="38" fontId="1" fillId="0" borderId="3" xfId="17" applyFont="1" applyBorder="1" applyAlignment="1">
      <alignment horizontal="center" vertical="center"/>
    </xf>
    <xf numFmtId="185" fontId="10" fillId="0" borderId="0" xfId="17" applyNumberFormat="1" applyFont="1" applyBorder="1" applyAlignment="1">
      <alignment vertical="center"/>
    </xf>
    <xf numFmtId="38" fontId="10" fillId="0" borderId="0" xfId="17" applyNumberFormat="1" applyFont="1" applyBorder="1" applyAlignment="1">
      <alignment vertical="center"/>
    </xf>
    <xf numFmtId="185" fontId="10" fillId="0" borderId="8" xfId="17" applyNumberFormat="1" applyFont="1" applyBorder="1" applyAlignment="1">
      <alignment vertical="center"/>
    </xf>
    <xf numFmtId="185" fontId="1" fillId="0" borderId="0" xfId="17" applyNumberFormat="1" applyFont="1" applyBorder="1" applyAlignment="1">
      <alignment vertical="center"/>
    </xf>
    <xf numFmtId="38" fontId="1" fillId="0" borderId="0" xfId="17" applyNumberFormat="1" applyFont="1" applyBorder="1" applyAlignment="1">
      <alignment vertical="center"/>
    </xf>
    <xf numFmtId="185" fontId="1" fillId="0" borderId="8" xfId="17" applyNumberFormat="1" applyFont="1" applyBorder="1" applyAlignment="1">
      <alignment vertical="center"/>
    </xf>
    <xf numFmtId="38" fontId="1" fillId="0" borderId="10" xfId="17" applyFont="1" applyBorder="1" applyAlignment="1">
      <alignment vertical="center"/>
    </xf>
    <xf numFmtId="185" fontId="1" fillId="0" borderId="10" xfId="17" applyNumberFormat="1" applyFont="1" applyBorder="1" applyAlignment="1">
      <alignment vertical="center"/>
    </xf>
    <xf numFmtId="38" fontId="1" fillId="0" borderId="10" xfId="17" applyNumberFormat="1" applyFont="1" applyBorder="1" applyAlignment="1">
      <alignment vertical="center"/>
    </xf>
    <xf numFmtId="38" fontId="1" fillId="0" borderId="0" xfId="17" applyFont="1" applyFill="1" applyAlignment="1">
      <alignment horizontal="right" vertical="center"/>
    </xf>
    <xf numFmtId="38" fontId="1" fillId="0" borderId="15" xfId="17" applyFont="1" applyFill="1" applyBorder="1" applyAlignment="1">
      <alignment vertical="distributed" wrapText="1"/>
    </xf>
    <xf numFmtId="38" fontId="1" fillId="0" borderId="5" xfId="17" applyFont="1" applyFill="1" applyBorder="1" applyAlignment="1">
      <alignment horizontal="center" vertical="center"/>
    </xf>
    <xf numFmtId="38" fontId="10" fillId="0" borderId="8" xfId="17" applyFont="1" applyFill="1" applyBorder="1" applyAlignment="1">
      <alignment vertical="center"/>
    </xf>
    <xf numFmtId="38" fontId="10" fillId="0" borderId="0" xfId="17" applyFont="1" applyFill="1" applyBorder="1" applyAlignment="1">
      <alignment horizontal="distributed" vertical="center"/>
    </xf>
    <xf numFmtId="41" fontId="10" fillId="0" borderId="7" xfId="17" applyNumberFormat="1" applyFont="1" applyFill="1" applyBorder="1" applyAlignment="1">
      <alignment horizontal="right" vertical="center" shrinkToFit="1"/>
    </xf>
    <xf numFmtId="41" fontId="10" fillId="0" borderId="0" xfId="17" applyNumberFormat="1" applyFont="1" applyFill="1" applyBorder="1" applyAlignment="1">
      <alignment horizontal="right" vertical="center" shrinkToFit="1"/>
    </xf>
    <xf numFmtId="41" fontId="10" fillId="0" borderId="8" xfId="17" applyNumberFormat="1" applyFont="1" applyFill="1" applyBorder="1" applyAlignment="1">
      <alignment horizontal="right" vertical="center" shrinkToFit="1"/>
    </xf>
    <xf numFmtId="38" fontId="1" fillId="0" borderId="8" xfId="17" applyFont="1" applyFill="1" applyBorder="1" applyAlignment="1">
      <alignment horizontal="right" vertical="center"/>
    </xf>
    <xf numFmtId="41" fontId="1" fillId="0" borderId="7" xfId="17" applyNumberFormat="1" applyFont="1" applyFill="1" applyBorder="1" applyAlignment="1">
      <alignment horizontal="right" vertical="center" shrinkToFit="1"/>
    </xf>
    <xf numFmtId="41" fontId="1" fillId="0" borderId="0" xfId="17" applyNumberFormat="1" applyFont="1" applyFill="1" applyBorder="1" applyAlignment="1">
      <alignment horizontal="right" vertical="center" shrinkToFit="1"/>
    </xf>
    <xf numFmtId="41" fontId="1" fillId="0" borderId="8" xfId="17" applyNumberFormat="1" applyFont="1" applyFill="1" applyBorder="1" applyAlignment="1">
      <alignment horizontal="right" vertical="center" shrinkToFit="1"/>
    </xf>
    <xf numFmtId="41" fontId="1" fillId="0" borderId="9" xfId="17" applyNumberFormat="1" applyFont="1" applyFill="1" applyBorder="1" applyAlignment="1">
      <alignment horizontal="right" vertical="center" shrinkToFit="1"/>
    </xf>
    <xf numFmtId="41" fontId="1" fillId="0" borderId="10" xfId="17" applyNumberFormat="1" applyFont="1" applyFill="1" applyBorder="1" applyAlignment="1">
      <alignment horizontal="right" vertical="center" shrinkToFit="1"/>
    </xf>
    <xf numFmtId="41" fontId="1" fillId="0" borderId="11" xfId="17" applyNumberFormat="1" applyFont="1" applyFill="1" applyBorder="1" applyAlignment="1">
      <alignment horizontal="right" vertical="center" shrinkToFit="1"/>
    </xf>
    <xf numFmtId="0" fontId="1" fillId="0" borderId="3" xfId="49" applyFont="1" applyFill="1" applyBorder="1" applyAlignment="1">
      <alignment horizontal="center" vertical="center"/>
      <protection/>
    </xf>
    <xf numFmtId="38" fontId="11" fillId="0" borderId="4" xfId="17" applyFont="1" applyFill="1" applyBorder="1" applyAlignment="1">
      <alignment horizontal="center" vertical="center"/>
    </xf>
    <xf numFmtId="38" fontId="11" fillId="0" borderId="6" xfId="17" applyFont="1" applyFill="1" applyBorder="1" applyAlignment="1">
      <alignment horizontal="distributed" vertical="center"/>
    </xf>
    <xf numFmtId="41" fontId="11" fillId="0" borderId="5" xfId="17" applyNumberFormat="1" applyFont="1" applyFill="1" applyBorder="1" applyAlignment="1">
      <alignment horizontal="right" vertical="center" shrinkToFit="1"/>
    </xf>
    <xf numFmtId="41" fontId="11" fillId="0" borderId="6" xfId="17" applyNumberFormat="1" applyFont="1" applyFill="1" applyBorder="1" applyAlignment="1">
      <alignment horizontal="right" vertical="center" shrinkToFit="1"/>
    </xf>
    <xf numFmtId="38" fontId="7" fillId="0" borderId="0" xfId="17" applyFont="1" applyFill="1" applyAlignment="1">
      <alignment/>
    </xf>
    <xf numFmtId="182" fontId="1" fillId="0" borderId="0" xfId="17" applyNumberFormat="1" applyFont="1" applyFill="1" applyBorder="1" applyAlignment="1">
      <alignment/>
    </xf>
    <xf numFmtId="38" fontId="1" fillId="0" borderId="4" xfId="17" applyFont="1" applyFill="1" applyBorder="1" applyAlignment="1">
      <alignment vertical="center"/>
    </xf>
    <xf numFmtId="38" fontId="1" fillId="0" borderId="29" xfId="17" applyFont="1" applyFill="1" applyBorder="1" applyAlignment="1">
      <alignment horizontal="center" vertical="center"/>
    </xf>
    <xf numFmtId="38" fontId="1" fillId="0" borderId="28" xfId="17" applyFont="1" applyFill="1" applyBorder="1" applyAlignment="1">
      <alignment horizontal="center" vertical="center"/>
    </xf>
    <xf numFmtId="38" fontId="1" fillId="0" borderId="6" xfId="17" applyFont="1" applyFill="1" applyBorder="1" applyAlignment="1">
      <alignment vertical="center"/>
    </xf>
    <xf numFmtId="38" fontId="1" fillId="0" borderId="7" xfId="17" applyFont="1" applyFill="1" applyBorder="1" applyAlignment="1">
      <alignment horizontal="distributed" vertical="center"/>
    </xf>
    <xf numFmtId="0" fontId="8" fillId="0" borderId="0" xfId="50" applyFont="1" applyFill="1" applyBorder="1" applyAlignment="1">
      <alignment horizontal="left" vertical="center"/>
      <protection/>
    </xf>
    <xf numFmtId="0" fontId="1" fillId="0" borderId="8" xfId="50" applyFont="1" applyFill="1" applyBorder="1" applyAlignment="1">
      <alignment horizontal="distributed" vertical="center"/>
      <protection/>
    </xf>
    <xf numFmtId="38" fontId="1" fillId="0" borderId="8" xfId="17" applyFont="1" applyFill="1" applyBorder="1" applyAlignment="1" quotePrefix="1">
      <alignment vertical="center"/>
    </xf>
    <xf numFmtId="38" fontId="1" fillId="0" borderId="0" xfId="17" applyFont="1" applyFill="1" applyBorder="1" applyAlignment="1">
      <alignment horizontal="left" vertical="center"/>
    </xf>
    <xf numFmtId="38" fontId="1" fillId="0" borderId="8" xfId="17" applyFont="1" applyFill="1" applyBorder="1" applyAlignment="1">
      <alignment horizontal="left" vertical="center"/>
    </xf>
    <xf numFmtId="38" fontId="1" fillId="0" borderId="8" xfId="17" applyFont="1" applyFill="1" applyBorder="1" applyAlignment="1" quotePrefix="1">
      <alignment horizontal="left" vertical="center"/>
    </xf>
    <xf numFmtId="38" fontId="1" fillId="0" borderId="7" xfId="17" applyFont="1" applyFill="1" applyBorder="1" applyAlignment="1">
      <alignment horizontal="center" vertical="distributed" textRotation="255"/>
    </xf>
    <xf numFmtId="38" fontId="9" fillId="0" borderId="8" xfId="17" applyFont="1" applyFill="1" applyBorder="1" applyAlignment="1">
      <alignment horizontal="distributed" vertical="center"/>
    </xf>
    <xf numFmtId="40" fontId="9" fillId="0" borderId="0" xfId="17" applyNumberFormat="1" applyFont="1" applyFill="1" applyBorder="1" applyAlignment="1">
      <alignment horizontal="left" vertical="center"/>
    </xf>
    <xf numFmtId="38" fontId="9" fillId="0" borderId="0" xfId="17" applyFont="1" applyFill="1" applyBorder="1" applyAlignment="1">
      <alignment horizontal="left" vertical="center"/>
    </xf>
    <xf numFmtId="38" fontId="9" fillId="0" borderId="0" xfId="17" applyFont="1" applyFill="1" applyBorder="1" applyAlignment="1">
      <alignment horizontal="distributed" vertical="center"/>
    </xf>
    <xf numFmtId="38" fontId="1" fillId="0" borderId="7" xfId="17" applyFont="1" applyFill="1" applyBorder="1" applyAlignment="1">
      <alignment vertical="distributed" textRotation="255"/>
    </xf>
    <xf numFmtId="38" fontId="1" fillId="0" borderId="9" xfId="17" applyFont="1" applyFill="1" applyBorder="1" applyAlignment="1">
      <alignment/>
    </xf>
    <xf numFmtId="38" fontId="9" fillId="0" borderId="5" xfId="17" applyFont="1" applyFill="1" applyBorder="1" applyAlignment="1">
      <alignment/>
    </xf>
    <xf numFmtId="0" fontId="1" fillId="0" borderId="0" xfId="51" applyFont="1" applyFill="1">
      <alignment/>
      <protection/>
    </xf>
    <xf numFmtId="0" fontId="7" fillId="0" borderId="0" xfId="51" applyFont="1" applyFill="1">
      <alignment/>
      <protection/>
    </xf>
    <xf numFmtId="0" fontId="1" fillId="0" borderId="0" xfId="51" applyFont="1" applyFill="1" applyAlignment="1">
      <alignment horizontal="right"/>
      <protection/>
    </xf>
    <xf numFmtId="0" fontId="1" fillId="0" borderId="17" xfId="51" applyFont="1" applyFill="1" applyBorder="1" applyAlignment="1">
      <alignment horizontal="distributed"/>
      <protection/>
    </xf>
    <xf numFmtId="0" fontId="1" fillId="0" borderId="7" xfId="51" applyFont="1" applyFill="1" applyBorder="1" applyAlignment="1">
      <alignment horizontal="center"/>
      <protection/>
    </xf>
    <xf numFmtId="0" fontId="1" fillId="0" borderId="2" xfId="51" applyFont="1" applyFill="1" applyBorder="1" applyAlignment="1">
      <alignment horizontal="center"/>
      <protection/>
    </xf>
    <xf numFmtId="0" fontId="1" fillId="0" borderId="2" xfId="51" applyFont="1" applyFill="1" applyBorder="1">
      <alignment/>
      <protection/>
    </xf>
    <xf numFmtId="0" fontId="1" fillId="0" borderId="2" xfId="51" applyFont="1" applyFill="1" applyBorder="1" applyAlignment="1">
      <alignment horizontal="distributed"/>
      <protection/>
    </xf>
    <xf numFmtId="0" fontId="10" fillId="0" borderId="0" xfId="51" applyFont="1" applyFill="1">
      <alignment/>
      <protection/>
    </xf>
    <xf numFmtId="0" fontId="10" fillId="0" borderId="15" xfId="51" applyFont="1" applyFill="1" applyBorder="1" applyAlignment="1">
      <alignment horizontal="distributed"/>
      <protection/>
    </xf>
    <xf numFmtId="41" fontId="10" fillId="0" borderId="0" xfId="51" applyNumberFormat="1" applyFont="1" applyFill="1" applyBorder="1">
      <alignment/>
      <protection/>
    </xf>
    <xf numFmtId="41" fontId="10" fillId="0" borderId="8" xfId="51" applyNumberFormat="1" applyFont="1" applyFill="1" applyBorder="1">
      <alignment/>
      <protection/>
    </xf>
    <xf numFmtId="0" fontId="1" fillId="0" borderId="15" xfId="51" applyFont="1" applyFill="1" applyBorder="1" applyAlignment="1">
      <alignment horizontal="distributed"/>
      <protection/>
    </xf>
    <xf numFmtId="41" fontId="1" fillId="0" borderId="0" xfId="51" applyNumberFormat="1" applyFont="1" applyFill="1" applyBorder="1">
      <alignment/>
      <protection/>
    </xf>
    <xf numFmtId="41" fontId="1" fillId="0" borderId="8" xfId="51" applyNumberFormat="1" applyFont="1" applyFill="1" applyBorder="1">
      <alignment/>
      <protection/>
    </xf>
    <xf numFmtId="41" fontId="1" fillId="0" borderId="17" xfId="51" applyNumberFormat="1" applyFont="1" applyFill="1" applyBorder="1">
      <alignment/>
      <protection/>
    </xf>
    <xf numFmtId="0" fontId="1" fillId="0" borderId="10" xfId="51" applyFont="1" applyFill="1" applyBorder="1" applyAlignment="1">
      <alignment horizontal="center"/>
      <protection/>
    </xf>
    <xf numFmtId="0" fontId="1" fillId="0" borderId="11" xfId="51" applyFont="1" applyFill="1" applyBorder="1" applyAlignment="1">
      <alignment horizontal="center"/>
      <protection/>
    </xf>
    <xf numFmtId="0" fontId="1" fillId="0" borderId="0" xfId="51" applyFont="1" applyFill="1" applyBorder="1">
      <alignment/>
      <protection/>
    </xf>
    <xf numFmtId="0" fontId="1" fillId="0" borderId="3" xfId="51" applyFont="1" applyFill="1" applyBorder="1" applyAlignment="1">
      <alignment horizontal="center"/>
      <protection/>
    </xf>
    <xf numFmtId="41" fontId="10" fillId="0" borderId="0" xfId="51" applyNumberFormat="1" applyFont="1" applyFill="1">
      <alignment/>
      <protection/>
    </xf>
    <xf numFmtId="41" fontId="10" fillId="0" borderId="5" xfId="51" applyNumberFormat="1" applyFont="1" applyFill="1" applyBorder="1">
      <alignment/>
      <protection/>
    </xf>
    <xf numFmtId="41" fontId="10" fillId="0" borderId="6" xfId="51" applyNumberFormat="1" applyFont="1" applyFill="1" applyBorder="1">
      <alignment/>
      <protection/>
    </xf>
    <xf numFmtId="41" fontId="1" fillId="0" borderId="0" xfId="51" applyNumberFormat="1" applyFont="1" applyFill="1">
      <alignment/>
      <protection/>
    </xf>
    <xf numFmtId="41" fontId="1" fillId="0" borderId="0" xfId="51" applyNumberFormat="1" applyFont="1" applyFill="1" applyAlignment="1">
      <alignment horizontal="left"/>
      <protection/>
    </xf>
    <xf numFmtId="41" fontId="1" fillId="0" borderId="0" xfId="51" applyNumberFormat="1" applyFont="1" applyFill="1" applyAlignment="1">
      <alignment horizontal="right"/>
      <protection/>
    </xf>
    <xf numFmtId="41" fontId="1" fillId="0" borderId="10" xfId="51" applyNumberFormat="1" applyFont="1" applyFill="1" applyBorder="1">
      <alignment/>
      <protection/>
    </xf>
    <xf numFmtId="41" fontId="1" fillId="0" borderId="11" xfId="51" applyNumberFormat="1" applyFont="1" applyFill="1" applyBorder="1">
      <alignment/>
      <protection/>
    </xf>
    <xf numFmtId="0" fontId="1" fillId="0" borderId="0" xfId="52" applyFont="1" applyFill="1" applyAlignment="1">
      <alignment vertical="center"/>
      <protection/>
    </xf>
    <xf numFmtId="182" fontId="1" fillId="0" borderId="0" xfId="17" applyNumberFormat="1" applyFont="1" applyFill="1" applyBorder="1" applyAlignment="1">
      <alignment vertical="center"/>
    </xf>
    <xf numFmtId="38" fontId="1" fillId="0" borderId="1" xfId="17" applyFont="1" applyFill="1" applyBorder="1" applyAlignment="1">
      <alignment horizontal="center" vertical="center"/>
    </xf>
    <xf numFmtId="0" fontId="1" fillId="0" borderId="3" xfId="52" applyFont="1" applyFill="1" applyBorder="1" applyAlignment="1">
      <alignment horizontal="distributed" vertical="center"/>
      <protection/>
    </xf>
    <xf numFmtId="41" fontId="1" fillId="0" borderId="4" xfId="17" applyNumberFormat="1" applyFont="1" applyFill="1" applyBorder="1" applyAlignment="1">
      <alignment vertical="center"/>
    </xf>
    <xf numFmtId="41" fontId="1" fillId="0" borderId="5" xfId="17" applyNumberFormat="1" applyFont="1" applyFill="1" applyBorder="1" applyAlignment="1">
      <alignment vertical="center"/>
    </xf>
    <xf numFmtId="41" fontId="11" fillId="0" borderId="7" xfId="17" applyNumberFormat="1" applyFont="1" applyFill="1" applyBorder="1" applyAlignment="1">
      <alignment vertical="center"/>
    </xf>
    <xf numFmtId="41" fontId="11" fillId="0" borderId="0" xfId="17" applyNumberFormat="1" applyFont="1" applyFill="1" applyBorder="1" applyAlignment="1">
      <alignment vertical="center"/>
    </xf>
    <xf numFmtId="38" fontId="1" fillId="0" borderId="7" xfId="17" applyFont="1" applyFill="1" applyBorder="1" applyAlignment="1">
      <alignment horizontal="left" vertical="center"/>
    </xf>
    <xf numFmtId="0" fontId="14" fillId="0" borderId="8" xfId="52" applyFont="1" applyFill="1" applyBorder="1" applyAlignment="1">
      <alignment horizontal="distributed" vertical="center"/>
      <protection/>
    </xf>
    <xf numFmtId="41" fontId="11" fillId="0" borderId="8" xfId="17" applyNumberFormat="1" applyFont="1" applyFill="1" applyBorder="1" applyAlignment="1">
      <alignment vertical="center"/>
    </xf>
    <xf numFmtId="38" fontId="9" fillId="0" borderId="0" xfId="17" applyFont="1" applyFill="1" applyAlignment="1">
      <alignment vertical="center"/>
    </xf>
    <xf numFmtId="0" fontId="7" fillId="0" borderId="0" xfId="53" applyFont="1" applyFill="1" applyAlignment="1">
      <alignment vertical="center"/>
      <protection/>
    </xf>
    <xf numFmtId="38" fontId="9" fillId="0" borderId="0" xfId="17" applyFont="1" applyFill="1" applyBorder="1" applyAlignment="1">
      <alignment vertical="center"/>
    </xf>
    <xf numFmtId="182" fontId="9" fillId="0" borderId="0" xfId="17" applyNumberFormat="1" applyFont="1" applyFill="1" applyBorder="1" applyAlignment="1">
      <alignment vertical="center"/>
    </xf>
    <xf numFmtId="38" fontId="9" fillId="0" borderId="0" xfId="17" applyFont="1" applyFill="1" applyAlignment="1">
      <alignment vertical="center" shrinkToFit="1"/>
    </xf>
    <xf numFmtId="38" fontId="9" fillId="0" borderId="15" xfId="17" applyFont="1" applyFill="1" applyBorder="1" applyAlignment="1">
      <alignment horizontal="center" vertical="center" shrinkToFit="1"/>
    </xf>
    <xf numFmtId="38" fontId="1" fillId="0" borderId="3" xfId="17" applyFont="1" applyFill="1" applyBorder="1" applyAlignment="1">
      <alignment horizontal="distributed" vertical="center" shrinkToFit="1"/>
    </xf>
    <xf numFmtId="38" fontId="1" fillId="0" borderId="3" xfId="17" applyFont="1" applyFill="1" applyBorder="1" applyAlignment="1">
      <alignment horizontal="center" vertical="center" shrinkToFit="1"/>
    </xf>
    <xf numFmtId="38" fontId="9" fillId="0" borderId="2" xfId="17" applyFont="1" applyFill="1" applyBorder="1" applyAlignment="1">
      <alignment vertical="center" shrinkToFit="1"/>
    </xf>
    <xf numFmtId="38" fontId="9" fillId="0" borderId="7" xfId="17" applyFont="1" applyFill="1" applyBorder="1" applyAlignment="1">
      <alignment vertical="center" shrinkToFit="1"/>
    </xf>
    <xf numFmtId="38" fontId="1" fillId="0" borderId="0" xfId="17" applyFont="1" applyFill="1" applyAlignment="1">
      <alignment vertical="center" shrinkToFit="1"/>
    </xf>
    <xf numFmtId="38" fontId="10" fillId="0" borderId="0" xfId="17" applyFont="1" applyFill="1" applyAlignment="1">
      <alignment vertical="center" shrinkToFit="1"/>
    </xf>
    <xf numFmtId="38" fontId="1" fillId="0" borderId="8" xfId="17" applyFont="1" applyFill="1" applyBorder="1" applyAlignment="1">
      <alignment horizontal="distributed" vertical="center" shrinkToFit="1"/>
    </xf>
    <xf numFmtId="41" fontId="9" fillId="0" borderId="7" xfId="17" applyNumberFormat="1" applyFont="1" applyFill="1" applyBorder="1" applyAlignment="1">
      <alignment vertical="center"/>
    </xf>
    <xf numFmtId="41" fontId="9" fillId="0" borderId="0" xfId="17" applyNumberFormat="1" applyFont="1" applyFill="1" applyBorder="1" applyAlignment="1">
      <alignment vertical="center"/>
    </xf>
    <xf numFmtId="41" fontId="9" fillId="0" borderId="8" xfId="17" applyNumberFormat="1" applyFont="1" applyFill="1" applyBorder="1" applyAlignment="1">
      <alignment vertical="center"/>
    </xf>
    <xf numFmtId="38" fontId="9" fillId="0" borderId="9" xfId="17" applyFont="1" applyFill="1" applyBorder="1" applyAlignment="1">
      <alignment vertical="center" shrinkToFit="1"/>
    </xf>
    <xf numFmtId="38" fontId="1" fillId="0" borderId="11" xfId="17" applyFont="1" applyFill="1" applyBorder="1" applyAlignment="1">
      <alignment horizontal="distributed" vertical="center" shrinkToFit="1"/>
    </xf>
    <xf numFmtId="38" fontId="1" fillId="0" borderId="0" xfId="17" applyFont="1" applyAlignment="1">
      <alignment horizontal="center" vertical="center"/>
    </xf>
    <xf numFmtId="38" fontId="9" fillId="0" borderId="3" xfId="17" applyFont="1" applyBorder="1" applyAlignment="1">
      <alignment horizontal="distributed" vertical="center"/>
    </xf>
    <xf numFmtId="38" fontId="1" fillId="0" borderId="15" xfId="17" applyFont="1" applyBorder="1" applyAlignment="1">
      <alignment horizontal="center" vertical="center"/>
    </xf>
    <xf numFmtId="38" fontId="9" fillId="0" borderId="4" xfId="17" applyFont="1" applyBorder="1" applyAlignment="1">
      <alignment horizontal="distributed" vertical="center"/>
    </xf>
    <xf numFmtId="38" fontId="9" fillId="0" borderId="5" xfId="17" applyFont="1" applyBorder="1" applyAlignment="1">
      <alignment horizontal="distributed" vertical="center"/>
    </xf>
    <xf numFmtId="38" fontId="9" fillId="0" borderId="6" xfId="17" applyFont="1" applyBorder="1" applyAlignment="1">
      <alignment horizontal="distributed" vertical="center"/>
    </xf>
    <xf numFmtId="38" fontId="11" fillId="0" borderId="15" xfId="17" applyFont="1" applyBorder="1" applyAlignment="1">
      <alignment horizontal="distributed" vertical="center"/>
    </xf>
    <xf numFmtId="38" fontId="11" fillId="0" borderId="7" xfId="17" applyFont="1" applyBorder="1" applyAlignment="1">
      <alignment horizontal="right" vertical="center"/>
    </xf>
    <xf numFmtId="38" fontId="11" fillId="0" borderId="0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" fillId="0" borderId="8" xfId="17" applyFont="1" applyBorder="1" applyAlignment="1">
      <alignment horizontal="right" vertical="center"/>
    </xf>
    <xf numFmtId="38" fontId="10" fillId="0" borderId="2" xfId="17" applyFont="1" applyBorder="1" applyAlignment="1">
      <alignment horizontal="distributed" vertical="center"/>
    </xf>
    <xf numFmtId="38" fontId="10" fillId="0" borderId="9" xfId="17" applyFont="1" applyBorder="1" applyAlignment="1">
      <alignment horizontal="right" vertical="center"/>
    </xf>
    <xf numFmtId="38" fontId="10" fillId="0" borderId="10" xfId="17" applyFont="1" applyBorder="1" applyAlignment="1">
      <alignment horizontal="right" vertical="center"/>
    </xf>
    <xf numFmtId="38" fontId="10" fillId="0" borderId="11" xfId="17" applyFont="1" applyBorder="1" applyAlignment="1">
      <alignment horizontal="right" vertical="center"/>
    </xf>
    <xf numFmtId="49" fontId="1" fillId="0" borderId="0" xfId="17" applyNumberFormat="1" applyFont="1" applyAlignment="1">
      <alignment vertical="center"/>
    </xf>
    <xf numFmtId="187" fontId="9" fillId="0" borderId="28" xfId="24" applyNumberFormat="1" applyFont="1" applyFill="1" applyBorder="1" applyAlignment="1">
      <alignment horizontal="center" vertical="center"/>
      <protection/>
    </xf>
    <xf numFmtId="38" fontId="1" fillId="0" borderId="33" xfId="17" applyFont="1" applyFill="1" applyBorder="1" applyAlignment="1">
      <alignment horizontal="center" vertical="center"/>
    </xf>
    <xf numFmtId="38" fontId="9" fillId="0" borderId="2" xfId="17" applyFont="1" applyFill="1" applyBorder="1" applyAlignment="1">
      <alignment horizontal="center" vertical="center" wrapText="1"/>
    </xf>
    <xf numFmtId="187" fontId="9" fillId="0" borderId="33" xfId="24" applyNumberFormat="1" applyFont="1" applyFill="1" applyBorder="1" applyAlignment="1">
      <alignment horizontal="center" vertical="center"/>
      <protection/>
    </xf>
    <xf numFmtId="187" fontId="9" fillId="0" borderId="29" xfId="24" applyNumberFormat="1" applyFont="1" applyFill="1" applyBorder="1" applyAlignment="1">
      <alignment horizontal="center" vertical="center"/>
      <protection/>
    </xf>
    <xf numFmtId="187" fontId="1" fillId="0" borderId="16" xfId="17" applyNumberFormat="1" applyFont="1" applyFill="1" applyBorder="1" applyAlignment="1">
      <alignment horizontal="distributed" vertical="center"/>
    </xf>
    <xf numFmtId="187" fontId="1" fillId="0" borderId="32" xfId="17" applyNumberFormat="1" applyFont="1" applyFill="1" applyBorder="1" applyAlignment="1">
      <alignment horizontal="distributed" vertical="center"/>
    </xf>
    <xf numFmtId="187" fontId="1" fillId="0" borderId="31" xfId="17" applyNumberFormat="1" applyFont="1" applyFill="1" applyBorder="1" applyAlignment="1">
      <alignment horizontal="distributed" vertical="center"/>
    </xf>
    <xf numFmtId="38" fontId="9" fillId="0" borderId="13" xfId="17" applyFont="1" applyFill="1" applyBorder="1" applyAlignment="1">
      <alignment horizontal="center" vertical="center" wrapText="1"/>
    </xf>
    <xf numFmtId="38" fontId="9" fillId="0" borderId="15" xfId="17" applyFont="1" applyFill="1" applyBorder="1" applyAlignment="1">
      <alignment horizontal="center" vertical="center" wrapText="1"/>
    </xf>
    <xf numFmtId="38" fontId="1" fillId="0" borderId="0" xfId="17" applyFont="1" applyFill="1" applyAlignment="1">
      <alignment horizontal="center" vertical="center"/>
    </xf>
    <xf numFmtId="38" fontId="1" fillId="0" borderId="14" xfId="17" applyFont="1" applyFill="1" applyBorder="1" applyAlignment="1">
      <alignment horizontal="center" vertical="center"/>
    </xf>
    <xf numFmtId="38" fontId="1" fillId="0" borderId="13" xfId="17" applyFont="1" applyFill="1" applyBorder="1" applyAlignment="1">
      <alignment horizontal="center" vertical="center" wrapText="1" shrinkToFit="1"/>
    </xf>
    <xf numFmtId="38" fontId="1" fillId="0" borderId="2" xfId="17" applyFont="1" applyFill="1" applyBorder="1" applyAlignment="1">
      <alignment horizontal="center" vertical="center" wrapText="1" shrinkToFit="1"/>
    </xf>
    <xf numFmtId="38" fontId="1" fillId="0" borderId="2" xfId="17" applyFont="1" applyFill="1" applyBorder="1" applyAlignment="1">
      <alignment horizontal="center" vertical="center"/>
    </xf>
    <xf numFmtId="38" fontId="1" fillId="0" borderId="13" xfId="17" applyFont="1" applyFill="1" applyBorder="1" applyAlignment="1">
      <alignment horizontal="center" vertical="center"/>
    </xf>
    <xf numFmtId="38" fontId="1" fillId="0" borderId="31" xfId="17" applyFont="1" applyFill="1" applyBorder="1" applyAlignment="1">
      <alignment horizontal="distributed" vertical="center"/>
    </xf>
    <xf numFmtId="38" fontId="1" fillId="0" borderId="32" xfId="17" applyFont="1" applyFill="1" applyBorder="1" applyAlignment="1">
      <alignment horizontal="distributed" vertical="center"/>
    </xf>
    <xf numFmtId="0" fontId="1" fillId="0" borderId="0" xfId="23" applyFont="1" applyFill="1" applyBorder="1" applyAlignment="1">
      <alignment horizontal="distributed"/>
      <protection/>
    </xf>
    <xf numFmtId="38" fontId="1" fillId="0" borderId="16" xfId="17" applyFont="1" applyFill="1" applyBorder="1" applyAlignment="1">
      <alignment horizontal="distributed" vertical="center"/>
    </xf>
    <xf numFmtId="58" fontId="1" fillId="0" borderId="17" xfId="23" applyNumberFormat="1" applyFont="1" applyFill="1" applyBorder="1" applyAlignment="1">
      <alignment horizontal="center" vertical="center"/>
      <protection/>
    </xf>
    <xf numFmtId="58" fontId="1" fillId="0" borderId="19" xfId="23" applyNumberFormat="1" applyFont="1" applyFill="1" applyBorder="1" applyAlignment="1">
      <alignment horizontal="center" vertical="center"/>
      <protection/>
    </xf>
    <xf numFmtId="58" fontId="1" fillId="0" borderId="9" xfId="23" applyNumberFormat="1" applyFont="1" applyFill="1" applyBorder="1" applyAlignment="1">
      <alignment horizontal="center" vertical="center"/>
      <protection/>
    </xf>
    <xf numFmtId="58" fontId="1" fillId="0" borderId="11" xfId="23" applyNumberFormat="1" applyFont="1" applyFill="1" applyBorder="1" applyAlignment="1">
      <alignment horizontal="center" vertical="center"/>
      <protection/>
    </xf>
    <xf numFmtId="0" fontId="1" fillId="0" borderId="7" xfId="23" applyFont="1" applyFill="1" applyBorder="1" applyAlignment="1">
      <alignment horizontal="center"/>
      <protection/>
    </xf>
    <xf numFmtId="0" fontId="1" fillId="0" borderId="0" xfId="23" applyFont="1" applyFill="1" applyBorder="1" applyAlignment="1">
      <alignment horizontal="center"/>
      <protection/>
    </xf>
    <xf numFmtId="0" fontId="1" fillId="0" borderId="7" xfId="23" applyFont="1" applyFill="1" applyBorder="1" applyAlignment="1">
      <alignment horizontal="distributed"/>
      <protection/>
    </xf>
    <xf numFmtId="0" fontId="0" fillId="0" borderId="9" xfId="23" applyFill="1" applyBorder="1" applyAlignment="1">
      <alignment horizontal="distributed" vertical="center"/>
      <protection/>
    </xf>
    <xf numFmtId="0" fontId="0" fillId="0" borderId="11" xfId="23" applyFill="1" applyBorder="1" applyAlignment="1">
      <alignment horizontal="distributed" vertical="center"/>
      <protection/>
    </xf>
    <xf numFmtId="0" fontId="10" fillId="0" borderId="4" xfId="23" applyFont="1" applyFill="1" applyBorder="1" applyAlignment="1">
      <alignment horizontal="distributed" vertical="center"/>
      <protection/>
    </xf>
    <xf numFmtId="0" fontId="10" fillId="0" borderId="6" xfId="23" applyFont="1" applyFill="1" applyBorder="1" applyAlignment="1">
      <alignment horizontal="distributed" vertical="center"/>
      <protection/>
    </xf>
    <xf numFmtId="0" fontId="16" fillId="0" borderId="8" xfId="23" applyFont="1" applyFill="1" applyBorder="1" applyAlignment="1">
      <alignment horizontal="distributed" vertical="center"/>
      <protection/>
    </xf>
    <xf numFmtId="0" fontId="0" fillId="0" borderId="19" xfId="23" applyFill="1" applyBorder="1" applyAlignment="1">
      <alignment horizontal="distributed" vertical="center"/>
      <protection/>
    </xf>
    <xf numFmtId="0" fontId="0" fillId="0" borderId="7" xfId="23" applyFill="1" applyBorder="1" applyAlignment="1">
      <alignment horizontal="distributed" vertical="center"/>
      <protection/>
    </xf>
    <xf numFmtId="0" fontId="0" fillId="0" borderId="8" xfId="23" applyFill="1" applyBorder="1" applyAlignment="1">
      <alignment horizontal="distributed" vertical="center"/>
      <protection/>
    </xf>
    <xf numFmtId="0" fontId="1" fillId="0" borderId="17" xfId="23" applyFont="1" applyFill="1" applyBorder="1" applyAlignment="1">
      <alignment horizontal="distributed" vertical="center"/>
      <protection/>
    </xf>
    <xf numFmtId="0" fontId="1" fillId="0" borderId="7" xfId="22" applyNumberFormat="1" applyFont="1" applyFill="1" applyBorder="1" applyAlignment="1">
      <alignment horizontal="distributed" vertical="center"/>
      <protection/>
    </xf>
    <xf numFmtId="0" fontId="12" fillId="0" borderId="8" xfId="22" applyNumberFormat="1" applyFont="1" applyFill="1" applyBorder="1" applyAlignment="1">
      <alignment horizontal="distributed" vertical="center"/>
      <protection/>
    </xf>
    <xf numFmtId="0" fontId="10" fillId="0" borderId="7" xfId="22" applyNumberFormat="1" applyFont="1" applyFill="1" applyBorder="1" applyAlignment="1">
      <alignment horizontal="distributed" vertical="center"/>
      <protection/>
    </xf>
    <xf numFmtId="0" fontId="14" fillId="0" borderId="8" xfId="22" applyNumberFormat="1" applyFont="1" applyFill="1" applyBorder="1" applyAlignment="1">
      <alignment horizontal="distributed" vertical="center"/>
      <protection/>
    </xf>
    <xf numFmtId="0" fontId="1" fillId="0" borderId="1" xfId="23" applyFont="1" applyFill="1" applyBorder="1" applyAlignment="1">
      <alignment horizontal="distributed" vertical="center" wrapText="1"/>
      <protection/>
    </xf>
    <xf numFmtId="0" fontId="0" fillId="0" borderId="15" xfId="23" applyFill="1" applyBorder="1" applyAlignment="1">
      <alignment horizontal="distributed" vertical="center"/>
      <protection/>
    </xf>
    <xf numFmtId="0" fontId="0" fillId="0" borderId="2" xfId="23" applyFill="1" applyBorder="1" applyAlignment="1">
      <alignment vertical="center"/>
      <protection/>
    </xf>
    <xf numFmtId="38" fontId="10" fillId="0" borderId="7" xfId="17" applyFont="1" applyFill="1" applyBorder="1" applyAlignment="1">
      <alignment horizontal="distributed" vertical="center"/>
    </xf>
    <xf numFmtId="38" fontId="10" fillId="0" borderId="8" xfId="17" applyFont="1" applyFill="1" applyBorder="1" applyAlignment="1">
      <alignment horizontal="distributed" vertical="center"/>
    </xf>
    <xf numFmtId="0" fontId="1" fillId="0" borderId="7" xfId="22" applyFont="1" applyFill="1" applyBorder="1" applyAlignment="1">
      <alignment horizontal="distributed" vertical="center"/>
      <protection/>
    </xf>
    <xf numFmtId="0" fontId="1" fillId="0" borderId="7" xfId="17" applyNumberFormat="1" applyFont="1" applyFill="1" applyBorder="1" applyAlignment="1">
      <alignment horizontal="distributed" vertical="center"/>
    </xf>
    <xf numFmtId="0" fontId="12" fillId="0" borderId="8" xfId="22" applyFont="1" applyFill="1" applyBorder="1" applyAlignment="1">
      <alignment horizontal="distributed" vertical="center"/>
      <protection/>
    </xf>
    <xf numFmtId="0" fontId="1" fillId="0" borderId="16" xfId="22" applyFont="1" applyFill="1" applyBorder="1" applyAlignment="1">
      <alignment horizontal="center" vertical="center"/>
      <protection/>
    </xf>
    <xf numFmtId="0" fontId="1" fillId="0" borderId="31" xfId="22" applyFont="1" applyFill="1" applyBorder="1" applyAlignment="1">
      <alignment horizontal="center" vertical="center"/>
      <protection/>
    </xf>
    <xf numFmtId="0" fontId="10" fillId="0" borderId="7" xfId="17" applyNumberFormat="1" applyFont="1" applyFill="1" applyBorder="1" applyAlignment="1">
      <alignment horizontal="distributed" vertical="center"/>
    </xf>
    <xf numFmtId="0" fontId="10" fillId="0" borderId="8" xfId="17" applyNumberFormat="1" applyFont="1" applyFill="1" applyBorder="1" applyAlignment="1">
      <alignment horizontal="distributed" vertical="center"/>
    </xf>
    <xf numFmtId="180" fontId="1" fillId="0" borderId="12" xfId="21" applyNumberFormat="1" applyFont="1" applyFill="1" applyBorder="1" applyAlignment="1">
      <alignment horizontal="center" vertical="center" shrinkToFit="1"/>
      <protection/>
    </xf>
    <xf numFmtId="0" fontId="1" fillId="0" borderId="7" xfId="21" applyNumberFormat="1" applyFont="1" applyFill="1" applyBorder="1" applyAlignment="1">
      <alignment horizontal="distributed" vertical="center"/>
      <protection/>
    </xf>
    <xf numFmtId="0" fontId="0" fillId="0" borderId="0" xfId="21" applyFill="1" applyBorder="1" applyAlignment="1">
      <alignment horizontal="distributed" vertical="center"/>
      <protection/>
    </xf>
    <xf numFmtId="0" fontId="0" fillId="0" borderId="8" xfId="21" applyNumberFormat="1" applyFill="1" applyBorder="1" applyAlignment="1">
      <alignment horizontal="distributed" vertical="center"/>
      <protection/>
    </xf>
    <xf numFmtId="0" fontId="12" fillId="0" borderId="0" xfId="21" applyFont="1" applyFill="1" applyBorder="1" applyAlignment="1">
      <alignment horizontal="distributed" vertical="center"/>
      <protection/>
    </xf>
    <xf numFmtId="0" fontId="1" fillId="0" borderId="9" xfId="21" applyFont="1" applyFill="1" applyBorder="1" applyAlignment="1">
      <alignment horizontal="center" vertical="center"/>
      <protection/>
    </xf>
    <xf numFmtId="0" fontId="1" fillId="0" borderId="11" xfId="21" applyFont="1" applyFill="1" applyBorder="1" applyAlignment="1">
      <alignment horizontal="center" vertical="center"/>
      <protection/>
    </xf>
    <xf numFmtId="0" fontId="1" fillId="0" borderId="12" xfId="21" applyFont="1" applyFill="1" applyBorder="1" applyAlignment="1">
      <alignment horizontal="center"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0" fontId="10" fillId="0" borderId="5" xfId="21" applyFont="1" applyFill="1" applyBorder="1" applyAlignment="1">
      <alignment vertical="center"/>
      <protection/>
    </xf>
    <xf numFmtId="0" fontId="10" fillId="0" borderId="7" xfId="21" applyFont="1" applyFill="1" applyBorder="1" applyAlignment="1">
      <alignment horizontal="distributed" vertical="center"/>
      <protection/>
    </xf>
    <xf numFmtId="0" fontId="10" fillId="0" borderId="0" xfId="21" applyFont="1" applyFill="1" applyBorder="1" applyAlignment="1">
      <alignment horizontal="distributed" vertical="center"/>
      <protection/>
    </xf>
    <xf numFmtId="0" fontId="10" fillId="0" borderId="7" xfId="21" applyFont="1" applyFill="1" applyBorder="1" applyAlignment="1">
      <alignment horizontal="distributed" vertical="distributed"/>
      <protection/>
    </xf>
    <xf numFmtId="0" fontId="10" fillId="0" borderId="0" xfId="21" applyFont="1" applyFill="1" applyBorder="1" applyAlignment="1">
      <alignment horizontal="distributed" vertical="distributed"/>
      <protection/>
    </xf>
    <xf numFmtId="0" fontId="1" fillId="0" borderId="17" xfId="21" applyFont="1" applyFill="1" applyBorder="1" applyAlignment="1">
      <alignment horizontal="center" vertical="center"/>
      <protection/>
    </xf>
    <xf numFmtId="0" fontId="1" fillId="0" borderId="19" xfId="21" applyFont="1" applyFill="1" applyBorder="1" applyAlignment="1">
      <alignment horizontal="center" vertical="center"/>
      <protection/>
    </xf>
    <xf numFmtId="38" fontId="1" fillId="0" borderId="2" xfId="17" applyFont="1" applyFill="1" applyBorder="1" applyAlignment="1">
      <alignment horizontal="center" vertical="center" wrapText="1"/>
    </xf>
    <xf numFmtId="38" fontId="1" fillId="0" borderId="17" xfId="17" applyFont="1" applyFill="1" applyBorder="1" applyAlignment="1">
      <alignment horizontal="center" vertical="center"/>
    </xf>
    <xf numFmtId="38" fontId="1" fillId="0" borderId="19" xfId="17" applyFont="1" applyFill="1" applyBorder="1" applyAlignment="1">
      <alignment horizontal="center" vertical="center"/>
    </xf>
    <xf numFmtId="38" fontId="1" fillId="0" borderId="7" xfId="17" applyFont="1" applyFill="1" applyBorder="1" applyAlignment="1">
      <alignment horizontal="center" vertical="center"/>
    </xf>
    <xf numFmtId="38" fontId="1" fillId="0" borderId="8" xfId="17" applyFont="1" applyFill="1" applyBorder="1" applyAlignment="1">
      <alignment horizontal="center" vertical="center"/>
    </xf>
    <xf numFmtId="38" fontId="1" fillId="0" borderId="9" xfId="17" applyFont="1" applyFill="1" applyBorder="1" applyAlignment="1">
      <alignment horizontal="center" vertical="center"/>
    </xf>
    <xf numFmtId="38" fontId="1" fillId="0" borderId="11" xfId="17" applyFont="1" applyFill="1" applyBorder="1" applyAlignment="1">
      <alignment horizontal="center" vertical="center"/>
    </xf>
    <xf numFmtId="0" fontId="1" fillId="0" borderId="16" xfId="25" applyFont="1" applyFill="1" applyBorder="1" applyAlignment="1">
      <alignment horizontal="distributed"/>
      <protection/>
    </xf>
    <xf numFmtId="0" fontId="12" fillId="0" borderId="32" xfId="25" applyFont="1" applyFill="1" applyBorder="1" applyAlignment="1">
      <alignment horizontal="distributed"/>
      <protection/>
    </xf>
    <xf numFmtId="0" fontId="12" fillId="0" borderId="31" xfId="25" applyFont="1" applyFill="1" applyBorder="1" applyAlignment="1">
      <alignment horizontal="distributed"/>
      <protection/>
    </xf>
    <xf numFmtId="49" fontId="1" fillId="0" borderId="1" xfId="25" applyNumberFormat="1" applyFont="1" applyFill="1" applyBorder="1" applyAlignment="1">
      <alignment horizontal="distributed" vertical="center"/>
      <protection/>
    </xf>
    <xf numFmtId="49" fontId="0" fillId="0" borderId="2" xfId="25" applyNumberFormat="1" applyFill="1" applyBorder="1" applyAlignment="1">
      <alignment horizontal="distributed"/>
      <protection/>
    </xf>
    <xf numFmtId="0" fontId="1" fillId="0" borderId="1" xfId="25" applyFont="1" applyFill="1" applyBorder="1" applyAlignment="1">
      <alignment horizontal="distributed" vertical="center"/>
      <protection/>
    </xf>
    <xf numFmtId="0" fontId="12" fillId="0" borderId="2" xfId="25" applyFont="1" applyFill="1" applyBorder="1" applyAlignment="1">
      <alignment horizontal="distributed" vertical="center"/>
      <protection/>
    </xf>
    <xf numFmtId="0" fontId="1" fillId="0" borderId="31" xfId="25" applyFont="1" applyFill="1" applyBorder="1" applyAlignment="1">
      <alignment horizontal="distributed"/>
      <protection/>
    </xf>
    <xf numFmtId="0" fontId="1" fillId="0" borderId="1" xfId="25" applyFont="1" applyFill="1" applyBorder="1" applyAlignment="1">
      <alignment horizontal="distributed" vertical="center" wrapText="1"/>
      <protection/>
    </xf>
    <xf numFmtId="0" fontId="0" fillId="0" borderId="2" xfId="25" applyFill="1" applyBorder="1" applyAlignment="1">
      <alignment horizontal="distributed" vertical="center" wrapText="1"/>
      <protection/>
    </xf>
    <xf numFmtId="49" fontId="10" fillId="0" borderId="7" xfId="26" applyNumberFormat="1" applyFont="1" applyFill="1" applyBorder="1" applyAlignment="1">
      <alignment horizontal="distributed" vertical="center"/>
      <protection/>
    </xf>
    <xf numFmtId="49" fontId="14" fillId="0" borderId="8" xfId="26" applyNumberFormat="1" applyFont="1" applyFill="1" applyBorder="1" applyAlignment="1">
      <alignment vertical="center"/>
      <protection/>
    </xf>
    <xf numFmtId="49" fontId="0" fillId="0" borderId="8" xfId="26" applyNumberFormat="1" applyFill="1" applyBorder="1" applyAlignment="1">
      <alignment vertical="center"/>
      <protection/>
    </xf>
    <xf numFmtId="49" fontId="1" fillId="0" borderId="7" xfId="26" applyNumberFormat="1" applyFont="1" applyFill="1" applyBorder="1" applyAlignment="1">
      <alignment horizontal="center" vertical="center"/>
      <protection/>
    </xf>
    <xf numFmtId="49" fontId="0" fillId="0" borderId="8" xfId="26" applyNumberFormat="1" applyFill="1" applyBorder="1" applyAlignment="1">
      <alignment horizontal="center" vertical="center"/>
      <protection/>
    </xf>
    <xf numFmtId="0" fontId="1" fillId="0" borderId="0" xfId="26" applyFont="1" applyFill="1" applyAlignment="1">
      <alignment horizontal="right" vertical="center"/>
      <protection/>
    </xf>
    <xf numFmtId="0" fontId="0" fillId="0" borderId="14" xfId="26" applyFill="1" applyBorder="1" applyAlignment="1">
      <alignment horizontal="right" vertical="center"/>
      <protection/>
    </xf>
    <xf numFmtId="49" fontId="1" fillId="0" borderId="7" xfId="26" applyNumberFormat="1" applyFont="1" applyFill="1" applyBorder="1" applyAlignment="1">
      <alignment horizontal="distributed" vertical="center" wrapText="1"/>
      <protection/>
    </xf>
    <xf numFmtId="49" fontId="0" fillId="0" borderId="7" xfId="26" applyNumberFormat="1" applyFill="1" applyBorder="1" applyAlignment="1">
      <alignment vertical="center"/>
      <protection/>
    </xf>
    <xf numFmtId="49" fontId="0" fillId="0" borderId="9" xfId="26" applyNumberFormat="1" applyFill="1" applyBorder="1" applyAlignment="1">
      <alignment vertical="center"/>
      <protection/>
    </xf>
    <xf numFmtId="49" fontId="0" fillId="0" borderId="11" xfId="26" applyNumberFormat="1" applyFill="1" applyBorder="1" applyAlignment="1">
      <alignment vertical="center"/>
      <protection/>
    </xf>
    <xf numFmtId="49" fontId="1" fillId="0" borderId="4" xfId="26" applyNumberFormat="1" applyFont="1" applyFill="1" applyBorder="1" applyAlignment="1">
      <alignment horizontal="distributed" vertical="center"/>
      <protection/>
    </xf>
    <xf numFmtId="49" fontId="0" fillId="0" borderId="6" xfId="26" applyNumberFormat="1" applyFill="1" applyBorder="1" applyAlignment="1">
      <alignment vertical="center"/>
      <protection/>
    </xf>
    <xf numFmtId="0" fontId="1" fillId="0" borderId="33" xfId="26" applyFont="1" applyFill="1" applyBorder="1" applyAlignment="1">
      <alignment horizontal="distributed" vertical="center"/>
      <protection/>
    </xf>
    <xf numFmtId="0" fontId="1" fillId="0" borderId="28" xfId="26" applyFont="1" applyFill="1" applyBorder="1" applyAlignment="1">
      <alignment horizontal="distributed" vertical="center"/>
      <protection/>
    </xf>
    <xf numFmtId="0" fontId="1" fillId="0" borderId="33" xfId="26" applyFont="1" applyFill="1" applyBorder="1" applyAlignment="1">
      <alignment horizontal="center" vertical="center"/>
      <protection/>
    </xf>
    <xf numFmtId="0" fontId="1" fillId="0" borderId="28" xfId="26" applyFont="1" applyFill="1" applyBorder="1" applyAlignment="1">
      <alignment horizontal="center" vertical="center"/>
      <protection/>
    </xf>
    <xf numFmtId="0" fontId="1" fillId="0" borderId="13" xfId="26" applyFont="1" applyFill="1" applyBorder="1" applyAlignment="1">
      <alignment horizontal="center" vertical="center" wrapText="1"/>
      <protection/>
    </xf>
    <xf numFmtId="0" fontId="8" fillId="0" borderId="15" xfId="26" applyFont="1" applyFill="1" applyBorder="1" applyAlignment="1">
      <alignment horizontal="center" vertical="center" wrapText="1"/>
      <protection/>
    </xf>
    <xf numFmtId="0" fontId="8" fillId="0" borderId="2" xfId="26" applyFont="1" applyFill="1" applyBorder="1" applyAlignment="1">
      <alignment horizontal="center" vertical="center" wrapText="1"/>
      <protection/>
    </xf>
    <xf numFmtId="0" fontId="1" fillId="0" borderId="16" xfId="26" applyFont="1" applyFill="1" applyBorder="1" applyAlignment="1">
      <alignment horizontal="distributed" vertical="center"/>
      <protection/>
    </xf>
    <xf numFmtId="0" fontId="1" fillId="0" borderId="31" xfId="26" applyFont="1" applyFill="1" applyBorder="1" applyAlignment="1">
      <alignment horizontal="distributed" vertical="center"/>
      <protection/>
    </xf>
    <xf numFmtId="0" fontId="1" fillId="0" borderId="13" xfId="26" applyFont="1" applyFill="1" applyBorder="1" applyAlignment="1">
      <alignment horizontal="center" vertical="center"/>
      <protection/>
    </xf>
    <xf numFmtId="0" fontId="8" fillId="0" borderId="15" xfId="26" applyFont="1" applyFill="1" applyBorder="1" applyAlignment="1">
      <alignment horizontal="center" vertical="center"/>
      <protection/>
    </xf>
    <xf numFmtId="0" fontId="8" fillId="0" borderId="2" xfId="26" applyFont="1" applyFill="1" applyBorder="1" applyAlignment="1">
      <alignment horizontal="center" vertical="center"/>
      <protection/>
    </xf>
    <xf numFmtId="0" fontId="1" fillId="0" borderId="3" xfId="26" applyFont="1" applyFill="1" applyBorder="1" applyAlignment="1">
      <alignment horizontal="center" vertical="center"/>
      <protection/>
    </xf>
    <xf numFmtId="0" fontId="0" fillId="0" borderId="3" xfId="26" applyFill="1" applyBorder="1" applyAlignment="1">
      <alignment vertical="center"/>
      <protection/>
    </xf>
    <xf numFmtId="0" fontId="1" fillId="0" borderId="15" xfId="26" applyFont="1" applyFill="1" applyBorder="1" applyAlignment="1">
      <alignment horizontal="center" vertical="center"/>
      <protection/>
    </xf>
    <xf numFmtId="0" fontId="1" fillId="0" borderId="16" xfId="26" applyFont="1" applyFill="1" applyBorder="1" applyAlignment="1">
      <alignment horizontal="center" vertical="center"/>
      <protection/>
    </xf>
    <xf numFmtId="0" fontId="1" fillId="0" borderId="31" xfId="26" applyFont="1" applyFill="1" applyBorder="1" applyAlignment="1">
      <alignment horizontal="center" vertical="center"/>
      <protection/>
    </xf>
    <xf numFmtId="0" fontId="1" fillId="0" borderId="32" xfId="26" applyFont="1" applyFill="1" applyBorder="1" applyAlignment="1">
      <alignment horizontal="center" vertical="center"/>
      <protection/>
    </xf>
    <xf numFmtId="0" fontId="0" fillId="0" borderId="32" xfId="26" applyFill="1" applyBorder="1" applyAlignment="1">
      <alignment horizontal="center" vertical="center"/>
      <protection/>
    </xf>
    <xf numFmtId="0" fontId="1" fillId="0" borderId="17" xfId="26" applyFont="1" applyFill="1" applyBorder="1" applyAlignment="1">
      <alignment horizontal="left" vertical="center" indent="1"/>
      <protection/>
    </xf>
    <xf numFmtId="0" fontId="12" fillId="0" borderId="18" xfId="26" applyFont="1" applyFill="1" applyBorder="1" applyAlignment="1">
      <alignment horizontal="left" vertical="center" indent="1"/>
      <protection/>
    </xf>
    <xf numFmtId="0" fontId="12" fillId="0" borderId="19" xfId="26" applyFont="1" applyFill="1" applyBorder="1" applyAlignment="1">
      <alignment horizontal="left" vertical="center" indent="1"/>
      <protection/>
    </xf>
    <xf numFmtId="0" fontId="12" fillId="0" borderId="9" xfId="26" applyFont="1" applyFill="1" applyBorder="1" applyAlignment="1">
      <alignment horizontal="left" vertical="center" indent="1"/>
      <protection/>
    </xf>
    <xf numFmtId="0" fontId="12" fillId="0" borderId="10" xfId="26" applyFont="1" applyFill="1" applyBorder="1" applyAlignment="1">
      <alignment horizontal="left" vertical="center" indent="1"/>
      <protection/>
    </xf>
    <xf numFmtId="0" fontId="12" fillId="0" borderId="11" xfId="26" applyFont="1" applyFill="1" applyBorder="1" applyAlignment="1">
      <alignment horizontal="left" vertical="center" indent="1"/>
      <protection/>
    </xf>
    <xf numFmtId="0" fontId="1" fillId="0" borderId="9" xfId="26" applyFont="1" applyFill="1" applyBorder="1" applyAlignment="1">
      <alignment horizontal="center" vertical="center" wrapText="1"/>
      <protection/>
    </xf>
    <xf numFmtId="0" fontId="12" fillId="0" borderId="11" xfId="26" applyFont="1" applyFill="1" applyBorder="1" applyAlignment="1">
      <alignment horizontal="center" vertical="center" wrapText="1"/>
      <protection/>
    </xf>
    <xf numFmtId="0" fontId="0" fillId="0" borderId="11" xfId="26" applyFill="1" applyBorder="1" applyAlignment="1">
      <alignment horizontal="center" vertical="center" wrapText="1"/>
      <protection/>
    </xf>
    <xf numFmtId="0" fontId="1" fillId="0" borderId="4" xfId="26" applyFont="1" applyFill="1" applyBorder="1" applyAlignment="1">
      <alignment horizontal="center" vertical="center"/>
      <protection/>
    </xf>
    <xf numFmtId="0" fontId="1" fillId="0" borderId="5" xfId="26" applyFont="1" applyFill="1" applyBorder="1" applyAlignment="1">
      <alignment horizontal="center" vertical="center"/>
      <protection/>
    </xf>
    <xf numFmtId="0" fontId="1" fillId="0" borderId="9" xfId="26" applyFont="1" applyFill="1" applyBorder="1" applyAlignment="1">
      <alignment horizontal="center" vertical="center"/>
      <protection/>
    </xf>
    <xf numFmtId="0" fontId="1" fillId="0" borderId="11" xfId="26" applyFont="1" applyFill="1" applyBorder="1" applyAlignment="1">
      <alignment horizontal="center" vertical="center"/>
      <protection/>
    </xf>
    <xf numFmtId="0" fontId="1" fillId="0" borderId="29" xfId="26" applyFont="1" applyFill="1" applyBorder="1" applyAlignment="1">
      <alignment horizontal="center" vertical="center"/>
      <protection/>
    </xf>
    <xf numFmtId="0" fontId="0" fillId="0" borderId="29" xfId="26" applyFill="1" applyBorder="1" applyAlignment="1">
      <alignment horizontal="center" vertical="center"/>
      <protection/>
    </xf>
    <xf numFmtId="0" fontId="0" fillId="0" borderId="28" xfId="26" applyFill="1" applyBorder="1" applyAlignment="1">
      <alignment horizontal="center" vertical="center"/>
      <protection/>
    </xf>
    <xf numFmtId="0" fontId="1" fillId="0" borderId="1" xfId="27" applyFont="1" applyFill="1" applyBorder="1" applyAlignment="1">
      <alignment vertical="center" wrapText="1"/>
      <protection/>
    </xf>
    <xf numFmtId="0" fontId="8" fillId="0" borderId="15" xfId="27" applyFont="1" applyFill="1" applyBorder="1" applyAlignment="1">
      <alignment vertical="center" wrapText="1"/>
      <protection/>
    </xf>
    <xf numFmtId="0" fontId="8" fillId="0" borderId="2" xfId="27" applyFont="1" applyFill="1" applyBorder="1" applyAlignment="1">
      <alignment vertical="center" wrapText="1"/>
      <protection/>
    </xf>
    <xf numFmtId="0" fontId="1" fillId="0" borderId="16" xfId="27" applyFont="1" applyFill="1" applyBorder="1" applyAlignment="1">
      <alignment horizontal="center" vertical="center"/>
      <protection/>
    </xf>
    <xf numFmtId="0" fontId="8" fillId="0" borderId="32" xfId="27" applyFont="1" applyFill="1" applyBorder="1" applyAlignment="1">
      <alignment horizontal="center"/>
      <protection/>
    </xf>
    <xf numFmtId="0" fontId="8" fillId="0" borderId="31" xfId="27" applyFont="1" applyFill="1" applyBorder="1" applyAlignment="1">
      <alignment horizontal="center"/>
      <protection/>
    </xf>
    <xf numFmtId="0" fontId="1" fillId="0" borderId="33" xfId="27" applyFont="1" applyFill="1" applyBorder="1" applyAlignment="1">
      <alignment horizontal="distributed" vertical="center"/>
      <protection/>
    </xf>
    <xf numFmtId="0" fontId="1" fillId="0" borderId="28" xfId="27" applyFont="1" applyFill="1" applyBorder="1" applyAlignment="1">
      <alignment horizontal="distributed" vertical="center"/>
      <protection/>
    </xf>
    <xf numFmtId="0" fontId="1" fillId="0" borderId="15" xfId="27" applyFont="1" applyFill="1" applyBorder="1" applyAlignment="1">
      <alignment horizontal="distributed" vertical="center"/>
      <protection/>
    </xf>
    <xf numFmtId="0" fontId="0" fillId="0" borderId="2" xfId="27" applyFill="1" applyBorder="1" applyAlignment="1">
      <alignment horizontal="distributed" vertical="center"/>
      <protection/>
    </xf>
    <xf numFmtId="0" fontId="1" fillId="0" borderId="4" xfId="27" applyFont="1" applyFill="1" applyBorder="1" applyAlignment="1">
      <alignment horizontal="distributed" vertical="center"/>
      <protection/>
    </xf>
    <xf numFmtId="0" fontId="1" fillId="0" borderId="7" xfId="27" applyFont="1" applyFill="1" applyBorder="1" applyAlignment="1">
      <alignment horizontal="distributed" vertical="center"/>
      <protection/>
    </xf>
    <xf numFmtId="0" fontId="1" fillId="0" borderId="9" xfId="27" applyFont="1" applyFill="1" applyBorder="1" applyAlignment="1">
      <alignment horizontal="distributed" vertical="center"/>
      <protection/>
    </xf>
    <xf numFmtId="0" fontId="1" fillId="0" borderId="0" xfId="27" applyFont="1" applyFill="1" applyAlignment="1">
      <alignment horizontal="right" vertical="center"/>
      <protection/>
    </xf>
    <xf numFmtId="0" fontId="0" fillId="0" borderId="14" xfId="27" applyFill="1" applyBorder="1" applyAlignment="1">
      <alignment vertical="center"/>
      <protection/>
    </xf>
    <xf numFmtId="0" fontId="1" fillId="0" borderId="1" xfId="27" applyFont="1" applyFill="1" applyBorder="1" applyAlignment="1">
      <alignment horizontal="distributed" vertical="center"/>
      <protection/>
    </xf>
    <xf numFmtId="0" fontId="0" fillId="0" borderId="15" xfId="27" applyFill="1" applyBorder="1" applyAlignment="1">
      <alignment horizontal="distributed" vertical="center"/>
      <protection/>
    </xf>
    <xf numFmtId="0" fontId="1" fillId="0" borderId="32" xfId="27" applyFont="1" applyFill="1" applyBorder="1" applyAlignment="1">
      <alignment horizontal="center" vertical="center"/>
      <protection/>
    </xf>
    <xf numFmtId="0" fontId="8" fillId="0" borderId="32" xfId="27" applyFont="1" applyFill="1" applyBorder="1" applyAlignment="1">
      <alignment horizontal="center" vertical="center"/>
      <protection/>
    </xf>
    <xf numFmtId="0" fontId="8" fillId="0" borderId="31" xfId="27" applyFont="1" applyFill="1" applyBorder="1" applyAlignment="1">
      <alignment horizontal="center" vertical="center"/>
      <protection/>
    </xf>
    <xf numFmtId="0" fontId="1" fillId="0" borderId="13" xfId="27" applyFont="1" applyFill="1" applyBorder="1" applyAlignment="1">
      <alignment horizontal="center" vertical="center" wrapText="1"/>
      <protection/>
    </xf>
    <xf numFmtId="0" fontId="1" fillId="0" borderId="15" xfId="27" applyFont="1" applyFill="1" applyBorder="1" applyAlignment="1">
      <alignment horizontal="center" vertical="center" wrapText="1"/>
      <protection/>
    </xf>
    <xf numFmtId="0" fontId="1" fillId="0" borderId="2" xfId="27" applyFont="1" applyFill="1" applyBorder="1" applyAlignment="1">
      <alignment horizontal="center" vertical="center" wrapText="1"/>
      <protection/>
    </xf>
    <xf numFmtId="0" fontId="1" fillId="0" borderId="13" xfId="27" applyFont="1" applyFill="1" applyBorder="1" applyAlignment="1">
      <alignment horizontal="left" vertical="center" wrapText="1"/>
      <protection/>
    </xf>
    <xf numFmtId="0" fontId="1" fillId="0" borderId="15" xfId="27" applyFont="1" applyFill="1" applyBorder="1" applyAlignment="1">
      <alignment horizontal="left" vertical="center" wrapText="1"/>
      <protection/>
    </xf>
    <xf numFmtId="0" fontId="1" fillId="0" borderId="2" xfId="27" applyFont="1" applyFill="1" applyBorder="1" applyAlignment="1">
      <alignment horizontal="left" vertical="center" wrapText="1"/>
      <protection/>
    </xf>
    <xf numFmtId="0" fontId="1" fillId="0" borderId="13" xfId="27" applyFont="1" applyFill="1" applyBorder="1" applyAlignment="1">
      <alignment horizontal="distributed" vertical="center"/>
      <protection/>
    </xf>
    <xf numFmtId="0" fontId="1" fillId="0" borderId="2" xfId="27" applyFont="1" applyFill="1" applyBorder="1" applyAlignment="1">
      <alignment horizontal="distributed" vertical="center"/>
      <protection/>
    </xf>
    <xf numFmtId="0" fontId="1" fillId="0" borderId="1" xfId="28" applyFont="1" applyFill="1" applyBorder="1" applyAlignment="1">
      <alignment horizontal="distributed" vertical="center"/>
      <protection/>
    </xf>
    <xf numFmtId="0" fontId="0" fillId="0" borderId="2" xfId="28" applyFill="1" applyBorder="1" applyAlignment="1">
      <alignment horizontal="distributed" vertical="center"/>
      <protection/>
    </xf>
    <xf numFmtId="38" fontId="1" fillId="0" borderId="3" xfId="17" applyFont="1" applyBorder="1" applyAlignment="1">
      <alignment horizontal="distributed" vertical="center"/>
    </xf>
    <xf numFmtId="38" fontId="1" fillId="0" borderId="12" xfId="17" applyFont="1" applyBorder="1" applyAlignment="1">
      <alignment horizontal="distributed" vertical="center" wrapText="1"/>
    </xf>
    <xf numFmtId="38" fontId="1" fillId="0" borderId="3" xfId="17" applyFont="1" applyBorder="1" applyAlignment="1">
      <alignment horizontal="distributed" vertical="center" wrapText="1"/>
    </xf>
    <xf numFmtId="38" fontId="1" fillId="0" borderId="3" xfId="17" applyFont="1" applyBorder="1" applyAlignment="1">
      <alignment horizontal="distributed" vertical="center" wrapText="1"/>
    </xf>
    <xf numFmtId="38" fontId="1" fillId="0" borderId="12" xfId="17" applyFont="1" applyBorder="1" applyAlignment="1">
      <alignment horizontal="center" vertical="center"/>
    </xf>
    <xf numFmtId="38" fontId="1" fillId="0" borderId="16" xfId="17" applyFont="1" applyBorder="1" applyAlignment="1">
      <alignment horizontal="distributed" vertical="center"/>
    </xf>
    <xf numFmtId="38" fontId="1" fillId="0" borderId="32" xfId="17" applyFont="1" applyBorder="1" applyAlignment="1">
      <alignment horizontal="distributed" vertical="center"/>
    </xf>
    <xf numFmtId="38" fontId="1" fillId="0" borderId="31" xfId="17" applyFont="1" applyBorder="1" applyAlignment="1">
      <alignment horizontal="distributed" vertical="center"/>
    </xf>
    <xf numFmtId="38" fontId="10" fillId="0" borderId="7" xfId="17" applyFont="1" applyBorder="1" applyAlignment="1">
      <alignment horizontal="distributed" vertical="center"/>
    </xf>
    <xf numFmtId="38" fontId="10" fillId="0" borderId="8" xfId="17" applyFont="1" applyBorder="1" applyAlignment="1">
      <alignment horizontal="distributed" vertical="center"/>
    </xf>
    <xf numFmtId="38" fontId="1" fillId="0" borderId="1" xfId="17" applyFont="1" applyBorder="1" applyAlignment="1">
      <alignment horizontal="distributed" vertical="center" wrapText="1"/>
    </xf>
    <xf numFmtId="0" fontId="0" fillId="0" borderId="15" xfId="29" applyBorder="1" applyAlignment="1">
      <alignment horizontal="distributed" vertical="center"/>
      <protection/>
    </xf>
    <xf numFmtId="0" fontId="0" fillId="0" borderId="2" xfId="29" applyBorder="1" applyAlignment="1">
      <alignment horizontal="distributed" vertical="center"/>
      <protection/>
    </xf>
    <xf numFmtId="38" fontId="1" fillId="0" borderId="17" xfId="17" applyFont="1" applyBorder="1" applyAlignment="1">
      <alignment horizontal="center" vertical="center"/>
    </xf>
    <xf numFmtId="38" fontId="1" fillId="0" borderId="19" xfId="17" applyFont="1" applyBorder="1" applyAlignment="1">
      <alignment horizontal="center" vertical="center"/>
    </xf>
    <xf numFmtId="38" fontId="1" fillId="0" borderId="7" xfId="17" applyFont="1" applyBorder="1" applyAlignment="1">
      <alignment horizontal="center" vertical="center"/>
    </xf>
    <xf numFmtId="38" fontId="1" fillId="0" borderId="8" xfId="17" applyFont="1" applyBorder="1" applyAlignment="1">
      <alignment horizontal="center" vertical="center"/>
    </xf>
    <xf numFmtId="38" fontId="1" fillId="0" borderId="9" xfId="17" applyFont="1" applyBorder="1" applyAlignment="1">
      <alignment horizontal="center" vertical="center"/>
    </xf>
    <xf numFmtId="38" fontId="1" fillId="0" borderId="11" xfId="17" applyFont="1" applyBorder="1" applyAlignment="1">
      <alignment horizontal="center" vertical="center"/>
    </xf>
    <xf numFmtId="38" fontId="1" fillId="0" borderId="1" xfId="17" applyFont="1" applyBorder="1" applyAlignment="1">
      <alignment horizontal="center" vertical="center"/>
    </xf>
    <xf numFmtId="38" fontId="1" fillId="0" borderId="2" xfId="17" applyFont="1" applyBorder="1" applyAlignment="1">
      <alignment horizontal="center" vertical="center"/>
    </xf>
    <xf numFmtId="38" fontId="1" fillId="0" borderId="1" xfId="17" applyFont="1" applyBorder="1" applyAlignment="1">
      <alignment horizontal="center" vertical="center" wrapText="1"/>
    </xf>
    <xf numFmtId="38" fontId="1" fillId="0" borderId="2" xfId="17" applyFont="1" applyBorder="1" applyAlignment="1">
      <alignment horizontal="center" vertical="center" wrapText="1"/>
    </xf>
    <xf numFmtId="0" fontId="1" fillId="0" borderId="7" xfId="30" applyFont="1" applyFill="1" applyBorder="1" applyAlignment="1">
      <alignment horizontal="distributed" vertical="center"/>
      <protection/>
    </xf>
    <xf numFmtId="0" fontId="8" fillId="0" borderId="0" xfId="30" applyFont="1" applyFill="1" applyBorder="1" applyAlignment="1">
      <alignment horizontal="distributed" vertical="center"/>
      <protection/>
    </xf>
    <xf numFmtId="0" fontId="8" fillId="0" borderId="8" xfId="30" applyFont="1" applyFill="1" applyBorder="1" applyAlignment="1">
      <alignment horizontal="distributed" vertical="center"/>
      <protection/>
    </xf>
    <xf numFmtId="0" fontId="10" fillId="0" borderId="4" xfId="30" applyFont="1" applyFill="1" applyBorder="1" applyAlignment="1">
      <alignment horizontal="distributed" vertical="center"/>
      <protection/>
    </xf>
    <xf numFmtId="0" fontId="10" fillId="0" borderId="5" xfId="30" applyFont="1" applyFill="1" applyBorder="1" applyAlignment="1">
      <alignment horizontal="distributed" vertical="center"/>
      <protection/>
    </xf>
    <xf numFmtId="0" fontId="10" fillId="0" borderId="6" xfId="30" applyFont="1" applyFill="1" applyBorder="1" applyAlignment="1">
      <alignment horizontal="distributed" vertical="center"/>
      <protection/>
    </xf>
    <xf numFmtId="0" fontId="1" fillId="0" borderId="0" xfId="30" applyFont="1" applyFill="1" applyBorder="1" applyAlignment="1">
      <alignment horizontal="distributed" vertical="center" wrapText="1"/>
      <protection/>
    </xf>
    <xf numFmtId="0" fontId="1" fillId="0" borderId="8" xfId="30" applyFont="1" applyFill="1" applyBorder="1" applyAlignment="1">
      <alignment horizontal="distributed" vertical="center" wrapText="1"/>
      <protection/>
    </xf>
    <xf numFmtId="49" fontId="1" fillId="0" borderId="0" xfId="30" applyNumberFormat="1" applyFont="1" applyFill="1" applyBorder="1" applyAlignment="1">
      <alignment horizontal="distributed" vertical="center"/>
      <protection/>
    </xf>
    <xf numFmtId="49" fontId="1" fillId="0" borderId="8" xfId="30" applyNumberFormat="1" applyFont="1" applyFill="1" applyBorder="1" applyAlignment="1">
      <alignment horizontal="distributed" vertical="center"/>
      <protection/>
    </xf>
    <xf numFmtId="49" fontId="1" fillId="0" borderId="0" xfId="30" applyNumberFormat="1" applyFont="1" applyFill="1" applyBorder="1" applyAlignment="1">
      <alignment horizontal="distributed" vertical="center" wrapText="1"/>
      <protection/>
    </xf>
    <xf numFmtId="49" fontId="1" fillId="0" borderId="8" xfId="30" applyNumberFormat="1" applyFont="1" applyFill="1" applyBorder="1" applyAlignment="1">
      <alignment horizontal="distributed" vertical="center" wrapText="1"/>
      <protection/>
    </xf>
    <xf numFmtId="0" fontId="1" fillId="0" borderId="0" xfId="30" applyFont="1" applyFill="1" applyBorder="1" applyAlignment="1">
      <alignment horizontal="distributed" vertical="center"/>
      <protection/>
    </xf>
    <xf numFmtId="0" fontId="1" fillId="0" borderId="8" xfId="30" applyFont="1" applyFill="1" applyBorder="1" applyAlignment="1">
      <alignment horizontal="distributed" vertical="center"/>
      <protection/>
    </xf>
    <xf numFmtId="0" fontId="1" fillId="0" borderId="7" xfId="30" applyFont="1" applyFill="1" applyBorder="1" applyAlignment="1">
      <alignment horizontal="center" vertical="center" textRotation="255"/>
      <protection/>
    </xf>
    <xf numFmtId="0" fontId="1" fillId="0" borderId="7" xfId="30" applyFont="1" applyFill="1" applyBorder="1" applyAlignment="1">
      <alignment horizontal="center" vertical="center" wrapText="1"/>
      <protection/>
    </xf>
    <xf numFmtId="0" fontId="1" fillId="0" borderId="9" xfId="30" applyFont="1" applyFill="1" applyBorder="1" applyAlignment="1">
      <alignment horizontal="center" vertical="center" wrapText="1"/>
      <protection/>
    </xf>
    <xf numFmtId="0" fontId="1" fillId="0" borderId="10" xfId="30" applyFont="1" applyFill="1" applyBorder="1" applyAlignment="1">
      <alignment horizontal="distributed" vertical="center"/>
      <protection/>
    </xf>
    <xf numFmtId="0" fontId="1" fillId="0" borderId="11" xfId="30" applyFont="1" applyFill="1" applyBorder="1" applyAlignment="1">
      <alignment horizontal="distributed" vertical="center"/>
      <protection/>
    </xf>
    <xf numFmtId="0" fontId="0" fillId="0" borderId="8" xfId="31" applyFill="1" applyBorder="1" applyAlignment="1">
      <alignment/>
      <protection/>
    </xf>
    <xf numFmtId="0" fontId="1" fillId="0" borderId="1" xfId="31" applyFont="1" applyFill="1" applyBorder="1" applyAlignment="1">
      <alignment horizontal="center" vertical="center" wrapText="1"/>
      <protection/>
    </xf>
    <xf numFmtId="0" fontId="1" fillId="0" borderId="15" xfId="31" applyFont="1" applyFill="1" applyBorder="1" applyAlignment="1">
      <alignment horizontal="center"/>
      <protection/>
    </xf>
    <xf numFmtId="0" fontId="1" fillId="0" borderId="2" xfId="31" applyFont="1" applyFill="1" applyBorder="1" applyAlignment="1">
      <alignment horizontal="center"/>
      <protection/>
    </xf>
    <xf numFmtId="0" fontId="1" fillId="0" borderId="13" xfId="31" applyFont="1" applyFill="1" applyBorder="1" applyAlignment="1">
      <alignment horizontal="center" vertical="center" wrapText="1"/>
      <protection/>
    </xf>
    <xf numFmtId="0" fontId="1" fillId="0" borderId="2" xfId="31" applyFont="1" applyFill="1" applyBorder="1" applyAlignment="1">
      <alignment horizontal="center" vertical="center" wrapText="1"/>
      <protection/>
    </xf>
    <xf numFmtId="0" fontId="1" fillId="0" borderId="9" xfId="31" applyFont="1" applyFill="1" applyBorder="1" applyAlignment="1">
      <alignment horizontal="left" vertical="center" wrapText="1"/>
      <protection/>
    </xf>
    <xf numFmtId="0" fontId="0" fillId="0" borderId="11" xfId="31" applyFill="1" applyBorder="1" applyAlignment="1">
      <alignment/>
      <protection/>
    </xf>
    <xf numFmtId="0" fontId="1" fillId="0" borderId="17" xfId="31" applyFont="1" applyFill="1" applyBorder="1" applyAlignment="1">
      <alignment horizontal="right" vertical="center" wrapText="1"/>
      <protection/>
    </xf>
    <xf numFmtId="0" fontId="0" fillId="0" borderId="19" xfId="31" applyFill="1" applyBorder="1" applyAlignment="1">
      <alignment/>
      <protection/>
    </xf>
    <xf numFmtId="0" fontId="0" fillId="0" borderId="7" xfId="31" applyFill="1" applyBorder="1" applyAlignment="1">
      <alignment/>
      <protection/>
    </xf>
    <xf numFmtId="0" fontId="10" fillId="0" borderId="7" xfId="31" applyFont="1" applyFill="1" applyBorder="1" applyAlignment="1">
      <alignment horizontal="distributed" vertical="center"/>
      <protection/>
    </xf>
    <xf numFmtId="0" fontId="1" fillId="0" borderId="13" xfId="31" applyFont="1" applyFill="1" applyBorder="1" applyAlignment="1">
      <alignment horizontal="distributed" vertical="center" wrapText="1"/>
      <protection/>
    </xf>
    <xf numFmtId="0" fontId="1" fillId="0" borderId="2" xfId="31" applyFont="1" applyFill="1" applyBorder="1" applyAlignment="1">
      <alignment horizontal="distributed" vertical="center" wrapText="1"/>
      <protection/>
    </xf>
    <xf numFmtId="0" fontId="1" fillId="0" borderId="13" xfId="31" applyFont="1" applyFill="1" applyBorder="1" applyAlignment="1">
      <alignment horizontal="center" vertical="center" wrapText="1"/>
      <protection/>
    </xf>
    <xf numFmtId="0" fontId="1" fillId="0" borderId="2" xfId="31" applyFont="1" applyFill="1" applyBorder="1" applyAlignment="1">
      <alignment horizontal="center" vertical="center" wrapText="1"/>
      <protection/>
    </xf>
    <xf numFmtId="0" fontId="1" fillId="0" borderId="1" xfId="31" applyFont="1" applyFill="1" applyBorder="1" applyAlignment="1">
      <alignment horizontal="distributed" vertical="center" wrapText="1"/>
      <protection/>
    </xf>
    <xf numFmtId="0" fontId="1" fillId="0" borderId="15" xfId="31" applyFont="1" applyFill="1" applyBorder="1" applyAlignment="1">
      <alignment horizontal="distributed" vertical="center" wrapText="1"/>
      <protection/>
    </xf>
    <xf numFmtId="0" fontId="1" fillId="0" borderId="16" xfId="31" applyFont="1" applyFill="1" applyBorder="1" applyAlignment="1">
      <alignment horizontal="center" vertical="center"/>
      <protection/>
    </xf>
    <xf numFmtId="0" fontId="1" fillId="0" borderId="32" xfId="31" applyFont="1" applyFill="1" applyBorder="1" applyAlignment="1">
      <alignment horizontal="center" vertical="center"/>
      <protection/>
    </xf>
    <xf numFmtId="0" fontId="1" fillId="0" borderId="31" xfId="31" applyFont="1" applyFill="1" applyBorder="1" applyAlignment="1">
      <alignment horizontal="center" vertical="center"/>
      <protection/>
    </xf>
    <xf numFmtId="0" fontId="1" fillId="0" borderId="1" xfId="31" applyFont="1" applyFill="1" applyBorder="1" applyAlignment="1">
      <alignment horizontal="center" vertical="center" textRotation="255"/>
      <protection/>
    </xf>
    <xf numFmtId="0" fontId="1" fillId="0" borderId="15" xfId="31" applyFont="1" applyFill="1" applyBorder="1" applyAlignment="1">
      <alignment horizontal="center" vertical="center" textRotation="255"/>
      <protection/>
    </xf>
    <xf numFmtId="0" fontId="1" fillId="0" borderId="2" xfId="31" applyFont="1" applyFill="1" applyBorder="1" applyAlignment="1">
      <alignment horizontal="center" vertical="center" textRotation="255"/>
      <protection/>
    </xf>
    <xf numFmtId="0" fontId="1" fillId="0" borderId="16" xfId="31" applyFont="1" applyFill="1" applyBorder="1" applyAlignment="1">
      <alignment horizontal="center" vertical="center"/>
      <protection/>
    </xf>
    <xf numFmtId="0" fontId="1" fillId="0" borderId="32" xfId="31" applyFont="1" applyFill="1" applyBorder="1" applyAlignment="1">
      <alignment horizontal="center" vertical="center"/>
      <protection/>
    </xf>
    <xf numFmtId="0" fontId="1" fillId="0" borderId="31" xfId="31" applyFont="1" applyFill="1" applyBorder="1" applyAlignment="1">
      <alignment horizontal="center" vertical="center"/>
      <protection/>
    </xf>
    <xf numFmtId="0" fontId="1" fillId="0" borderId="1" xfId="31" applyFont="1" applyFill="1" applyBorder="1" applyAlignment="1">
      <alignment horizontal="center" vertical="center" wrapText="1"/>
      <protection/>
    </xf>
    <xf numFmtId="0" fontId="1" fillId="0" borderId="32" xfId="32" applyFont="1" applyFill="1" applyBorder="1" applyAlignment="1">
      <alignment horizontal="center" vertical="center"/>
      <protection/>
    </xf>
    <xf numFmtId="0" fontId="1" fillId="0" borderId="31" xfId="32" applyFont="1" applyFill="1" applyBorder="1" applyAlignment="1">
      <alignment horizontal="center" vertical="center"/>
      <protection/>
    </xf>
    <xf numFmtId="0" fontId="1" fillId="0" borderId="17" xfId="32" applyFont="1" applyFill="1" applyBorder="1" applyAlignment="1">
      <alignment horizontal="center" vertical="center" wrapText="1"/>
      <protection/>
    </xf>
    <xf numFmtId="0" fontId="1" fillId="0" borderId="19" xfId="32" applyFont="1" applyFill="1" applyBorder="1" applyAlignment="1">
      <alignment horizontal="center" vertical="center" wrapText="1"/>
      <protection/>
    </xf>
    <xf numFmtId="0" fontId="1" fillId="0" borderId="7" xfId="32" applyFont="1" applyFill="1" applyBorder="1" applyAlignment="1">
      <alignment horizontal="center" vertical="center" wrapText="1"/>
      <protection/>
    </xf>
    <xf numFmtId="0" fontId="1" fillId="0" borderId="8" xfId="32" applyFont="1" applyFill="1" applyBorder="1" applyAlignment="1">
      <alignment horizontal="center" vertical="center" wrapText="1"/>
      <protection/>
    </xf>
    <xf numFmtId="0" fontId="1" fillId="0" borderId="9" xfId="32" applyFont="1" applyFill="1" applyBorder="1" applyAlignment="1">
      <alignment horizontal="center" vertical="center" wrapText="1"/>
      <protection/>
    </xf>
    <xf numFmtId="0" fontId="1" fillId="0" borderId="11" xfId="32" applyFont="1" applyFill="1" applyBorder="1" applyAlignment="1">
      <alignment horizontal="center" vertical="center" wrapText="1"/>
      <protection/>
    </xf>
    <xf numFmtId="0" fontId="10" fillId="0" borderId="7" xfId="32" applyFont="1" applyFill="1" applyBorder="1" applyAlignment="1">
      <alignment horizontal="center" vertical="center" textRotation="255"/>
      <protection/>
    </xf>
    <xf numFmtId="0" fontId="1" fillId="0" borderId="7" xfId="32" applyFont="1" applyFill="1" applyBorder="1" applyAlignment="1">
      <alignment horizontal="left" wrapText="1"/>
      <protection/>
    </xf>
    <xf numFmtId="0" fontId="1" fillId="0" borderId="0" xfId="32" applyFont="1" applyFill="1" applyBorder="1" applyAlignment="1">
      <alignment horizontal="left" wrapText="1"/>
      <protection/>
    </xf>
    <xf numFmtId="0" fontId="1" fillId="0" borderId="8" xfId="32" applyFont="1" applyFill="1" applyBorder="1" applyAlignment="1">
      <alignment horizontal="left" wrapText="1"/>
      <protection/>
    </xf>
    <xf numFmtId="0" fontId="1" fillId="0" borderId="9" xfId="32" applyFont="1" applyFill="1" applyBorder="1" applyAlignment="1">
      <alignment horizontal="left" vertical="top" wrapText="1"/>
      <protection/>
    </xf>
    <xf numFmtId="0" fontId="1" fillId="0" borderId="10" xfId="32" applyFont="1" applyFill="1" applyBorder="1" applyAlignment="1">
      <alignment horizontal="left" vertical="top" wrapText="1"/>
      <protection/>
    </xf>
    <xf numFmtId="0" fontId="1" fillId="0" borderId="11" xfId="32" applyFont="1" applyFill="1" applyBorder="1" applyAlignment="1">
      <alignment horizontal="left" vertical="top" wrapText="1"/>
      <protection/>
    </xf>
    <xf numFmtId="0" fontId="1" fillId="0" borderId="4" xfId="32" applyFont="1" applyFill="1" applyBorder="1" applyAlignment="1">
      <alignment horizontal="center" vertical="center"/>
      <protection/>
    </xf>
    <xf numFmtId="0" fontId="1" fillId="0" borderId="6" xfId="32" applyFont="1" applyFill="1" applyBorder="1">
      <alignment/>
      <protection/>
    </xf>
    <xf numFmtId="0" fontId="1" fillId="0" borderId="9" xfId="32" applyFont="1" applyFill="1" applyBorder="1">
      <alignment/>
      <protection/>
    </xf>
    <xf numFmtId="0" fontId="1" fillId="0" borderId="11" xfId="32" applyFont="1" applyFill="1" applyBorder="1">
      <alignment/>
      <protection/>
    </xf>
    <xf numFmtId="0" fontId="1" fillId="0" borderId="4" xfId="32" applyNumberFormat="1" applyFont="1" applyFill="1" applyBorder="1" applyAlignment="1">
      <alignment horizontal="distributed" vertical="center"/>
      <protection/>
    </xf>
    <xf numFmtId="0" fontId="1" fillId="0" borderId="6" xfId="32" applyNumberFormat="1" applyFont="1" applyFill="1" applyBorder="1" applyAlignment="1">
      <alignment horizontal="distributed" vertical="center"/>
      <protection/>
    </xf>
    <xf numFmtId="0" fontId="0" fillId="0" borderId="7" xfId="32" applyFill="1" applyBorder="1" applyAlignment="1">
      <alignment horizontal="distributed" vertical="center"/>
      <protection/>
    </xf>
    <xf numFmtId="0" fontId="0" fillId="0" borderId="8" xfId="32" applyFill="1" applyBorder="1" applyAlignment="1">
      <alignment horizontal="distributed" vertical="center"/>
      <protection/>
    </xf>
    <xf numFmtId="0" fontId="0" fillId="0" borderId="9" xfId="32" applyFill="1" applyBorder="1" applyAlignment="1">
      <alignment horizontal="distributed" vertical="center"/>
      <protection/>
    </xf>
    <xf numFmtId="0" fontId="0" fillId="0" borderId="11" xfId="32" applyFill="1" applyBorder="1" applyAlignment="1">
      <alignment horizontal="distributed" vertical="center"/>
      <protection/>
    </xf>
    <xf numFmtId="0" fontId="1" fillId="0" borderId="17" xfId="32" applyFont="1" applyFill="1" applyBorder="1" applyAlignment="1">
      <alignment horizontal="center" vertical="distributed" wrapText="1"/>
      <protection/>
    </xf>
    <xf numFmtId="0" fontId="1" fillId="0" borderId="19" xfId="32" applyFont="1" applyFill="1" applyBorder="1" applyAlignment="1">
      <alignment horizontal="center" vertical="distributed" wrapText="1"/>
      <protection/>
    </xf>
    <xf numFmtId="0" fontId="1" fillId="0" borderId="7" xfId="32" applyFont="1" applyFill="1" applyBorder="1" applyAlignment="1">
      <alignment horizontal="center" vertical="distributed" wrapText="1"/>
      <protection/>
    </xf>
    <xf numFmtId="0" fontId="1" fillId="0" borderId="8" xfId="32" applyFont="1" applyFill="1" applyBorder="1" applyAlignment="1">
      <alignment horizontal="center" vertical="distributed" wrapText="1"/>
      <protection/>
    </xf>
    <xf numFmtId="0" fontId="1" fillId="0" borderId="9" xfId="32" applyFont="1" applyFill="1" applyBorder="1" applyAlignment="1">
      <alignment horizontal="center" vertical="distributed" wrapText="1"/>
      <protection/>
    </xf>
    <xf numFmtId="0" fontId="1" fillId="0" borderId="11" xfId="32" applyFont="1" applyFill="1" applyBorder="1" applyAlignment="1">
      <alignment horizontal="center" vertical="distributed" wrapText="1"/>
      <protection/>
    </xf>
    <xf numFmtId="0" fontId="1" fillId="0" borderId="13" xfId="32" applyFont="1" applyFill="1" applyBorder="1" applyAlignment="1">
      <alignment horizontal="distributed" vertical="center"/>
      <protection/>
    </xf>
    <xf numFmtId="0" fontId="1" fillId="0" borderId="15" xfId="32" applyFont="1" applyFill="1" applyBorder="1" applyAlignment="1">
      <alignment vertical="center"/>
      <protection/>
    </xf>
    <xf numFmtId="0" fontId="1" fillId="0" borderId="2" xfId="32" applyFont="1" applyFill="1" applyBorder="1" applyAlignment="1">
      <alignment vertical="center"/>
      <protection/>
    </xf>
    <xf numFmtId="0" fontId="1" fillId="0" borderId="13" xfId="32" applyFont="1" applyFill="1" applyBorder="1" applyAlignment="1">
      <alignment horizontal="center" vertical="center" wrapText="1"/>
      <protection/>
    </xf>
    <xf numFmtId="0" fontId="1" fillId="0" borderId="33" xfId="32" applyFont="1" applyFill="1" applyBorder="1" applyAlignment="1">
      <alignment horizontal="center" vertical="center"/>
      <protection/>
    </xf>
    <xf numFmtId="0" fontId="1" fillId="0" borderId="29" xfId="32" applyFont="1" applyFill="1" applyBorder="1">
      <alignment/>
      <protection/>
    </xf>
    <xf numFmtId="0" fontId="1" fillId="0" borderId="28" xfId="32" applyFont="1" applyFill="1" applyBorder="1">
      <alignment/>
      <protection/>
    </xf>
    <xf numFmtId="0" fontId="1" fillId="0" borderId="4" xfId="32" applyFont="1" applyFill="1" applyBorder="1" applyAlignment="1">
      <alignment horizontal="distributed"/>
      <protection/>
    </xf>
    <xf numFmtId="0" fontId="1" fillId="0" borderId="5" xfId="32" applyFont="1" applyFill="1" applyBorder="1" applyAlignment="1">
      <alignment horizontal="distributed"/>
      <protection/>
    </xf>
    <xf numFmtId="0" fontId="1" fillId="0" borderId="9" xfId="32" applyFont="1" applyFill="1" applyBorder="1" applyAlignment="1">
      <alignment horizontal="distributed" vertical="top"/>
      <protection/>
    </xf>
    <xf numFmtId="0" fontId="1" fillId="0" borderId="10" xfId="32" applyFont="1" applyFill="1" applyBorder="1" applyAlignment="1">
      <alignment horizontal="distributed" vertical="top"/>
      <protection/>
    </xf>
    <xf numFmtId="0" fontId="1" fillId="0" borderId="16" xfId="32" applyFont="1" applyFill="1" applyBorder="1" applyAlignment="1">
      <alignment horizontal="center" vertical="center"/>
      <protection/>
    </xf>
    <xf numFmtId="0" fontId="1" fillId="0" borderId="33" xfId="32" applyFont="1" applyFill="1" applyBorder="1" applyAlignment="1">
      <alignment horizontal="center" vertical="center" wrapText="1"/>
      <protection/>
    </xf>
    <xf numFmtId="0" fontId="1" fillId="0" borderId="29" xfId="32" applyFont="1" applyFill="1" applyBorder="1" applyAlignment="1">
      <alignment horizontal="center" vertical="center" wrapText="1"/>
      <protection/>
    </xf>
    <xf numFmtId="0" fontId="1" fillId="0" borderId="28" xfId="32" applyFont="1" applyFill="1" applyBorder="1" applyAlignment="1">
      <alignment horizontal="center" vertical="center" wrapText="1"/>
      <protection/>
    </xf>
    <xf numFmtId="0" fontId="1" fillId="0" borderId="6" xfId="32" applyFont="1" applyFill="1" applyBorder="1" applyAlignment="1">
      <alignment horizontal="distributed"/>
      <protection/>
    </xf>
    <xf numFmtId="0" fontId="1" fillId="0" borderId="11" xfId="32" applyFont="1" applyFill="1" applyBorder="1" applyAlignment="1">
      <alignment horizontal="distributed" vertical="top"/>
      <protection/>
    </xf>
    <xf numFmtId="0" fontId="1" fillId="0" borderId="4" xfId="32" applyFont="1" applyFill="1" applyBorder="1" applyAlignment="1">
      <alignment horizontal="distributed" vertical="center"/>
      <protection/>
    </xf>
    <xf numFmtId="0" fontId="1" fillId="0" borderId="16" xfId="32" applyFont="1" applyFill="1" applyBorder="1" applyAlignment="1">
      <alignment horizontal="distributed" vertical="center"/>
      <protection/>
    </xf>
    <xf numFmtId="0" fontId="1" fillId="0" borderId="32" xfId="32" applyFont="1" applyFill="1" applyBorder="1" applyAlignment="1">
      <alignment horizontal="distributed" vertical="center"/>
      <protection/>
    </xf>
    <xf numFmtId="0" fontId="1" fillId="0" borderId="31" xfId="32" applyFont="1" applyFill="1" applyBorder="1" applyAlignment="1">
      <alignment horizontal="distributed" vertical="center"/>
      <protection/>
    </xf>
    <xf numFmtId="0" fontId="1" fillId="0" borderId="33" xfId="32" applyFont="1" applyFill="1" applyBorder="1" applyAlignment="1">
      <alignment horizontal="distributed" vertical="center" wrapText="1"/>
      <protection/>
    </xf>
    <xf numFmtId="0" fontId="1" fillId="0" borderId="29" xfId="32" applyFont="1" applyFill="1" applyBorder="1" applyAlignment="1">
      <alignment horizontal="distributed" vertical="center" wrapText="1"/>
      <protection/>
    </xf>
    <xf numFmtId="0" fontId="1" fillId="0" borderId="28" xfId="32" applyFont="1" applyFill="1" applyBorder="1" applyAlignment="1">
      <alignment horizontal="distributed" vertical="center" wrapText="1"/>
      <protection/>
    </xf>
    <xf numFmtId="0" fontId="1" fillId="0" borderId="4" xfId="32" applyFont="1" applyFill="1" applyBorder="1" applyAlignment="1">
      <alignment horizontal="center" vertical="center" wrapText="1"/>
      <protection/>
    </xf>
    <xf numFmtId="0" fontId="1" fillId="0" borderId="5" xfId="32" applyFont="1" applyFill="1" applyBorder="1" applyAlignment="1">
      <alignment horizontal="center" vertical="center" wrapText="1"/>
      <protection/>
    </xf>
    <xf numFmtId="0" fontId="1" fillId="0" borderId="10" xfId="32" applyFont="1" applyFill="1" applyBorder="1" applyAlignment="1">
      <alignment horizontal="center" vertical="center" wrapText="1"/>
      <protection/>
    </xf>
    <xf numFmtId="0" fontId="1" fillId="0" borderId="6" xfId="32" applyFont="1" applyFill="1" applyBorder="1" applyAlignment="1">
      <alignment horizontal="center" vertical="center" wrapText="1"/>
      <protection/>
    </xf>
    <xf numFmtId="0" fontId="0" fillId="0" borderId="6" xfId="32" applyFill="1" applyBorder="1" applyAlignment="1">
      <alignment horizontal="distributed" vertical="center"/>
      <protection/>
    </xf>
    <xf numFmtId="0" fontId="1" fillId="0" borderId="7" xfId="32" applyFont="1" applyFill="1" applyBorder="1" applyAlignment="1">
      <alignment horizontal="distributed" vertical="center"/>
      <protection/>
    </xf>
    <xf numFmtId="0" fontId="0" fillId="0" borderId="7" xfId="32" applyNumberFormat="1" applyFill="1" applyBorder="1" applyAlignment="1">
      <alignment horizontal="distributed" vertical="center"/>
      <protection/>
    </xf>
    <xf numFmtId="0" fontId="0" fillId="0" borderId="8" xfId="32" applyNumberFormat="1" applyFill="1" applyBorder="1" applyAlignment="1">
      <alignment horizontal="distributed" vertical="center"/>
      <protection/>
    </xf>
    <xf numFmtId="0" fontId="0" fillId="0" borderId="9" xfId="32" applyNumberFormat="1" applyFill="1" applyBorder="1" applyAlignment="1">
      <alignment horizontal="distributed" vertical="center"/>
      <protection/>
    </xf>
    <xf numFmtId="0" fontId="0" fillId="0" borderId="11" xfId="32" applyNumberFormat="1" applyFill="1" applyBorder="1" applyAlignment="1">
      <alignment horizontal="distributed" vertical="center"/>
      <protection/>
    </xf>
    <xf numFmtId="0" fontId="10" fillId="0" borderId="7" xfId="32" applyFont="1" applyFill="1" applyBorder="1" applyAlignment="1">
      <alignment horizontal="center" vertical="distributed" textRotation="255"/>
      <protection/>
    </xf>
    <xf numFmtId="0" fontId="0" fillId="0" borderId="7" xfId="32" applyFill="1" applyBorder="1" applyAlignment="1">
      <alignment vertical="distributed" textRotation="255"/>
      <protection/>
    </xf>
    <xf numFmtId="0" fontId="1" fillId="0" borderId="3" xfId="33" applyNumberFormat="1" applyFont="1" applyFill="1" applyBorder="1" applyAlignment="1">
      <alignment horizontal="center" vertical="center" wrapText="1"/>
      <protection/>
    </xf>
    <xf numFmtId="0" fontId="1" fillId="0" borderId="3" xfId="33" applyNumberFormat="1" applyFont="1" applyFill="1" applyBorder="1" applyAlignment="1">
      <alignment horizontal="center" vertical="center"/>
      <protection/>
    </xf>
    <xf numFmtId="0" fontId="1" fillId="0" borderId="17" xfId="33" applyNumberFormat="1" applyFont="1" applyFill="1" applyBorder="1" applyAlignment="1">
      <alignment horizontal="center" vertical="center" wrapText="1"/>
      <protection/>
    </xf>
    <xf numFmtId="0" fontId="8" fillId="0" borderId="19" xfId="33" applyFont="1" applyFill="1" applyBorder="1">
      <alignment/>
      <protection/>
    </xf>
    <xf numFmtId="0" fontId="8" fillId="0" borderId="9" xfId="33" applyFont="1" applyFill="1" applyBorder="1">
      <alignment/>
      <protection/>
    </xf>
    <xf numFmtId="0" fontId="8" fillId="0" borderId="11" xfId="33" applyFont="1" applyFill="1" applyBorder="1">
      <alignment/>
      <protection/>
    </xf>
    <xf numFmtId="0" fontId="1" fillId="0" borderId="13" xfId="33" applyNumberFormat="1" applyFont="1" applyFill="1" applyBorder="1" applyAlignment="1">
      <alignment horizontal="center" vertical="center"/>
      <protection/>
    </xf>
    <xf numFmtId="0" fontId="1" fillId="0" borderId="15" xfId="33" applyNumberFormat="1" applyFont="1" applyFill="1" applyBorder="1" applyAlignment="1">
      <alignment horizontal="center" vertical="center"/>
      <protection/>
    </xf>
    <xf numFmtId="0" fontId="1" fillId="0" borderId="2" xfId="33" applyNumberFormat="1" applyFont="1" applyFill="1" applyBorder="1" applyAlignment="1">
      <alignment horizontal="center" vertical="center"/>
      <protection/>
    </xf>
    <xf numFmtId="0" fontId="1" fillId="0" borderId="5" xfId="33" applyNumberFormat="1" applyFont="1" applyFill="1" applyBorder="1" applyAlignment="1">
      <alignment horizontal="center" vertical="center" wrapText="1"/>
      <protection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0" fontId="1" fillId="0" borderId="10" xfId="33" applyNumberFormat="1" applyFont="1" applyFill="1" applyBorder="1" applyAlignment="1">
      <alignment horizontal="center" vertical="center" wrapText="1"/>
      <protection/>
    </xf>
    <xf numFmtId="0" fontId="1" fillId="0" borderId="12" xfId="33" applyNumberFormat="1" applyFont="1" applyFill="1" applyBorder="1" applyAlignment="1">
      <alignment horizontal="center" vertical="center" wrapText="1"/>
      <protection/>
    </xf>
    <xf numFmtId="0" fontId="1" fillId="0" borderId="1" xfId="33" applyNumberFormat="1" applyFont="1" applyFill="1" applyBorder="1" applyAlignment="1">
      <alignment horizontal="center" vertical="center" wrapText="1"/>
      <protection/>
    </xf>
    <xf numFmtId="0" fontId="1" fillId="0" borderId="15" xfId="33" applyNumberFormat="1" applyFont="1" applyFill="1" applyBorder="1" applyAlignment="1">
      <alignment horizontal="center" vertical="center" wrapText="1"/>
      <protection/>
    </xf>
    <xf numFmtId="0" fontId="1" fillId="0" borderId="2" xfId="33" applyNumberFormat="1" applyFont="1" applyFill="1" applyBorder="1" applyAlignment="1">
      <alignment horizontal="center" vertical="center" wrapText="1"/>
      <protection/>
    </xf>
    <xf numFmtId="0" fontId="1" fillId="0" borderId="12" xfId="33" applyNumberFormat="1" applyFont="1" applyFill="1" applyBorder="1" applyAlignment="1">
      <alignment horizontal="center" vertical="center"/>
      <protection/>
    </xf>
    <xf numFmtId="0" fontId="1" fillId="0" borderId="16" xfId="33" applyNumberFormat="1" applyFont="1" applyFill="1" applyBorder="1" applyAlignment="1">
      <alignment horizontal="center" vertical="center"/>
      <protection/>
    </xf>
    <xf numFmtId="0" fontId="1" fillId="0" borderId="32" xfId="33" applyNumberFormat="1" applyFont="1" applyFill="1" applyBorder="1" applyAlignment="1">
      <alignment horizontal="center" vertical="center"/>
      <protection/>
    </xf>
    <xf numFmtId="0" fontId="1" fillId="0" borderId="31" xfId="33" applyNumberFormat="1" applyFont="1" applyFill="1" applyBorder="1" applyAlignment="1">
      <alignment horizontal="center" vertical="center"/>
      <protection/>
    </xf>
    <xf numFmtId="0" fontId="21" fillId="0" borderId="3" xfId="33" applyNumberFormat="1" applyFont="1" applyFill="1" applyBorder="1" applyAlignment="1">
      <alignment horizontal="distributed" vertical="center" wrapText="1"/>
      <protection/>
    </xf>
    <xf numFmtId="0" fontId="1" fillId="0" borderId="3" xfId="33" applyNumberFormat="1" applyFont="1" applyFill="1" applyBorder="1" applyAlignment="1">
      <alignment horizontal="distributed" vertical="center" wrapText="1"/>
      <protection/>
    </xf>
    <xf numFmtId="0" fontId="1" fillId="0" borderId="13" xfId="33" applyNumberFormat="1" applyFont="1" applyFill="1" applyBorder="1" applyAlignment="1">
      <alignment horizontal="distributed" vertical="center" wrapText="1"/>
      <protection/>
    </xf>
    <xf numFmtId="0" fontId="1" fillId="0" borderId="15" xfId="33" applyNumberFormat="1" applyFont="1" applyFill="1" applyBorder="1" applyAlignment="1">
      <alignment horizontal="distributed" vertical="center" wrapText="1"/>
      <protection/>
    </xf>
    <xf numFmtId="0" fontId="1" fillId="0" borderId="2" xfId="33" applyNumberFormat="1" applyFont="1" applyFill="1" applyBorder="1" applyAlignment="1">
      <alignment horizontal="distributed" vertical="center" wrapText="1"/>
      <protection/>
    </xf>
    <xf numFmtId="0" fontId="1" fillId="0" borderId="33" xfId="33" applyNumberFormat="1" applyFont="1" applyFill="1" applyBorder="1" applyAlignment="1">
      <alignment horizontal="center" vertical="center"/>
      <protection/>
    </xf>
    <xf numFmtId="0" fontId="1" fillId="0" borderId="29" xfId="33" applyNumberFormat="1" applyFont="1" applyFill="1" applyBorder="1" applyAlignment="1">
      <alignment horizontal="center" vertical="center"/>
      <protection/>
    </xf>
    <xf numFmtId="0" fontId="1" fillId="0" borderId="28" xfId="33" applyNumberFormat="1" applyFont="1" applyFill="1" applyBorder="1" applyAlignment="1">
      <alignment horizontal="center" vertical="center"/>
      <protection/>
    </xf>
    <xf numFmtId="0" fontId="1" fillId="0" borderId="1" xfId="33" applyNumberFormat="1" applyFont="1" applyFill="1" applyBorder="1" applyAlignment="1">
      <alignment horizontal="center" vertical="center" textRotation="255"/>
      <protection/>
    </xf>
    <xf numFmtId="0" fontId="1" fillId="0" borderId="15" xfId="33" applyNumberFormat="1" applyFont="1" applyFill="1" applyBorder="1" applyAlignment="1">
      <alignment horizontal="center" vertical="center" textRotation="255"/>
      <protection/>
    </xf>
    <xf numFmtId="0" fontId="1" fillId="0" borderId="2" xfId="33" applyNumberFormat="1" applyFont="1" applyFill="1" applyBorder="1" applyAlignment="1">
      <alignment horizontal="center" vertical="center" textRotation="255"/>
      <protection/>
    </xf>
    <xf numFmtId="0" fontId="21" fillId="0" borderId="12" xfId="33" applyNumberFormat="1" applyFont="1" applyFill="1" applyBorder="1" applyAlignment="1">
      <alignment horizontal="center" vertical="center" wrapText="1"/>
      <protection/>
    </xf>
    <xf numFmtId="0" fontId="21" fillId="0" borderId="13" xfId="33" applyNumberFormat="1" applyFont="1" applyFill="1" applyBorder="1" applyAlignment="1">
      <alignment horizontal="center" vertical="center"/>
      <protection/>
    </xf>
    <xf numFmtId="0" fontId="1" fillId="0" borderId="13" xfId="33" applyNumberFormat="1" applyFont="1" applyFill="1" applyBorder="1" applyAlignment="1">
      <alignment horizontal="center" vertical="center" wrapText="1"/>
      <protection/>
    </xf>
    <xf numFmtId="0" fontId="1" fillId="0" borderId="4" xfId="33" applyNumberFormat="1" applyFont="1" applyFill="1" applyBorder="1" applyAlignment="1">
      <alignment horizontal="center" vertical="center" textRotation="255"/>
      <protection/>
    </xf>
    <xf numFmtId="0" fontId="1" fillId="0" borderId="7" xfId="33" applyNumberFormat="1" applyFont="1" applyFill="1" applyBorder="1" applyAlignment="1">
      <alignment horizontal="center" vertical="center" textRotation="255"/>
      <protection/>
    </xf>
    <xf numFmtId="0" fontId="1" fillId="0" borderId="7" xfId="33" applyNumberFormat="1" applyFont="1" applyFill="1" applyBorder="1" applyAlignment="1">
      <alignment horizontal="distributed" vertical="center"/>
      <protection/>
    </xf>
    <xf numFmtId="0" fontId="1" fillId="0" borderId="8" xfId="33" applyNumberFormat="1" applyFont="1" applyFill="1" applyBorder="1" applyAlignment="1">
      <alignment horizontal="distributed" vertical="center"/>
      <protection/>
    </xf>
    <xf numFmtId="0" fontId="1" fillId="0" borderId="7" xfId="33" applyFont="1" applyFill="1" applyBorder="1" applyAlignment="1">
      <alignment horizontal="distributed" vertical="center"/>
      <protection/>
    </xf>
    <xf numFmtId="0" fontId="1" fillId="0" borderId="8" xfId="33" applyFont="1" applyFill="1" applyBorder="1" applyAlignment="1">
      <alignment horizontal="distributed" vertical="center"/>
      <protection/>
    </xf>
    <xf numFmtId="0" fontId="10" fillId="0" borderId="7" xfId="33" applyFont="1" applyFill="1" applyBorder="1" applyAlignment="1">
      <alignment horizontal="distributed" vertical="center"/>
      <protection/>
    </xf>
    <xf numFmtId="0" fontId="10" fillId="0" borderId="8" xfId="33" applyFont="1" applyFill="1" applyBorder="1" applyAlignment="1">
      <alignment horizontal="distributed" vertical="center"/>
      <protection/>
    </xf>
    <xf numFmtId="0" fontId="1" fillId="0" borderId="7" xfId="33" applyNumberFormat="1" applyFont="1" applyFill="1" applyBorder="1" applyAlignment="1">
      <alignment horizontal="left" vertical="distributed" textRotation="255" wrapText="1"/>
      <protection/>
    </xf>
    <xf numFmtId="0" fontId="1" fillId="0" borderId="7" xfId="33" applyNumberFormat="1" applyFont="1" applyFill="1" applyBorder="1" applyAlignment="1">
      <alignment horizontal="left" vertical="distributed" textRotation="255"/>
      <protection/>
    </xf>
    <xf numFmtId="41" fontId="1" fillId="0" borderId="0" xfId="34" applyNumberFormat="1" applyFont="1" applyFill="1" applyBorder="1" applyAlignment="1">
      <alignment horizontal="center" vertical="center"/>
      <protection/>
    </xf>
    <xf numFmtId="0" fontId="9" fillId="0" borderId="16" xfId="34" applyFont="1" applyFill="1" applyBorder="1" applyAlignment="1">
      <alignment horizontal="distributed" vertical="center"/>
      <protection/>
    </xf>
    <xf numFmtId="0" fontId="9" fillId="0" borderId="32" xfId="34" applyFont="1" applyFill="1" applyBorder="1" applyAlignment="1">
      <alignment horizontal="distributed" vertical="center"/>
      <protection/>
    </xf>
    <xf numFmtId="0" fontId="9" fillId="0" borderId="31" xfId="34" applyFont="1" applyFill="1" applyBorder="1" applyAlignment="1">
      <alignment horizontal="distributed" vertical="center"/>
      <protection/>
    </xf>
    <xf numFmtId="0" fontId="9" fillId="0" borderId="3" xfId="34" applyFont="1" applyFill="1" applyBorder="1" applyAlignment="1">
      <alignment horizontal="center" vertical="center"/>
      <protection/>
    </xf>
    <xf numFmtId="41" fontId="10" fillId="0" borderId="0" xfId="34" applyNumberFormat="1" applyFont="1" applyFill="1" applyBorder="1" applyAlignment="1">
      <alignment horizontal="center" vertical="center"/>
      <protection/>
    </xf>
    <xf numFmtId="0" fontId="1" fillId="0" borderId="12" xfId="34" applyFont="1" applyFill="1" applyBorder="1" applyAlignment="1">
      <alignment horizontal="center" vertical="center"/>
      <protection/>
    </xf>
    <xf numFmtId="0" fontId="1" fillId="0" borderId="3" xfId="34" applyFont="1" applyFill="1" applyBorder="1" applyAlignment="1">
      <alignment horizontal="center" vertical="center"/>
      <protection/>
    </xf>
    <xf numFmtId="0" fontId="9" fillId="0" borderId="7" xfId="34" applyFont="1" applyFill="1" applyBorder="1" applyAlignment="1">
      <alignment horizontal="center" vertical="center" wrapText="1"/>
      <protection/>
    </xf>
    <xf numFmtId="0" fontId="9" fillId="0" borderId="9" xfId="34" applyFont="1" applyFill="1" applyBorder="1" applyAlignment="1">
      <alignment horizontal="center" vertical="center"/>
      <protection/>
    </xf>
    <xf numFmtId="0" fontId="9" fillId="0" borderId="3" xfId="34" applyFont="1" applyFill="1" applyBorder="1" applyAlignment="1">
      <alignment horizontal="center" vertical="center" wrapText="1"/>
      <protection/>
    </xf>
    <xf numFmtId="0" fontId="1" fillId="0" borderId="2" xfId="34" applyFont="1" applyFill="1" applyBorder="1" applyAlignment="1">
      <alignment horizontal="center" vertical="center"/>
      <protection/>
    </xf>
    <xf numFmtId="0" fontId="9" fillId="0" borderId="16" xfId="34" applyFont="1" applyFill="1" applyBorder="1" applyAlignment="1">
      <alignment horizontal="center" vertical="center"/>
      <protection/>
    </xf>
    <xf numFmtId="0" fontId="9" fillId="0" borderId="32" xfId="34" applyFont="1" applyFill="1" applyBorder="1" applyAlignment="1">
      <alignment horizontal="center" vertical="center"/>
      <protection/>
    </xf>
    <xf numFmtId="0" fontId="9" fillId="0" borderId="31" xfId="34" applyFont="1" applyFill="1" applyBorder="1" applyAlignment="1">
      <alignment horizontal="center" vertical="center"/>
      <protection/>
    </xf>
    <xf numFmtId="0" fontId="9" fillId="0" borderId="12" xfId="34" applyFont="1" applyFill="1" applyBorder="1" applyAlignment="1">
      <alignment horizontal="center" vertical="center"/>
      <protection/>
    </xf>
    <xf numFmtId="0" fontId="9" fillId="0" borderId="1" xfId="34" applyFont="1" applyFill="1" applyBorder="1" applyAlignment="1">
      <alignment horizontal="center" vertical="center" wrapText="1"/>
      <protection/>
    </xf>
    <xf numFmtId="0" fontId="9" fillId="0" borderId="15" xfId="34" applyFont="1" applyFill="1" applyBorder="1" applyAlignment="1">
      <alignment horizontal="center" vertical="center"/>
      <protection/>
    </xf>
    <xf numFmtId="0" fontId="9" fillId="0" borderId="2" xfId="34" applyFont="1" applyFill="1" applyBorder="1" applyAlignment="1">
      <alignment horizontal="center" vertical="center"/>
      <protection/>
    </xf>
    <xf numFmtId="0" fontId="9" fillId="0" borderId="2" xfId="34" applyFont="1" applyFill="1" applyBorder="1" applyAlignment="1">
      <alignment horizontal="center" vertical="center" wrapText="1"/>
      <protection/>
    </xf>
    <xf numFmtId="41" fontId="10" fillId="0" borderId="0" xfId="34" applyNumberFormat="1" applyFont="1" applyFill="1" applyBorder="1" applyAlignment="1">
      <alignment vertical="center"/>
      <protection/>
    </xf>
    <xf numFmtId="0" fontId="9" fillId="0" borderId="5" xfId="34" applyFont="1" applyFill="1" applyBorder="1" applyAlignment="1">
      <alignment horizontal="center" vertical="center"/>
      <protection/>
    </xf>
    <xf numFmtId="0" fontId="9" fillId="0" borderId="6" xfId="34" applyFont="1" applyFill="1" applyBorder="1" applyAlignment="1">
      <alignment horizontal="center" vertical="center"/>
      <protection/>
    </xf>
    <xf numFmtId="0" fontId="9" fillId="0" borderId="10" xfId="34" applyFont="1" applyFill="1" applyBorder="1" applyAlignment="1">
      <alignment horizontal="center" vertical="center"/>
      <protection/>
    </xf>
    <xf numFmtId="0" fontId="9" fillId="0" borderId="11" xfId="34" applyFont="1" applyFill="1" applyBorder="1" applyAlignment="1">
      <alignment horizontal="center" vertical="center"/>
      <protection/>
    </xf>
    <xf numFmtId="0" fontId="9" fillId="0" borderId="8" xfId="34" applyFont="1" applyFill="1" applyBorder="1" applyAlignment="1">
      <alignment horizontal="center" vertical="center" wrapText="1"/>
      <protection/>
    </xf>
    <xf numFmtId="0" fontId="9" fillId="0" borderId="9" xfId="34" applyFont="1" applyFill="1" applyBorder="1" applyAlignment="1">
      <alignment horizontal="center" vertical="center" wrapText="1"/>
      <protection/>
    </xf>
    <xf numFmtId="0" fontId="9" fillId="0" borderId="11" xfId="34" applyFont="1" applyFill="1" applyBorder="1" applyAlignment="1">
      <alignment horizontal="center" vertical="center" wrapText="1"/>
      <protection/>
    </xf>
    <xf numFmtId="0" fontId="9" fillId="0" borderId="2" xfId="34" applyFont="1" applyFill="1" applyBorder="1" applyAlignment="1">
      <alignment horizontal="distributed" vertical="center"/>
      <protection/>
    </xf>
    <xf numFmtId="38" fontId="1" fillId="0" borderId="7" xfId="17" applyFont="1" applyBorder="1" applyAlignment="1">
      <alignment horizontal="distributed" vertical="center"/>
    </xf>
    <xf numFmtId="38" fontId="1" fillId="0" borderId="0" xfId="17" applyFont="1" applyBorder="1" applyAlignment="1">
      <alignment horizontal="distributed" vertical="center"/>
    </xf>
    <xf numFmtId="38" fontId="1" fillId="0" borderId="8" xfId="17" applyFont="1" applyBorder="1" applyAlignment="1">
      <alignment horizontal="distributed" vertical="center"/>
    </xf>
    <xf numFmtId="38" fontId="10" fillId="0" borderId="9" xfId="17" applyFont="1" applyBorder="1" applyAlignment="1">
      <alignment horizontal="distributed" vertical="center"/>
    </xf>
    <xf numFmtId="38" fontId="10" fillId="0" borderId="10" xfId="17" applyFont="1" applyBorder="1" applyAlignment="1">
      <alignment horizontal="distributed" vertical="center"/>
    </xf>
    <xf numFmtId="38" fontId="10" fillId="0" borderId="11" xfId="17" applyFont="1" applyBorder="1" applyAlignment="1">
      <alignment horizontal="distributed" vertical="center"/>
    </xf>
    <xf numFmtId="38" fontId="11" fillId="0" borderId="7" xfId="17" applyFont="1" applyBorder="1" applyAlignment="1">
      <alignment horizontal="distributed" vertical="center"/>
    </xf>
    <xf numFmtId="0" fontId="1" fillId="0" borderId="0" xfId="35" applyFont="1" applyBorder="1" applyAlignment="1">
      <alignment horizontal="distributed" vertical="center"/>
      <protection/>
    </xf>
    <xf numFmtId="0" fontId="1" fillId="0" borderId="8" xfId="35" applyFont="1" applyBorder="1" applyAlignment="1">
      <alignment horizontal="distributed" vertical="center"/>
      <protection/>
    </xf>
    <xf numFmtId="38" fontId="1" fillId="0" borderId="7" xfId="17" applyFont="1" applyBorder="1" applyAlignment="1">
      <alignment horizontal="center" vertical="center" wrapText="1"/>
    </xf>
    <xf numFmtId="38" fontId="1" fillId="0" borderId="16" xfId="17" applyFont="1" applyBorder="1" applyAlignment="1">
      <alignment horizontal="distributed" vertical="center"/>
    </xf>
    <xf numFmtId="0" fontId="8" fillId="0" borderId="32" xfId="35" applyFont="1" applyBorder="1" applyAlignment="1">
      <alignment horizontal="distributed" vertical="center"/>
      <protection/>
    </xf>
    <xf numFmtId="0" fontId="8" fillId="0" borderId="31" xfId="35" applyFont="1" applyBorder="1" applyAlignment="1">
      <alignment horizontal="distributed" vertical="center"/>
      <protection/>
    </xf>
    <xf numFmtId="38" fontId="1" fillId="0" borderId="35" xfId="17" applyFont="1" applyBorder="1" applyAlignment="1">
      <alignment horizontal="center" vertical="center"/>
    </xf>
    <xf numFmtId="0" fontId="8" fillId="0" borderId="31" xfId="35" applyFont="1" applyBorder="1" applyAlignment="1">
      <alignment horizontal="center" vertical="center"/>
      <protection/>
    </xf>
    <xf numFmtId="38" fontId="1" fillId="0" borderId="4" xfId="17" applyFont="1" applyBorder="1" applyAlignment="1">
      <alignment horizontal="center"/>
    </xf>
    <xf numFmtId="38" fontId="1" fillId="0" borderId="5" xfId="17" applyFont="1" applyBorder="1" applyAlignment="1">
      <alignment horizontal="center"/>
    </xf>
    <xf numFmtId="38" fontId="1" fillId="0" borderId="6" xfId="17" applyFont="1" applyBorder="1" applyAlignment="1">
      <alignment horizontal="center"/>
    </xf>
    <xf numFmtId="38" fontId="1" fillId="0" borderId="1" xfId="17" applyFont="1" applyFill="1" applyBorder="1" applyAlignment="1">
      <alignment horizontal="center" vertical="center" wrapText="1"/>
    </xf>
    <xf numFmtId="38" fontId="1" fillId="0" borderId="15" xfId="17" applyFont="1" applyFill="1" applyBorder="1" applyAlignment="1">
      <alignment horizontal="center" vertical="center"/>
    </xf>
    <xf numFmtId="0" fontId="1" fillId="0" borderId="33" xfId="36" applyFont="1" applyBorder="1" applyAlignment="1">
      <alignment horizontal="center" vertical="center"/>
      <protection/>
    </xf>
    <xf numFmtId="0" fontId="1" fillId="0" borderId="28" xfId="36" applyFont="1" applyBorder="1" applyAlignment="1">
      <alignment horizontal="center" vertical="center"/>
      <protection/>
    </xf>
    <xf numFmtId="0" fontId="1" fillId="0" borderId="17" xfId="36" applyFont="1" applyBorder="1" applyAlignment="1">
      <alignment horizontal="center" vertical="center"/>
      <protection/>
    </xf>
    <xf numFmtId="0" fontId="1" fillId="0" borderId="18" xfId="36" applyFont="1" applyBorder="1" applyAlignment="1">
      <alignment horizontal="center" vertical="center"/>
      <protection/>
    </xf>
    <xf numFmtId="0" fontId="1" fillId="0" borderId="19" xfId="36" applyFont="1" applyBorder="1" applyAlignment="1">
      <alignment horizontal="center" vertical="center"/>
      <protection/>
    </xf>
    <xf numFmtId="0" fontId="1" fillId="0" borderId="9" xfId="36" applyFont="1" applyBorder="1" applyAlignment="1">
      <alignment horizontal="center" vertical="center"/>
      <protection/>
    </xf>
    <xf numFmtId="0" fontId="1" fillId="0" borderId="10" xfId="36" applyFont="1" applyBorder="1" applyAlignment="1">
      <alignment horizontal="center" vertical="center"/>
      <protection/>
    </xf>
    <xf numFmtId="0" fontId="1" fillId="0" borderId="11" xfId="36" applyFont="1" applyBorder="1" applyAlignment="1">
      <alignment horizontal="center" vertical="center"/>
      <protection/>
    </xf>
    <xf numFmtId="0" fontId="0" fillId="0" borderId="18" xfId="36" applyBorder="1" applyAlignment="1">
      <alignment horizontal="center" vertical="center"/>
      <protection/>
    </xf>
    <xf numFmtId="0" fontId="0" fillId="0" borderId="19" xfId="36" applyBorder="1" applyAlignment="1">
      <alignment horizontal="center" vertical="center"/>
      <protection/>
    </xf>
    <xf numFmtId="0" fontId="0" fillId="0" borderId="9" xfId="36" applyBorder="1" applyAlignment="1">
      <alignment horizontal="center" vertical="center"/>
      <protection/>
    </xf>
    <xf numFmtId="0" fontId="0" fillId="0" borderId="10" xfId="36" applyBorder="1" applyAlignment="1">
      <alignment horizontal="center" vertical="center"/>
      <protection/>
    </xf>
    <xf numFmtId="0" fontId="0" fillId="0" borderId="11" xfId="36" applyBorder="1" applyAlignment="1">
      <alignment horizontal="center" vertical="center"/>
      <protection/>
    </xf>
    <xf numFmtId="38" fontId="1" fillId="0" borderId="17" xfId="17" applyFont="1" applyBorder="1" applyAlignment="1">
      <alignment horizontal="center" vertical="center" wrapText="1"/>
    </xf>
    <xf numFmtId="0" fontId="1" fillId="0" borderId="7" xfId="36" applyFont="1" applyBorder="1" applyAlignment="1">
      <alignment vertical="center" wrapText="1"/>
      <protection/>
    </xf>
    <xf numFmtId="38" fontId="1" fillId="0" borderId="15" xfId="17" applyFont="1" applyBorder="1" applyAlignment="1">
      <alignment horizontal="center" vertical="center" wrapText="1"/>
    </xf>
    <xf numFmtId="0" fontId="1" fillId="0" borderId="15" xfId="36" applyFont="1" applyBorder="1" applyAlignment="1">
      <alignment vertical="center" wrapText="1"/>
      <protection/>
    </xf>
    <xf numFmtId="0" fontId="1" fillId="0" borderId="15" xfId="36" applyFont="1" applyBorder="1" applyAlignment="1">
      <alignment horizontal="center" vertical="center" wrapText="1"/>
      <protection/>
    </xf>
    <xf numFmtId="38" fontId="10" fillId="0" borderId="9" xfId="17" applyFont="1" applyFill="1" applyBorder="1" applyAlignment="1">
      <alignment horizontal="center"/>
    </xf>
    <xf numFmtId="38" fontId="10" fillId="0" borderId="11" xfId="17" applyFont="1" applyFill="1" applyBorder="1" applyAlignment="1">
      <alignment horizontal="center"/>
    </xf>
    <xf numFmtId="38" fontId="1" fillId="0" borderId="7" xfId="17" applyFont="1" applyFill="1" applyBorder="1" applyAlignment="1">
      <alignment horizontal="center"/>
    </xf>
    <xf numFmtId="0" fontId="8" fillId="0" borderId="8" xfId="37" applyFont="1" applyFill="1" applyBorder="1" applyAlignment="1">
      <alignment horizontal="center"/>
      <protection/>
    </xf>
    <xf numFmtId="38" fontId="1" fillId="0" borderId="7" xfId="17" applyFont="1" applyFill="1" applyBorder="1" applyAlignment="1">
      <alignment horizontal="distributed"/>
    </xf>
    <xf numFmtId="0" fontId="8" fillId="0" borderId="8" xfId="37" applyFont="1" applyFill="1" applyBorder="1" applyAlignment="1">
      <alignment horizontal="distributed"/>
      <protection/>
    </xf>
    <xf numFmtId="38" fontId="10" fillId="0" borderId="7" xfId="17" applyFont="1" applyFill="1" applyBorder="1" applyAlignment="1">
      <alignment horizontal="distributed"/>
    </xf>
    <xf numFmtId="0" fontId="10" fillId="0" borderId="8" xfId="37" applyFont="1" applyFill="1" applyBorder="1" applyAlignment="1">
      <alignment horizontal="distributed"/>
      <protection/>
    </xf>
    <xf numFmtId="38" fontId="1" fillId="0" borderId="32" xfId="17" applyFont="1" applyFill="1" applyBorder="1" applyAlignment="1">
      <alignment horizontal="center" vertical="center"/>
    </xf>
    <xf numFmtId="0" fontId="0" fillId="0" borderId="32" xfId="37" applyFill="1" applyBorder="1" applyAlignment="1">
      <alignment/>
      <protection/>
    </xf>
    <xf numFmtId="0" fontId="0" fillId="0" borderId="31" xfId="37" applyFill="1" applyBorder="1" applyAlignment="1">
      <alignment/>
      <protection/>
    </xf>
    <xf numFmtId="38" fontId="1" fillId="0" borderId="33" xfId="17" applyFont="1" applyFill="1" applyBorder="1" applyAlignment="1">
      <alignment horizontal="center" vertical="center"/>
    </xf>
    <xf numFmtId="0" fontId="0" fillId="0" borderId="28" xfId="37" applyFill="1" applyBorder="1">
      <alignment/>
      <protection/>
    </xf>
    <xf numFmtId="0" fontId="0" fillId="0" borderId="2" xfId="37" applyFill="1" applyBorder="1" applyAlignment="1">
      <alignment horizontal="center" vertical="center"/>
      <protection/>
    </xf>
    <xf numFmtId="38" fontId="1" fillId="0" borderId="29" xfId="17" applyFont="1" applyFill="1" applyBorder="1" applyAlignment="1">
      <alignment horizontal="center" vertical="center"/>
    </xf>
    <xf numFmtId="38" fontId="1" fillId="0" borderId="28" xfId="17" applyFont="1" applyFill="1" applyBorder="1" applyAlignment="1">
      <alignment horizontal="center" vertical="center"/>
    </xf>
    <xf numFmtId="0" fontId="1" fillId="0" borderId="17" xfId="37" applyFont="1" applyFill="1" applyBorder="1" applyAlignment="1">
      <alignment horizontal="center" vertical="center" textRotation="255"/>
      <protection/>
    </xf>
    <xf numFmtId="0" fontId="1" fillId="0" borderId="19" xfId="37" applyFont="1" applyFill="1" applyBorder="1" applyAlignment="1">
      <alignment horizontal="center" vertical="center" textRotation="255"/>
      <protection/>
    </xf>
    <xf numFmtId="0" fontId="1" fillId="0" borderId="7" xfId="37" applyFont="1" applyFill="1" applyBorder="1" applyAlignment="1">
      <alignment horizontal="center" vertical="center" textRotation="255"/>
      <protection/>
    </xf>
    <xf numFmtId="0" fontId="1" fillId="0" borderId="8" xfId="37" applyFont="1" applyFill="1" applyBorder="1" applyAlignment="1">
      <alignment horizontal="center" vertical="center" textRotation="255"/>
      <protection/>
    </xf>
    <xf numFmtId="0" fontId="1" fillId="0" borderId="9" xfId="37" applyFont="1" applyFill="1" applyBorder="1" applyAlignment="1">
      <alignment horizontal="center" vertical="center" textRotation="255"/>
      <protection/>
    </xf>
    <xf numFmtId="0" fontId="1" fillId="0" borderId="11" xfId="37" applyFont="1" applyFill="1" applyBorder="1" applyAlignment="1">
      <alignment horizontal="center" vertical="center" textRotation="255"/>
      <protection/>
    </xf>
    <xf numFmtId="38" fontId="1" fillId="0" borderId="9" xfId="17" applyFont="1" applyFill="1" applyBorder="1" applyAlignment="1">
      <alignment horizontal="center" vertical="center"/>
    </xf>
    <xf numFmtId="38" fontId="1" fillId="0" borderId="10" xfId="17" applyFont="1" applyFill="1" applyBorder="1" applyAlignment="1">
      <alignment horizontal="center" vertical="center"/>
    </xf>
    <xf numFmtId="38" fontId="1" fillId="0" borderId="11" xfId="17" applyFont="1" applyFill="1" applyBorder="1" applyAlignment="1">
      <alignment horizontal="center" vertical="center"/>
    </xf>
    <xf numFmtId="0" fontId="1" fillId="0" borderId="15" xfId="37" applyFont="1" applyFill="1" applyBorder="1" applyAlignment="1">
      <alignment horizontal="center" vertical="center" textRotation="255"/>
      <protection/>
    </xf>
    <xf numFmtId="0" fontId="1" fillId="0" borderId="2" xfId="37" applyFont="1" applyFill="1" applyBorder="1" applyAlignment="1">
      <alignment horizontal="center" vertical="center" textRotation="255"/>
      <protection/>
    </xf>
    <xf numFmtId="0" fontId="1" fillId="0" borderId="33" xfId="37" applyFont="1" applyFill="1" applyBorder="1" applyAlignment="1">
      <alignment horizontal="center" vertical="center" textRotation="255"/>
      <protection/>
    </xf>
    <xf numFmtId="0" fontId="1" fillId="0" borderId="28" xfId="37" applyFont="1" applyFill="1" applyBorder="1" applyAlignment="1">
      <alignment horizontal="center" vertical="center" textRotation="255"/>
      <protection/>
    </xf>
    <xf numFmtId="0" fontId="1" fillId="0" borderId="29" xfId="37" applyFont="1" applyFill="1" applyBorder="1" applyAlignment="1">
      <alignment horizontal="center" vertical="center" textRotation="255"/>
      <protection/>
    </xf>
    <xf numFmtId="0" fontId="0" fillId="0" borderId="28" xfId="37" applyFill="1" applyBorder="1" applyAlignment="1">
      <alignment horizontal="center" vertical="center" textRotation="255"/>
      <protection/>
    </xf>
    <xf numFmtId="0" fontId="0" fillId="0" borderId="19" xfId="37" applyFill="1" applyBorder="1" applyAlignment="1">
      <alignment horizontal="center" vertical="center" textRotation="255"/>
      <protection/>
    </xf>
    <xf numFmtId="0" fontId="0" fillId="0" borderId="7" xfId="37" applyFill="1" applyBorder="1" applyAlignment="1">
      <alignment horizontal="center" vertical="center" textRotation="255"/>
      <protection/>
    </xf>
    <xf numFmtId="0" fontId="0" fillId="0" borderId="8" xfId="37" applyFill="1" applyBorder="1" applyAlignment="1">
      <alignment horizontal="center" vertical="center" textRotation="255"/>
      <protection/>
    </xf>
    <xf numFmtId="0" fontId="0" fillId="0" borderId="9" xfId="37" applyFill="1" applyBorder="1" applyAlignment="1">
      <alignment horizontal="center" vertical="center" textRotation="255"/>
      <protection/>
    </xf>
    <xf numFmtId="0" fontId="0" fillId="0" borderId="11" xfId="37" applyFill="1" applyBorder="1" applyAlignment="1">
      <alignment horizontal="center" vertical="center" textRotation="255"/>
      <protection/>
    </xf>
    <xf numFmtId="0" fontId="1" fillId="0" borderId="13" xfId="37" applyFont="1" applyFill="1" applyBorder="1" applyAlignment="1">
      <alignment horizontal="center" vertical="center" textRotation="255"/>
      <protection/>
    </xf>
    <xf numFmtId="0" fontId="0" fillId="0" borderId="2" xfId="37" applyFill="1" applyBorder="1" applyAlignment="1">
      <alignment horizontal="center" vertical="center" textRotation="255"/>
      <protection/>
    </xf>
    <xf numFmtId="0" fontId="1" fillId="0" borderId="18" xfId="37" applyFont="1" applyFill="1" applyBorder="1" applyAlignment="1">
      <alignment horizontal="center" vertical="center" textRotation="255"/>
      <protection/>
    </xf>
    <xf numFmtId="0" fontId="1" fillId="0" borderId="0" xfId="37" applyFont="1" applyFill="1" applyBorder="1" applyAlignment="1">
      <alignment horizontal="center" vertical="center" textRotation="255"/>
      <protection/>
    </xf>
    <xf numFmtId="0" fontId="1" fillId="0" borderId="10" xfId="37" applyFont="1" applyFill="1" applyBorder="1" applyAlignment="1">
      <alignment horizontal="center" vertical="center" textRotation="255"/>
      <protection/>
    </xf>
    <xf numFmtId="38" fontId="1" fillId="0" borderId="16" xfId="17" applyFont="1" applyFill="1" applyBorder="1" applyAlignment="1">
      <alignment horizontal="center"/>
    </xf>
    <xf numFmtId="38" fontId="1" fillId="0" borderId="32" xfId="17" applyFont="1" applyFill="1" applyBorder="1" applyAlignment="1">
      <alignment horizontal="center"/>
    </xf>
    <xf numFmtId="38" fontId="1" fillId="0" borderId="31" xfId="17" applyFont="1" applyFill="1" applyBorder="1" applyAlignment="1">
      <alignment horizontal="center"/>
    </xf>
    <xf numFmtId="38" fontId="1" fillId="0" borderId="4" xfId="17" applyFont="1" applyFill="1" applyBorder="1" applyAlignment="1">
      <alignment horizontal="center" vertical="center"/>
    </xf>
    <xf numFmtId="38" fontId="1" fillId="0" borderId="6" xfId="17" applyFont="1" applyFill="1" applyBorder="1" applyAlignment="1">
      <alignment horizontal="center" vertical="center"/>
    </xf>
    <xf numFmtId="38" fontId="1" fillId="0" borderId="17" xfId="17" applyFont="1" applyFill="1" applyBorder="1" applyAlignment="1">
      <alignment horizontal="center" vertical="center"/>
    </xf>
    <xf numFmtId="38" fontId="1" fillId="0" borderId="19" xfId="17" applyFont="1" applyFill="1" applyBorder="1" applyAlignment="1">
      <alignment horizontal="center" vertical="center"/>
    </xf>
    <xf numFmtId="38" fontId="1" fillId="0" borderId="7" xfId="17" applyFont="1" applyFill="1" applyBorder="1" applyAlignment="1">
      <alignment horizontal="center" vertical="center"/>
    </xf>
    <xf numFmtId="38" fontId="1" fillId="0" borderId="8" xfId="17" applyFont="1" applyFill="1" applyBorder="1" applyAlignment="1">
      <alignment horizontal="center" vertical="center"/>
    </xf>
    <xf numFmtId="38" fontId="9" fillId="0" borderId="13" xfId="17" applyFont="1" applyFill="1" applyBorder="1" applyAlignment="1">
      <alignment horizontal="center" vertical="center" textRotation="255" wrapText="1"/>
    </xf>
    <xf numFmtId="38" fontId="9" fillId="0" borderId="2" xfId="17" applyFont="1" applyFill="1" applyBorder="1" applyAlignment="1">
      <alignment horizontal="center" vertical="center" textRotation="255" wrapText="1"/>
    </xf>
    <xf numFmtId="0" fontId="0" fillId="0" borderId="32" xfId="37" applyFill="1" applyBorder="1" applyAlignment="1">
      <alignment horizontal="center"/>
      <protection/>
    </xf>
    <xf numFmtId="0" fontId="0" fillId="0" borderId="31" xfId="37" applyFill="1" applyBorder="1" applyAlignment="1">
      <alignment horizontal="center"/>
      <protection/>
    </xf>
    <xf numFmtId="0" fontId="1" fillId="0" borderId="1" xfId="38" applyFont="1" applyFill="1" applyBorder="1" applyAlignment="1">
      <alignment horizontal="distributed" vertical="center"/>
      <protection/>
    </xf>
    <xf numFmtId="0" fontId="8" fillId="0" borderId="15" xfId="38" applyFont="1" applyFill="1" applyBorder="1" applyAlignment="1">
      <alignment vertical="center"/>
      <protection/>
    </xf>
    <xf numFmtId="0" fontId="8" fillId="0" borderId="2" xfId="38" applyFont="1" applyFill="1" applyBorder="1" applyAlignment="1">
      <alignment vertical="center"/>
      <protection/>
    </xf>
    <xf numFmtId="0" fontId="1" fillId="0" borderId="13" xfId="38" applyFont="1" applyFill="1" applyBorder="1" applyAlignment="1">
      <alignment horizontal="distributed" vertical="center"/>
      <protection/>
    </xf>
    <xf numFmtId="0" fontId="8" fillId="0" borderId="2" xfId="38" applyFont="1" applyFill="1" applyBorder="1" applyAlignment="1">
      <alignment horizontal="distributed" vertical="center"/>
      <protection/>
    </xf>
    <xf numFmtId="0" fontId="1" fillId="0" borderId="3" xfId="38" applyFont="1" applyFill="1" applyBorder="1" applyAlignment="1">
      <alignment horizontal="distributed" vertical="center"/>
      <protection/>
    </xf>
    <xf numFmtId="0" fontId="8" fillId="0" borderId="3" xfId="38" applyFont="1" applyFill="1" applyBorder="1" applyAlignment="1">
      <alignment horizontal="distributed" vertical="center"/>
      <protection/>
    </xf>
    <xf numFmtId="0" fontId="1" fillId="0" borderId="12" xfId="38" applyFont="1" applyFill="1" applyBorder="1" applyAlignment="1">
      <alignment horizontal="distributed" vertical="center"/>
      <protection/>
    </xf>
    <xf numFmtId="0" fontId="8" fillId="0" borderId="12" xfId="38" applyFont="1" applyFill="1" applyBorder="1" applyAlignment="1">
      <alignment horizontal="distributed" vertical="center"/>
      <protection/>
    </xf>
    <xf numFmtId="0" fontId="1" fillId="0" borderId="32" xfId="38" applyFont="1" applyFill="1" applyBorder="1" applyAlignment="1">
      <alignment horizontal="left" vertical="center" wrapText="1"/>
      <protection/>
    </xf>
    <xf numFmtId="0" fontId="12" fillId="0" borderId="31" xfId="38" applyFont="1" applyFill="1" applyBorder="1" applyAlignment="1">
      <alignment horizontal="left" vertical="center"/>
      <protection/>
    </xf>
    <xf numFmtId="0" fontId="1" fillId="0" borderId="16" xfId="38" applyFont="1" applyFill="1" applyBorder="1" applyAlignment="1">
      <alignment horizontal="distributed" vertical="center"/>
      <protection/>
    </xf>
    <xf numFmtId="0" fontId="8" fillId="0" borderId="32" xfId="38" applyFont="1" applyFill="1" applyBorder="1" applyAlignment="1">
      <alignment horizontal="distributed" vertical="center"/>
      <protection/>
    </xf>
    <xf numFmtId="0" fontId="8" fillId="0" borderId="31" xfId="38" applyFont="1" applyFill="1" applyBorder="1" applyAlignment="1">
      <alignment horizontal="distributed" vertical="center"/>
      <protection/>
    </xf>
    <xf numFmtId="0" fontId="1" fillId="0" borderId="31" xfId="38" applyFont="1" applyFill="1" applyBorder="1" applyAlignment="1">
      <alignment horizontal="left" vertical="center" wrapText="1"/>
      <protection/>
    </xf>
    <xf numFmtId="0" fontId="1" fillId="0" borderId="2" xfId="38" applyFont="1" applyFill="1" applyBorder="1" applyAlignment="1">
      <alignment horizontal="distributed" vertical="center"/>
      <protection/>
    </xf>
    <xf numFmtId="0" fontId="1" fillId="0" borderId="16" xfId="39" applyFont="1" applyFill="1" applyBorder="1" applyAlignment="1">
      <alignment horizontal="distributed" vertical="center"/>
      <protection/>
    </xf>
    <xf numFmtId="0" fontId="1" fillId="0" borderId="31" xfId="39" applyFont="1" applyFill="1" applyBorder="1" applyAlignment="1">
      <alignment horizontal="distributed" vertical="center"/>
      <protection/>
    </xf>
    <xf numFmtId="0" fontId="1" fillId="0" borderId="3" xfId="39" applyFont="1" applyFill="1" applyBorder="1" applyAlignment="1">
      <alignment horizontal="distributed" vertical="center" wrapText="1"/>
      <protection/>
    </xf>
    <xf numFmtId="0" fontId="8" fillId="0" borderId="3" xfId="39" applyFont="1" applyFill="1" applyBorder="1" applyAlignment="1">
      <alignment horizontal="distributed" vertical="center" wrapText="1"/>
      <protection/>
    </xf>
    <xf numFmtId="0" fontId="1" fillId="0" borderId="3" xfId="39" applyFont="1" applyFill="1" applyBorder="1" applyAlignment="1">
      <alignment horizontal="distributed" vertical="center"/>
      <protection/>
    </xf>
    <xf numFmtId="0" fontId="1" fillId="0" borderId="17" xfId="39" applyFont="1" applyFill="1" applyBorder="1" applyAlignment="1">
      <alignment horizontal="distributed" vertical="center"/>
      <protection/>
    </xf>
    <xf numFmtId="0" fontId="8" fillId="0" borderId="19" xfId="39" applyFont="1" applyFill="1" applyBorder="1" applyAlignment="1">
      <alignment horizontal="distributed" vertical="center"/>
      <protection/>
    </xf>
    <xf numFmtId="0" fontId="8" fillId="0" borderId="7" xfId="39" applyFont="1" applyFill="1" applyBorder="1" applyAlignment="1">
      <alignment horizontal="distributed" vertical="center"/>
      <protection/>
    </xf>
    <xf numFmtId="0" fontId="8" fillId="0" borderId="8" xfId="39" applyFont="1" applyFill="1" applyBorder="1" applyAlignment="1">
      <alignment horizontal="distributed" vertical="center"/>
      <protection/>
    </xf>
    <xf numFmtId="0" fontId="8" fillId="0" borderId="9" xfId="39" applyFont="1" applyFill="1" applyBorder="1" applyAlignment="1">
      <alignment horizontal="distributed" vertical="center"/>
      <protection/>
    </xf>
    <xf numFmtId="0" fontId="8" fillId="0" borderId="11" xfId="39" applyFont="1" applyFill="1" applyBorder="1" applyAlignment="1">
      <alignment horizontal="distributed" vertical="center"/>
      <protection/>
    </xf>
    <xf numFmtId="0" fontId="10" fillId="0" borderId="4" xfId="39" applyFont="1" applyFill="1" applyBorder="1" applyAlignment="1">
      <alignment horizontal="distributed" vertical="center"/>
      <protection/>
    </xf>
    <xf numFmtId="0" fontId="9" fillId="0" borderId="6" xfId="39" applyFont="1" applyFill="1" applyBorder="1" applyAlignment="1">
      <alignment horizontal="distributed" vertical="center"/>
      <protection/>
    </xf>
    <xf numFmtId="0" fontId="1" fillId="0" borderId="7" xfId="39" applyNumberFormat="1" applyFont="1" applyFill="1" applyBorder="1" applyAlignment="1">
      <alignment horizontal="left" vertical="distributed" textRotation="255"/>
      <protection/>
    </xf>
    <xf numFmtId="0" fontId="1" fillId="0" borderId="7" xfId="39" applyFont="1" applyFill="1" applyBorder="1" applyAlignment="1">
      <alignment horizontal="left" vertical="distributed" textRotation="255"/>
      <protection/>
    </xf>
    <xf numFmtId="0" fontId="0" fillId="0" borderId="7" xfId="39" applyFill="1" applyBorder="1" applyAlignment="1">
      <alignment horizontal="left" vertical="distributed" textRotation="255"/>
      <protection/>
    </xf>
    <xf numFmtId="0" fontId="0" fillId="0" borderId="9" xfId="39" applyFill="1" applyBorder="1" applyAlignment="1">
      <alignment horizontal="left" vertical="distributed" textRotation="255"/>
      <protection/>
    </xf>
    <xf numFmtId="0" fontId="1" fillId="0" borderId="7" xfId="39" applyFont="1" applyFill="1" applyBorder="1" applyAlignment="1">
      <alignment horizontal="left" vertical="center" textRotation="255"/>
      <protection/>
    </xf>
    <xf numFmtId="0" fontId="0" fillId="0" borderId="7" xfId="39" applyFill="1" applyBorder="1" applyAlignment="1">
      <alignment horizontal="left" vertical="center" textRotation="255"/>
      <protection/>
    </xf>
    <xf numFmtId="0" fontId="1" fillId="0" borderId="7" xfId="39" applyNumberFormat="1" applyFont="1" applyFill="1" applyBorder="1" applyAlignment="1">
      <alignment horizontal="left" vertical="center" textRotation="255" wrapText="1"/>
      <protection/>
    </xf>
    <xf numFmtId="0" fontId="0" fillId="0" borderId="7" xfId="39" applyNumberFormat="1" applyFill="1" applyBorder="1" applyAlignment="1">
      <alignment horizontal="left" vertical="center" textRotation="255"/>
      <protection/>
    </xf>
    <xf numFmtId="0" fontId="1" fillId="0" borderId="7" xfId="39" applyFont="1" applyFill="1" applyBorder="1" applyAlignment="1">
      <alignment horizontal="left" vertical="center" textRotation="255" wrapText="1"/>
      <protection/>
    </xf>
    <xf numFmtId="0" fontId="0" fillId="0" borderId="7" xfId="39" applyNumberFormat="1" applyFill="1" applyBorder="1" applyAlignment="1">
      <alignment horizontal="left" vertical="distributed" textRotation="255"/>
      <protection/>
    </xf>
    <xf numFmtId="0" fontId="1" fillId="0" borderId="16" xfId="40" applyFont="1" applyBorder="1" applyAlignment="1">
      <alignment horizontal="center" vertical="center"/>
      <protection/>
    </xf>
    <xf numFmtId="0" fontId="1" fillId="0" borderId="32" xfId="40" applyFont="1" applyBorder="1" applyAlignment="1">
      <alignment horizontal="center" vertical="center"/>
      <protection/>
    </xf>
    <xf numFmtId="0" fontId="1" fillId="0" borderId="31" xfId="40" applyFont="1" applyBorder="1" applyAlignment="1">
      <alignment horizontal="center" vertical="center"/>
      <protection/>
    </xf>
    <xf numFmtId="0" fontId="1" fillId="0" borderId="4" xfId="40" applyFont="1" applyBorder="1" applyAlignment="1">
      <alignment horizontal="center" vertical="center" wrapText="1"/>
      <protection/>
    </xf>
    <xf numFmtId="0" fontId="1" fillId="0" borderId="6" xfId="40" applyFont="1" applyBorder="1" applyAlignment="1">
      <alignment horizontal="center" vertical="center" wrapText="1"/>
      <protection/>
    </xf>
    <xf numFmtId="0" fontId="1" fillId="0" borderId="7" xfId="40" applyFont="1" applyBorder="1" applyAlignment="1">
      <alignment horizontal="center" vertical="center" wrapText="1"/>
      <protection/>
    </xf>
    <xf numFmtId="0" fontId="1" fillId="0" borderId="8" xfId="40" applyFont="1" applyBorder="1" applyAlignment="1">
      <alignment horizontal="center" vertical="center" wrapText="1"/>
      <protection/>
    </xf>
    <xf numFmtId="0" fontId="1" fillId="0" borderId="9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4" xfId="40" applyFont="1" applyBorder="1" applyAlignment="1">
      <alignment horizontal="center" vertical="center"/>
      <protection/>
    </xf>
    <xf numFmtId="0" fontId="1" fillId="0" borderId="5" xfId="40" applyFont="1" applyBorder="1" applyAlignment="1">
      <alignment horizontal="center" vertical="center"/>
      <protection/>
    </xf>
    <xf numFmtId="0" fontId="1" fillId="0" borderId="6" xfId="40" applyFont="1" applyBorder="1" applyAlignment="1">
      <alignment horizontal="center" vertical="center"/>
      <protection/>
    </xf>
    <xf numFmtId="0" fontId="1" fillId="0" borderId="7" xfId="40" applyFont="1" applyBorder="1" applyAlignment="1">
      <alignment horizontal="center" vertical="center"/>
      <protection/>
    </xf>
    <xf numFmtId="0" fontId="1" fillId="0" borderId="0" xfId="40" applyFont="1" applyBorder="1" applyAlignment="1">
      <alignment horizontal="center" vertical="center"/>
      <protection/>
    </xf>
    <xf numFmtId="0" fontId="1" fillId="0" borderId="8" xfId="40" applyFont="1" applyBorder="1" applyAlignment="1">
      <alignment horizontal="center" vertical="center"/>
      <protection/>
    </xf>
    <xf numFmtId="0" fontId="1" fillId="0" borderId="15" xfId="40" applyFont="1" applyBorder="1" applyAlignment="1">
      <alignment horizontal="center" vertical="center"/>
      <protection/>
    </xf>
    <xf numFmtId="0" fontId="1" fillId="0" borderId="9" xfId="40" applyFont="1" applyBorder="1" applyAlignment="1">
      <alignment horizontal="center" vertical="center"/>
      <protection/>
    </xf>
    <xf numFmtId="0" fontId="1" fillId="0" borderId="11" xfId="40" applyFont="1" applyBorder="1" applyAlignment="1">
      <alignment horizontal="center" vertical="center"/>
      <protection/>
    </xf>
    <xf numFmtId="0" fontId="1" fillId="0" borderId="10" xfId="40" applyFont="1" applyBorder="1" applyAlignment="1">
      <alignment horizontal="center" vertical="center"/>
      <protection/>
    </xf>
    <xf numFmtId="0" fontId="1" fillId="0" borderId="17" xfId="40" applyFont="1" applyBorder="1" applyAlignment="1">
      <alignment horizontal="center" vertical="center" wrapText="1"/>
      <protection/>
    </xf>
    <xf numFmtId="0" fontId="1" fillId="0" borderId="19" xfId="40" applyFont="1" applyBorder="1" applyAlignment="1">
      <alignment horizontal="center" vertical="center" wrapText="1"/>
      <protection/>
    </xf>
    <xf numFmtId="0" fontId="1" fillId="0" borderId="13" xfId="40" applyFont="1" applyBorder="1" applyAlignment="1">
      <alignment horizontal="center" vertical="center" wrapText="1"/>
      <protection/>
    </xf>
    <xf numFmtId="0" fontId="1" fillId="0" borderId="2" xfId="40" applyFont="1" applyBorder="1" applyAlignment="1">
      <alignment horizontal="center" vertical="center"/>
      <protection/>
    </xf>
    <xf numFmtId="0" fontId="1" fillId="0" borderId="13" xfId="40" applyFont="1" applyBorder="1" applyAlignment="1">
      <alignment vertical="center" wrapText="1"/>
      <protection/>
    </xf>
    <xf numFmtId="0" fontId="1" fillId="0" borderId="15" xfId="40" applyFont="1" applyBorder="1" applyAlignment="1">
      <alignment vertical="center" wrapText="1"/>
      <protection/>
    </xf>
    <xf numFmtId="0" fontId="1" fillId="0" borderId="2" xfId="40" applyFont="1" applyBorder="1" applyAlignment="1">
      <alignment vertical="center" wrapText="1"/>
      <protection/>
    </xf>
    <xf numFmtId="38" fontId="10" fillId="0" borderId="4" xfId="17" applyFont="1" applyBorder="1" applyAlignment="1">
      <alignment horizontal="distributed" vertical="center"/>
    </xf>
    <xf numFmtId="38" fontId="10" fillId="0" borderId="6" xfId="17" applyFont="1" applyBorder="1" applyAlignment="1">
      <alignment horizontal="distributed" vertical="center"/>
    </xf>
    <xf numFmtId="38" fontId="1" fillId="0" borderId="0" xfId="17" applyFont="1" applyFill="1" applyBorder="1" applyAlignment="1">
      <alignment horizontal="distributed" vertical="center"/>
    </xf>
    <xf numFmtId="38" fontId="1" fillId="0" borderId="8" xfId="17" applyFont="1" applyFill="1" applyBorder="1" applyAlignment="1">
      <alignment horizontal="distributed" vertical="center"/>
    </xf>
    <xf numFmtId="38" fontId="1" fillId="0" borderId="9" xfId="17" applyFont="1" applyBorder="1" applyAlignment="1">
      <alignment horizontal="distributed" vertical="center"/>
    </xf>
    <xf numFmtId="38" fontId="1" fillId="0" borderId="11" xfId="17" applyFont="1" applyBorder="1" applyAlignment="1">
      <alignment horizontal="distributed" vertical="center"/>
    </xf>
    <xf numFmtId="38" fontId="1" fillId="0" borderId="0" xfId="17" applyFont="1" applyBorder="1" applyAlignment="1">
      <alignment vertical="center" wrapText="1"/>
    </xf>
    <xf numFmtId="38" fontId="1" fillId="0" borderId="36" xfId="17" applyFont="1" applyFill="1" applyBorder="1" applyAlignment="1">
      <alignment horizontal="distributed" vertical="center"/>
    </xf>
    <xf numFmtId="38" fontId="1" fillId="0" borderId="11" xfId="17" applyFont="1" applyFill="1" applyBorder="1" applyAlignment="1">
      <alignment horizontal="distributed" vertical="center"/>
    </xf>
    <xf numFmtId="38" fontId="10" fillId="0" borderId="9" xfId="17" applyFont="1" applyBorder="1" applyAlignment="1">
      <alignment horizontal="distributed" vertical="center"/>
    </xf>
    <xf numFmtId="38" fontId="10" fillId="0" borderId="11" xfId="17" applyFont="1" applyBorder="1" applyAlignment="1">
      <alignment horizontal="distributed" vertical="center"/>
    </xf>
    <xf numFmtId="0" fontId="10" fillId="0" borderId="9" xfId="43" applyFont="1" applyFill="1" applyBorder="1" applyAlignment="1">
      <alignment horizontal="distributed" vertical="center"/>
      <protection/>
    </xf>
    <xf numFmtId="0" fontId="9" fillId="0" borderId="11" xfId="43" applyFont="1" applyFill="1" applyBorder="1" applyAlignment="1">
      <alignment horizontal="distributed" vertical="center"/>
      <protection/>
    </xf>
    <xf numFmtId="0" fontId="1" fillId="0" borderId="17" xfId="43" applyFont="1" applyFill="1" applyBorder="1" applyAlignment="1">
      <alignment horizontal="distributed" vertical="center"/>
      <protection/>
    </xf>
    <xf numFmtId="0" fontId="1" fillId="0" borderId="19" xfId="43" applyFont="1" applyFill="1" applyBorder="1" applyAlignment="1">
      <alignment horizontal="distributed" vertical="center"/>
      <protection/>
    </xf>
    <xf numFmtId="0" fontId="1" fillId="0" borderId="9" xfId="43" applyFont="1" applyFill="1" applyBorder="1" applyAlignment="1">
      <alignment horizontal="distributed" vertical="center"/>
      <protection/>
    </xf>
    <xf numFmtId="0" fontId="1" fillId="0" borderId="11" xfId="43" applyFont="1" applyFill="1" applyBorder="1" applyAlignment="1">
      <alignment horizontal="distributed" vertical="center"/>
      <protection/>
    </xf>
    <xf numFmtId="0" fontId="10" fillId="0" borderId="4" xfId="43" applyFont="1" applyFill="1" applyBorder="1" applyAlignment="1">
      <alignment horizontal="distributed" vertical="center"/>
      <protection/>
    </xf>
    <xf numFmtId="0" fontId="9" fillId="0" borderId="6" xfId="43" applyFont="1" applyFill="1" applyBorder="1" applyAlignment="1">
      <alignment horizontal="distributed" vertical="center"/>
      <protection/>
    </xf>
    <xf numFmtId="0" fontId="10" fillId="0" borderId="7" xfId="43" applyFont="1" applyFill="1" applyBorder="1" applyAlignment="1">
      <alignment horizontal="distributed" vertical="center"/>
      <protection/>
    </xf>
    <xf numFmtId="0" fontId="10" fillId="0" borderId="8" xfId="43" applyFont="1" applyFill="1" applyBorder="1" applyAlignment="1">
      <alignment horizontal="distributed" vertical="center"/>
      <protection/>
    </xf>
    <xf numFmtId="0" fontId="10" fillId="0" borderId="7" xfId="43" applyFont="1" applyFill="1" applyBorder="1" applyAlignment="1">
      <alignment horizontal="distributed" vertical="center"/>
      <protection/>
    </xf>
    <xf numFmtId="0" fontId="10" fillId="0" borderId="8" xfId="43" applyFont="1" applyFill="1" applyBorder="1" applyAlignment="1">
      <alignment horizontal="distributed" vertical="center"/>
      <protection/>
    </xf>
    <xf numFmtId="0" fontId="0" fillId="0" borderId="15" xfId="44" applyFill="1" applyBorder="1" applyAlignment="1">
      <alignment horizontal="center" vertical="center" wrapText="1"/>
      <protection/>
    </xf>
    <xf numFmtId="38" fontId="1" fillId="0" borderId="16" xfId="17" applyFont="1" applyFill="1" applyBorder="1" applyAlignment="1">
      <alignment horizontal="distributed" vertical="center"/>
    </xf>
    <xf numFmtId="0" fontId="8" fillId="0" borderId="32" xfId="44" applyFont="1" applyFill="1" applyBorder="1" applyAlignment="1">
      <alignment horizontal="distributed" vertical="center"/>
      <protection/>
    </xf>
    <xf numFmtId="0" fontId="8" fillId="0" borderId="31" xfId="44" applyFont="1" applyFill="1" applyBorder="1" applyAlignment="1">
      <alignment horizontal="distributed" vertical="center"/>
      <protection/>
    </xf>
    <xf numFmtId="38" fontId="1" fillId="0" borderId="15" xfId="17" applyFont="1" applyFill="1" applyBorder="1" applyAlignment="1">
      <alignment horizontal="distributed" vertical="center"/>
    </xf>
    <xf numFmtId="0" fontId="8" fillId="0" borderId="15" xfId="44" applyFont="1" applyFill="1" applyBorder="1" applyAlignment="1">
      <alignment horizontal="distributed" vertical="center"/>
      <protection/>
    </xf>
    <xf numFmtId="0" fontId="8" fillId="0" borderId="2" xfId="44" applyFont="1" applyFill="1" applyBorder="1" applyAlignment="1">
      <alignment horizontal="distributed" vertical="center"/>
      <protection/>
    </xf>
    <xf numFmtId="38" fontId="1" fillId="0" borderId="15" xfId="17" applyFont="1" applyFill="1" applyBorder="1" applyAlignment="1">
      <alignment horizontal="distributed" vertical="center" wrapText="1"/>
    </xf>
    <xf numFmtId="0" fontId="1" fillId="0" borderId="7" xfId="45" applyFont="1" applyFill="1" applyBorder="1" applyAlignment="1">
      <alignment horizontal="distributed" vertical="center"/>
      <protection/>
    </xf>
    <xf numFmtId="0" fontId="1" fillId="0" borderId="0" xfId="45" applyFont="1" applyFill="1" applyBorder="1" applyAlignment="1">
      <alignment horizontal="distributed" vertical="center"/>
      <protection/>
    </xf>
    <xf numFmtId="0" fontId="1" fillId="0" borderId="8" xfId="45" applyFont="1" applyFill="1" applyBorder="1" applyAlignment="1">
      <alignment horizontal="distributed" vertical="center"/>
      <protection/>
    </xf>
    <xf numFmtId="0" fontId="10" fillId="0" borderId="7" xfId="45" applyFont="1" applyFill="1" applyBorder="1" applyAlignment="1">
      <alignment horizontal="distributed" vertical="center"/>
      <protection/>
    </xf>
    <xf numFmtId="0" fontId="10" fillId="0" borderId="0" xfId="45" applyFont="1" applyFill="1" applyBorder="1" applyAlignment="1">
      <alignment horizontal="distributed" vertical="center"/>
      <protection/>
    </xf>
    <xf numFmtId="0" fontId="10" fillId="0" borderId="8" xfId="45" applyFont="1" applyFill="1" applyBorder="1" applyAlignment="1">
      <alignment horizontal="distributed" vertical="center"/>
      <protection/>
    </xf>
    <xf numFmtId="0" fontId="10" fillId="0" borderId="9" xfId="45" applyFont="1" applyFill="1" applyBorder="1" applyAlignment="1">
      <alignment horizontal="distributed" vertical="center"/>
      <protection/>
    </xf>
    <xf numFmtId="0" fontId="10" fillId="0" borderId="10" xfId="45" applyFont="1" applyFill="1" applyBorder="1" applyAlignment="1">
      <alignment horizontal="distributed" vertical="center"/>
      <protection/>
    </xf>
    <xf numFmtId="0" fontId="10" fillId="0" borderId="11" xfId="45" applyFont="1" applyFill="1" applyBorder="1" applyAlignment="1">
      <alignment horizontal="distributed" vertical="center"/>
      <protection/>
    </xf>
    <xf numFmtId="0" fontId="12" fillId="0" borderId="8" xfId="45" applyFont="1" applyBorder="1" applyAlignment="1">
      <alignment horizontal="distributed" vertical="center"/>
      <protection/>
    </xf>
    <xf numFmtId="0" fontId="1" fillId="0" borderId="16" xfId="45" applyFont="1" applyFill="1" applyBorder="1" applyAlignment="1">
      <alignment horizontal="distributed" vertical="center"/>
      <protection/>
    </xf>
    <xf numFmtId="0" fontId="1" fillId="0" borderId="32" xfId="45" applyFont="1" applyFill="1" applyBorder="1" applyAlignment="1">
      <alignment horizontal="distributed" vertical="center"/>
      <protection/>
    </xf>
    <xf numFmtId="0" fontId="1" fillId="0" borderId="31" xfId="45" applyFont="1" applyFill="1" applyBorder="1" applyAlignment="1">
      <alignment horizontal="distributed" vertical="center"/>
      <protection/>
    </xf>
    <xf numFmtId="0" fontId="9" fillId="0" borderId="7" xfId="45" applyFont="1" applyFill="1" applyBorder="1" applyAlignment="1">
      <alignment horizontal="distributed" vertical="center"/>
      <protection/>
    </xf>
    <xf numFmtId="0" fontId="9" fillId="0" borderId="0" xfId="45" applyFont="1" applyFill="1" applyBorder="1" applyAlignment="1">
      <alignment horizontal="distributed" vertical="center"/>
      <protection/>
    </xf>
    <xf numFmtId="0" fontId="9" fillId="0" borderId="8" xfId="45" applyFont="1" applyFill="1" applyBorder="1" applyAlignment="1">
      <alignment horizontal="distributed" vertical="center"/>
      <protection/>
    </xf>
    <xf numFmtId="0" fontId="11" fillId="0" borderId="9" xfId="45" applyFont="1" applyFill="1" applyBorder="1" applyAlignment="1">
      <alignment horizontal="distributed" vertical="center"/>
      <protection/>
    </xf>
    <xf numFmtId="0" fontId="11" fillId="0" borderId="10" xfId="45" applyFont="1" applyFill="1" applyBorder="1" applyAlignment="1">
      <alignment horizontal="distributed" vertical="center"/>
      <protection/>
    </xf>
    <xf numFmtId="0" fontId="11" fillId="0" borderId="11" xfId="45" applyFont="1" applyFill="1" applyBorder="1" applyAlignment="1">
      <alignment horizontal="distributed" vertical="center"/>
      <protection/>
    </xf>
    <xf numFmtId="0" fontId="1" fillId="0" borderId="5" xfId="45" applyFont="1" applyFill="1" applyBorder="1" applyAlignment="1">
      <alignment horizontal="distributed" vertical="center"/>
      <protection/>
    </xf>
    <xf numFmtId="0" fontId="1" fillId="0" borderId="6" xfId="45" applyFont="1" applyFill="1" applyBorder="1" applyAlignment="1">
      <alignment horizontal="distributed" vertical="center"/>
      <protection/>
    </xf>
    <xf numFmtId="0" fontId="1" fillId="0" borderId="10" xfId="45" applyFont="1" applyFill="1" applyBorder="1" applyAlignment="1">
      <alignment horizontal="distributed" vertical="center"/>
      <protection/>
    </xf>
    <xf numFmtId="0" fontId="1" fillId="0" borderId="11" xfId="45" applyFont="1" applyFill="1" applyBorder="1" applyAlignment="1">
      <alignment horizontal="distributed" vertical="center"/>
      <protection/>
    </xf>
    <xf numFmtId="0" fontId="1" fillId="0" borderId="5" xfId="46" applyFont="1" applyFill="1" applyBorder="1" applyAlignment="1">
      <alignment horizontal="center" vertical="center"/>
      <protection/>
    </xf>
    <xf numFmtId="0" fontId="1" fillId="0" borderId="32" xfId="46" applyFont="1" applyFill="1" applyBorder="1" applyAlignment="1">
      <alignment horizontal="distributed" vertical="center"/>
      <protection/>
    </xf>
    <xf numFmtId="0" fontId="0" fillId="0" borderId="31" xfId="46" applyFill="1" applyBorder="1" applyAlignment="1">
      <alignment horizontal="distributed" vertical="center"/>
      <protection/>
    </xf>
    <xf numFmtId="0" fontId="1" fillId="0" borderId="16" xfId="46" applyFont="1" applyFill="1" applyBorder="1" applyAlignment="1">
      <alignment horizontal="distributed" vertical="center"/>
      <protection/>
    </xf>
    <xf numFmtId="0" fontId="1" fillId="0" borderId="7" xfId="46" applyFont="1" applyFill="1" applyBorder="1" applyAlignment="1">
      <alignment horizontal="distributed" vertical="center"/>
      <protection/>
    </xf>
    <xf numFmtId="0" fontId="12" fillId="0" borderId="0" xfId="46" applyFont="1" applyFill="1" applyBorder="1" applyAlignment="1">
      <alignment horizontal="distributed" vertical="center"/>
      <protection/>
    </xf>
    <xf numFmtId="0" fontId="10" fillId="0" borderId="7" xfId="46" applyFont="1" applyFill="1" applyBorder="1" applyAlignment="1">
      <alignment horizontal="distributed" vertical="center"/>
      <protection/>
    </xf>
    <xf numFmtId="0" fontId="0" fillId="0" borderId="0" xfId="46" applyFill="1" applyBorder="1" applyAlignment="1">
      <alignment horizontal="distributed" vertical="center"/>
      <protection/>
    </xf>
    <xf numFmtId="0" fontId="1" fillId="0" borderId="7" xfId="46" applyFont="1" applyFill="1" applyBorder="1" applyAlignment="1">
      <alignment horizontal="left" vertical="distributed" textRotation="255"/>
      <protection/>
    </xf>
    <xf numFmtId="0" fontId="0" fillId="0" borderId="7" xfId="46" applyFill="1" applyBorder="1" applyAlignment="1">
      <alignment horizontal="left" vertical="distributed" textRotation="255"/>
      <protection/>
    </xf>
    <xf numFmtId="0" fontId="1" fillId="0" borderId="17" xfId="46" applyFont="1" applyFill="1" applyBorder="1" applyAlignment="1">
      <alignment horizontal="distributed" vertical="center"/>
      <protection/>
    </xf>
    <xf numFmtId="0" fontId="0" fillId="0" borderId="18" xfId="46" applyFill="1" applyBorder="1" applyAlignment="1">
      <alignment horizontal="distributed" vertical="center"/>
      <protection/>
    </xf>
    <xf numFmtId="0" fontId="0" fillId="0" borderId="19" xfId="46" applyFill="1" applyBorder="1" applyAlignment="1">
      <alignment horizontal="distributed" vertical="center"/>
      <protection/>
    </xf>
    <xf numFmtId="0" fontId="0" fillId="0" borderId="9" xfId="46" applyFill="1" applyBorder="1" applyAlignment="1">
      <alignment horizontal="distributed" vertical="center"/>
      <protection/>
    </xf>
    <xf numFmtId="0" fontId="0" fillId="0" borderId="10" xfId="46" applyFill="1" applyBorder="1" applyAlignment="1">
      <alignment horizontal="distributed" vertical="center"/>
      <protection/>
    </xf>
    <xf numFmtId="0" fontId="0" fillId="0" borderId="11" xfId="46" applyFill="1" applyBorder="1" applyAlignment="1">
      <alignment horizontal="distributed" vertical="center"/>
      <protection/>
    </xf>
    <xf numFmtId="0" fontId="0" fillId="0" borderId="32" xfId="46" applyFill="1" applyBorder="1" applyAlignment="1">
      <alignment horizontal="distributed" vertical="center"/>
      <protection/>
    </xf>
    <xf numFmtId="0" fontId="12" fillId="0" borderId="31" xfId="46" applyFont="1" applyFill="1" applyBorder="1" applyAlignment="1">
      <alignment horizontal="distributed" vertical="center"/>
      <protection/>
    </xf>
    <xf numFmtId="0" fontId="1" fillId="0" borderId="16" xfId="46" applyFont="1" applyFill="1" applyBorder="1" applyAlignment="1">
      <alignment horizontal="distributed" vertical="center" wrapText="1"/>
      <protection/>
    </xf>
    <xf numFmtId="0" fontId="12" fillId="0" borderId="31" xfId="46" applyFont="1" applyFill="1" applyBorder="1" applyAlignment="1">
      <alignment horizontal="distributed" vertical="center" wrapText="1"/>
      <protection/>
    </xf>
    <xf numFmtId="0" fontId="12" fillId="0" borderId="16" xfId="46" applyFont="1" applyFill="1" applyBorder="1" applyAlignment="1">
      <alignment horizontal="distributed" vertical="center"/>
      <protection/>
    </xf>
    <xf numFmtId="38" fontId="1" fillId="0" borderId="1" xfId="17" applyFont="1" applyBorder="1" applyAlignment="1">
      <alignment horizontal="distributed" vertical="center"/>
    </xf>
    <xf numFmtId="0" fontId="8" fillId="0" borderId="2" xfId="47" applyFont="1" applyBorder="1" applyAlignment="1">
      <alignment horizontal="distributed" vertical="center"/>
      <protection/>
    </xf>
    <xf numFmtId="38" fontId="1" fillId="0" borderId="19" xfId="17" applyFont="1" applyBorder="1" applyAlignment="1">
      <alignment horizontal="distributed" vertical="center"/>
    </xf>
    <xf numFmtId="0" fontId="8" fillId="0" borderId="11" xfId="47" applyFont="1" applyBorder="1" applyAlignment="1">
      <alignment horizontal="distributed" vertical="center"/>
      <protection/>
    </xf>
    <xf numFmtId="0" fontId="1" fillId="0" borderId="0" xfId="47" applyFont="1" applyFill="1" applyAlignment="1">
      <alignment horizontal="right" vertical="center"/>
      <protection/>
    </xf>
    <xf numFmtId="0" fontId="0" fillId="0" borderId="14" xfId="47" applyBorder="1" applyAlignment="1">
      <alignment horizontal="right" vertical="center"/>
      <protection/>
    </xf>
    <xf numFmtId="38" fontId="1" fillId="0" borderId="15" xfId="17" applyFont="1" applyBorder="1" applyAlignment="1">
      <alignment horizontal="distributed" vertical="center"/>
    </xf>
    <xf numFmtId="38" fontId="1" fillId="0" borderId="2" xfId="17" applyFont="1" applyBorder="1" applyAlignment="1">
      <alignment horizontal="distributed" vertical="center"/>
    </xf>
    <xf numFmtId="38" fontId="1" fillId="0" borderId="0" xfId="17" applyFont="1" applyAlignment="1">
      <alignment horizontal="right" vertical="center"/>
    </xf>
    <xf numFmtId="0" fontId="0" fillId="0" borderId="14" xfId="48" applyBorder="1" applyAlignment="1">
      <alignment horizontal="right" vertical="center"/>
      <protection/>
    </xf>
    <xf numFmtId="0" fontId="1" fillId="0" borderId="7" xfId="49" applyFont="1" applyFill="1" applyBorder="1" applyAlignment="1">
      <alignment horizontal="center" vertical="center"/>
      <protection/>
    </xf>
    <xf numFmtId="0" fontId="1" fillId="0" borderId="31" xfId="49" applyFont="1" applyFill="1" applyBorder="1" applyAlignment="1">
      <alignment horizontal="distributed" vertical="center"/>
      <protection/>
    </xf>
    <xf numFmtId="0" fontId="1" fillId="0" borderId="2" xfId="49" applyFont="1" applyFill="1" applyBorder="1" applyAlignment="1">
      <alignment horizontal="center" vertical="center"/>
      <protection/>
    </xf>
    <xf numFmtId="0" fontId="1" fillId="0" borderId="32" xfId="49" applyFont="1" applyFill="1" applyBorder="1" applyAlignment="1">
      <alignment horizontal="distributed" vertical="center"/>
      <protection/>
    </xf>
    <xf numFmtId="0" fontId="1" fillId="0" borderId="9" xfId="49" applyFont="1" applyFill="1" applyBorder="1" applyAlignment="1">
      <alignment horizontal="center" vertical="center"/>
      <protection/>
    </xf>
    <xf numFmtId="0" fontId="1" fillId="0" borderId="15" xfId="49" applyFont="1" applyFill="1" applyBorder="1" applyAlignment="1">
      <alignment horizontal="center" vertical="center"/>
      <protection/>
    </xf>
    <xf numFmtId="38" fontId="1" fillId="0" borderId="17" xfId="17" applyFont="1" applyFill="1" applyBorder="1" applyAlignment="1">
      <alignment horizontal="distributed" vertical="center" wrapText="1"/>
    </xf>
    <xf numFmtId="0" fontId="1" fillId="0" borderId="19" xfId="49" applyFont="1" applyFill="1" applyBorder="1" applyAlignment="1">
      <alignment horizontal="distributed" vertical="center" wrapText="1"/>
      <protection/>
    </xf>
    <xf numFmtId="0" fontId="1" fillId="0" borderId="7" xfId="49" applyFont="1" applyFill="1" applyBorder="1" applyAlignment="1">
      <alignment horizontal="distributed" vertical="center" wrapText="1"/>
      <protection/>
    </xf>
    <xf numFmtId="0" fontId="1" fillId="0" borderId="8" xfId="49" applyFont="1" applyFill="1" applyBorder="1" applyAlignment="1">
      <alignment horizontal="distributed" vertical="center" wrapText="1"/>
      <protection/>
    </xf>
    <xf numFmtId="38" fontId="1" fillId="0" borderId="7" xfId="17" applyFont="1" applyFill="1" applyBorder="1" applyAlignment="1">
      <alignment vertical="center"/>
    </xf>
    <xf numFmtId="0" fontId="1" fillId="0" borderId="8" xfId="49" applyFont="1" applyFill="1" applyBorder="1" applyAlignment="1">
      <alignment vertical="center"/>
      <protection/>
    </xf>
    <xf numFmtId="0" fontId="1" fillId="0" borderId="9" xfId="49" applyFont="1" applyFill="1" applyBorder="1" applyAlignment="1">
      <alignment horizontal="distributed" vertical="center" wrapText="1"/>
      <protection/>
    </xf>
    <xf numFmtId="0" fontId="1" fillId="0" borderId="11" xfId="49" applyFont="1" applyFill="1" applyBorder="1" applyAlignment="1">
      <alignment horizontal="distributed" vertical="center" wrapText="1"/>
      <protection/>
    </xf>
    <xf numFmtId="0" fontId="0" fillId="0" borderId="2" xfId="49" applyFill="1" applyBorder="1" applyAlignment="1">
      <alignment horizontal="center" vertical="center" wrapText="1"/>
      <protection/>
    </xf>
    <xf numFmtId="38" fontId="1" fillId="0" borderId="32" xfId="17" applyFont="1" applyFill="1" applyBorder="1" applyAlignment="1">
      <alignment horizontal="distributed" vertical="center"/>
    </xf>
    <xf numFmtId="38" fontId="1" fillId="0" borderId="31" xfId="17" applyFont="1" applyFill="1" applyBorder="1" applyAlignment="1">
      <alignment horizontal="distributed" vertical="center"/>
    </xf>
    <xf numFmtId="38" fontId="1" fillId="0" borderId="4" xfId="17" applyFont="1" applyFill="1" applyBorder="1" applyAlignment="1">
      <alignment horizontal="center" vertical="center" wrapText="1"/>
    </xf>
    <xf numFmtId="0" fontId="1" fillId="0" borderId="33" xfId="49" applyFont="1" applyFill="1" applyBorder="1" applyAlignment="1">
      <alignment horizontal="distributed" vertical="center"/>
      <protection/>
    </xf>
    <xf numFmtId="0" fontId="1" fillId="0" borderId="28" xfId="49" applyFont="1" applyFill="1" applyBorder="1" applyAlignment="1">
      <alignment horizontal="distributed" vertical="center"/>
      <protection/>
    </xf>
    <xf numFmtId="0" fontId="1" fillId="0" borderId="13" xfId="49" applyFont="1" applyFill="1" applyBorder="1" applyAlignment="1">
      <alignment horizontal="center" vertical="center" wrapText="1"/>
      <protection/>
    </xf>
    <xf numFmtId="0" fontId="0" fillId="0" borderId="32" xfId="49" applyFill="1" applyBorder="1" applyAlignment="1">
      <alignment horizontal="distributed" vertical="center"/>
      <protection/>
    </xf>
    <xf numFmtId="0" fontId="0" fillId="0" borderId="31" xfId="49" applyFill="1" applyBorder="1" applyAlignment="1">
      <alignment horizontal="distributed" vertical="center"/>
      <protection/>
    </xf>
    <xf numFmtId="38" fontId="1" fillId="0" borderId="33" xfId="17" applyFont="1" applyFill="1" applyBorder="1" applyAlignment="1">
      <alignment horizontal="center" vertical="center" wrapText="1"/>
    </xf>
    <xf numFmtId="0" fontId="0" fillId="0" borderId="29" xfId="49" applyFill="1" applyBorder="1" applyAlignment="1">
      <alignment horizontal="center" vertical="center"/>
      <protection/>
    </xf>
    <xf numFmtId="38" fontId="1" fillId="0" borderId="7" xfId="17" applyFont="1" applyFill="1" applyBorder="1" applyAlignment="1">
      <alignment horizontal="center" vertical="center" textRotation="255"/>
    </xf>
    <xf numFmtId="38" fontId="1" fillId="0" borderId="16" xfId="17" applyFont="1" applyFill="1" applyBorder="1" applyAlignment="1">
      <alignment horizontal="center" vertical="center"/>
    </xf>
    <xf numFmtId="0" fontId="8" fillId="0" borderId="32" xfId="50" applyFont="1" applyFill="1" applyBorder="1" applyAlignment="1">
      <alignment horizontal="center" vertical="center"/>
      <protection/>
    </xf>
    <xf numFmtId="0" fontId="8" fillId="0" borderId="31" xfId="50" applyFont="1" applyFill="1" applyBorder="1" applyAlignment="1">
      <alignment horizontal="center" vertical="center"/>
      <protection/>
    </xf>
    <xf numFmtId="38" fontId="1" fillId="0" borderId="18" xfId="17" applyFont="1" applyFill="1" applyBorder="1" applyAlignment="1">
      <alignment horizontal="center" vertical="center"/>
    </xf>
    <xf numFmtId="38" fontId="1" fillId="0" borderId="10" xfId="17" applyFont="1" applyFill="1" applyBorder="1" applyAlignment="1">
      <alignment horizontal="center" vertical="center"/>
    </xf>
    <xf numFmtId="38" fontId="1" fillId="0" borderId="7" xfId="17" applyFont="1" applyFill="1" applyBorder="1" applyAlignment="1">
      <alignment horizontal="center" vertical="distributed" textRotation="255"/>
    </xf>
    <xf numFmtId="38" fontId="10" fillId="0" borderId="7" xfId="17" applyFont="1" applyFill="1" applyBorder="1" applyAlignment="1">
      <alignment horizontal="distributed" vertical="center"/>
    </xf>
    <xf numFmtId="38" fontId="10" fillId="0" borderId="0" xfId="17" applyFont="1" applyFill="1" applyBorder="1" applyAlignment="1" quotePrefix="1">
      <alignment horizontal="distributed" vertical="center"/>
    </xf>
    <xf numFmtId="38" fontId="10" fillId="0" borderId="8" xfId="17" applyFont="1" applyFill="1" applyBorder="1" applyAlignment="1" quotePrefix="1">
      <alignment horizontal="distributed" vertical="center"/>
    </xf>
    <xf numFmtId="38" fontId="1" fillId="0" borderId="31" xfId="17" applyFont="1" applyFill="1" applyBorder="1" applyAlignment="1">
      <alignment horizontal="center" vertical="center"/>
    </xf>
    <xf numFmtId="38" fontId="1" fillId="0" borderId="7" xfId="17" applyFont="1" applyFill="1" applyBorder="1" applyAlignment="1">
      <alignment horizontal="distributed" vertical="center"/>
    </xf>
    <xf numFmtId="0" fontId="8" fillId="0" borderId="0" xfId="50" applyFont="1" applyFill="1" applyBorder="1" applyAlignment="1">
      <alignment horizontal="distributed" vertical="center"/>
      <protection/>
    </xf>
    <xf numFmtId="0" fontId="8" fillId="0" borderId="8" xfId="50" applyFont="1" applyFill="1" applyBorder="1" applyAlignment="1">
      <alignment horizontal="distributed" vertical="center"/>
      <protection/>
    </xf>
    <xf numFmtId="0" fontId="1" fillId="0" borderId="9" xfId="51" applyFont="1" applyFill="1" applyBorder="1" applyAlignment="1">
      <alignment horizontal="center"/>
      <protection/>
    </xf>
    <xf numFmtId="0" fontId="1" fillId="0" borderId="10" xfId="51" applyFont="1" applyFill="1" applyBorder="1" applyAlignment="1">
      <alignment horizontal="center"/>
      <protection/>
    </xf>
    <xf numFmtId="0" fontId="1" fillId="0" borderId="11" xfId="51" applyFont="1" applyFill="1" applyBorder="1" applyAlignment="1">
      <alignment horizontal="center"/>
      <protection/>
    </xf>
    <xf numFmtId="41" fontId="1" fillId="0" borderId="16" xfId="51" applyNumberFormat="1" applyFont="1" applyFill="1" applyBorder="1" applyAlignment="1">
      <alignment horizontal="distributed"/>
      <protection/>
    </xf>
    <xf numFmtId="41" fontId="1" fillId="0" borderId="32" xfId="51" applyNumberFormat="1" applyFont="1" applyFill="1" applyBorder="1" applyAlignment="1">
      <alignment horizontal="distributed"/>
      <protection/>
    </xf>
    <xf numFmtId="41" fontId="1" fillId="0" borderId="31" xfId="51" applyNumberFormat="1" applyFont="1" applyFill="1" applyBorder="1" applyAlignment="1">
      <alignment horizontal="distributed"/>
      <protection/>
    </xf>
    <xf numFmtId="0" fontId="1" fillId="0" borderId="17" xfId="51" applyFont="1" applyFill="1" applyBorder="1" applyAlignment="1">
      <alignment horizontal="distributed" vertical="center"/>
      <protection/>
    </xf>
    <xf numFmtId="0" fontId="1" fillId="0" borderId="18" xfId="51" applyFont="1" applyFill="1" applyBorder="1" applyAlignment="1">
      <alignment horizontal="distributed" vertical="center"/>
      <protection/>
    </xf>
    <xf numFmtId="0" fontId="1" fillId="0" borderId="19" xfId="51" applyFont="1" applyFill="1" applyBorder="1" applyAlignment="1">
      <alignment horizontal="distributed" vertical="center"/>
      <protection/>
    </xf>
    <xf numFmtId="0" fontId="1" fillId="0" borderId="9" xfId="51" applyFont="1" applyFill="1" applyBorder="1" applyAlignment="1">
      <alignment horizontal="distributed" vertical="center"/>
      <protection/>
    </xf>
    <xf numFmtId="0" fontId="1" fillId="0" borderId="10" xfId="51" applyFont="1" applyFill="1" applyBorder="1" applyAlignment="1">
      <alignment horizontal="distributed" vertical="center"/>
      <protection/>
    </xf>
    <xf numFmtId="0" fontId="1" fillId="0" borderId="11" xfId="51" applyFont="1" applyFill="1" applyBorder="1" applyAlignment="1">
      <alignment horizontal="distributed" vertical="center"/>
      <protection/>
    </xf>
    <xf numFmtId="0" fontId="1" fillId="0" borderId="17" xfId="51" applyFont="1" applyFill="1" applyBorder="1" applyAlignment="1">
      <alignment horizontal="distributed" vertical="center" wrapText="1"/>
      <protection/>
    </xf>
    <xf numFmtId="0" fontId="1" fillId="0" borderId="18" xfId="51" applyFont="1" applyFill="1" applyBorder="1" applyAlignment="1">
      <alignment horizontal="distributed" vertical="center" wrapText="1"/>
      <protection/>
    </xf>
    <xf numFmtId="0" fontId="1" fillId="0" borderId="19" xfId="51" applyFont="1" applyFill="1" applyBorder="1" applyAlignment="1">
      <alignment horizontal="distributed" vertical="center" wrapText="1"/>
      <protection/>
    </xf>
    <xf numFmtId="0" fontId="1" fillId="0" borderId="9" xfId="51" applyFont="1" applyFill="1" applyBorder="1" applyAlignment="1">
      <alignment horizontal="distributed" vertical="center" wrapText="1"/>
      <protection/>
    </xf>
    <xf numFmtId="0" fontId="1" fillId="0" borderId="10" xfId="51" applyFont="1" applyFill="1" applyBorder="1" applyAlignment="1">
      <alignment horizontal="distributed" vertical="center" wrapText="1"/>
      <protection/>
    </xf>
    <xf numFmtId="0" fontId="1" fillId="0" borderId="11" xfId="51" applyFont="1" applyFill="1" applyBorder="1" applyAlignment="1">
      <alignment horizontal="distributed" vertical="center" wrapText="1"/>
      <protection/>
    </xf>
    <xf numFmtId="0" fontId="1" fillId="0" borderId="2" xfId="51" applyFont="1" applyFill="1" applyBorder="1" applyAlignment="1">
      <alignment horizontal="center"/>
      <protection/>
    </xf>
    <xf numFmtId="0" fontId="1" fillId="0" borderId="12" xfId="51" applyFont="1" applyFill="1" applyBorder="1" applyAlignment="1">
      <alignment horizontal="distributed" vertical="distributed"/>
      <protection/>
    </xf>
    <xf numFmtId="0" fontId="1" fillId="0" borderId="1" xfId="51" applyFont="1" applyFill="1" applyBorder="1" applyAlignment="1">
      <alignment horizontal="distributed" vertical="center"/>
      <protection/>
    </xf>
    <xf numFmtId="0" fontId="1" fillId="0" borderId="2" xfId="51" applyFont="1" applyFill="1" applyBorder="1" applyAlignment="1">
      <alignment horizontal="distributed" vertical="center"/>
      <protection/>
    </xf>
    <xf numFmtId="38" fontId="1" fillId="0" borderId="1" xfId="17" applyFont="1" applyFill="1" applyBorder="1" applyAlignment="1">
      <alignment horizontal="center" vertical="center"/>
    </xf>
    <xf numFmtId="0" fontId="0" fillId="0" borderId="15" xfId="52" applyFill="1" applyBorder="1" applyAlignment="1">
      <alignment horizontal="center" vertical="center"/>
      <protection/>
    </xf>
    <xf numFmtId="0" fontId="0" fillId="0" borderId="2" xfId="52" applyFill="1" applyBorder="1" applyAlignment="1">
      <alignment horizontal="center" vertical="center"/>
      <protection/>
    </xf>
    <xf numFmtId="0" fontId="16" fillId="0" borderId="8" xfId="52" applyFont="1" applyFill="1" applyBorder="1" applyAlignment="1">
      <alignment horizontal="distributed" vertical="center"/>
      <protection/>
    </xf>
    <xf numFmtId="38" fontId="9" fillId="0" borderId="17" xfId="17" applyFont="1" applyFill="1" applyBorder="1" applyAlignment="1">
      <alignment horizontal="center" vertical="center"/>
    </xf>
    <xf numFmtId="38" fontId="9" fillId="0" borderId="19" xfId="17" applyFont="1" applyFill="1" applyBorder="1" applyAlignment="1">
      <alignment horizontal="center" vertical="center"/>
    </xf>
    <xf numFmtId="38" fontId="9" fillId="0" borderId="7" xfId="17" applyFont="1" applyFill="1" applyBorder="1" applyAlignment="1">
      <alignment horizontal="center" vertical="center"/>
    </xf>
    <xf numFmtId="38" fontId="9" fillId="0" borderId="8" xfId="17" applyFont="1" applyFill="1" applyBorder="1" applyAlignment="1">
      <alignment horizontal="center" vertical="center"/>
    </xf>
    <xf numFmtId="38" fontId="9" fillId="0" borderId="9" xfId="17" applyFont="1" applyFill="1" applyBorder="1" applyAlignment="1">
      <alignment horizontal="center" vertical="center"/>
    </xf>
    <xf numFmtId="38" fontId="9" fillId="0" borderId="11" xfId="17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 wrapText="1"/>
      <protection/>
    </xf>
    <xf numFmtId="0" fontId="0" fillId="0" borderId="15" xfId="52" applyFill="1" applyBorder="1" applyAlignment="1">
      <alignment horizontal="center" vertical="center" wrapText="1"/>
      <protection/>
    </xf>
    <xf numFmtId="0" fontId="0" fillId="0" borderId="2" xfId="52" applyFill="1" applyBorder="1" applyAlignment="1">
      <alignment horizontal="center" vertical="center" wrapText="1"/>
      <protection/>
    </xf>
    <xf numFmtId="0" fontId="0" fillId="0" borderId="29" xfId="52" applyFill="1" applyBorder="1" applyAlignment="1">
      <alignment horizontal="center" vertical="center"/>
      <protection/>
    </xf>
    <xf numFmtId="0" fontId="0" fillId="0" borderId="28" xfId="52" applyFill="1" applyBorder="1" applyAlignment="1">
      <alignment horizontal="center" vertical="center"/>
      <protection/>
    </xf>
    <xf numFmtId="0" fontId="0" fillId="0" borderId="32" xfId="52" applyFill="1" applyBorder="1" applyAlignment="1">
      <alignment horizontal="distributed" vertical="center"/>
      <protection/>
    </xf>
    <xf numFmtId="0" fontId="0" fillId="0" borderId="31" xfId="52" applyFill="1" applyBorder="1" applyAlignment="1">
      <alignment horizontal="distributed" vertical="center"/>
      <protection/>
    </xf>
    <xf numFmtId="38" fontId="1" fillId="0" borderId="33" xfId="17" applyFont="1" applyFill="1" applyBorder="1" applyAlignment="1">
      <alignment horizontal="distributed" vertical="center"/>
    </xf>
    <xf numFmtId="0" fontId="0" fillId="0" borderId="29" xfId="52" applyFill="1" applyBorder="1" applyAlignment="1">
      <alignment horizontal="distributed" vertical="center"/>
      <protection/>
    </xf>
    <xf numFmtId="0" fontId="0" fillId="0" borderId="28" xfId="52" applyFill="1" applyBorder="1" applyAlignment="1">
      <alignment horizontal="distributed" vertical="center"/>
      <protection/>
    </xf>
    <xf numFmtId="0" fontId="14" fillId="0" borderId="8" xfId="52" applyFont="1" applyFill="1" applyBorder="1" applyAlignment="1">
      <alignment horizontal="distributed" vertical="center"/>
      <protection/>
    </xf>
    <xf numFmtId="0" fontId="1" fillId="0" borderId="7" xfId="52" applyFont="1" applyFill="1" applyBorder="1" applyAlignment="1">
      <alignment horizontal="distributed" vertical="center"/>
      <protection/>
    </xf>
    <xf numFmtId="0" fontId="8" fillId="0" borderId="8" xfId="52" applyFont="1" applyFill="1" applyBorder="1" applyAlignment="1">
      <alignment horizontal="distributed" vertical="center"/>
      <protection/>
    </xf>
    <xf numFmtId="0" fontId="0" fillId="0" borderId="8" xfId="52" applyFill="1" applyBorder="1" applyAlignment="1">
      <alignment horizontal="distributed" vertical="center"/>
      <protection/>
    </xf>
    <xf numFmtId="0" fontId="0" fillId="0" borderId="32" xfId="53" applyFill="1" applyBorder="1" applyAlignment="1">
      <alignment horizontal="distributed" vertical="center"/>
      <protection/>
    </xf>
    <xf numFmtId="0" fontId="0" fillId="0" borderId="31" xfId="53" applyFill="1" applyBorder="1" applyAlignment="1">
      <alignment horizontal="distributed" vertical="center"/>
      <protection/>
    </xf>
    <xf numFmtId="0" fontId="0" fillId="0" borderId="29" xfId="53" applyFill="1" applyBorder="1" applyAlignment="1">
      <alignment horizontal="distributed" vertical="center"/>
      <protection/>
    </xf>
    <xf numFmtId="0" fontId="0" fillId="0" borderId="28" xfId="53" applyFill="1" applyBorder="1" applyAlignment="1">
      <alignment horizontal="distributed" vertical="center"/>
      <protection/>
    </xf>
    <xf numFmtId="38" fontId="1" fillId="0" borderId="12" xfId="17" applyFont="1" applyFill="1" applyBorder="1" applyAlignment="1">
      <alignment horizontal="center" vertical="center"/>
    </xf>
    <xf numFmtId="0" fontId="1" fillId="0" borderId="12" xfId="53" applyFont="1" applyFill="1" applyBorder="1" applyAlignment="1">
      <alignment horizontal="center" vertical="center"/>
      <protection/>
    </xf>
    <xf numFmtId="0" fontId="0" fillId="0" borderId="2" xfId="53" applyFill="1" applyBorder="1" applyAlignment="1">
      <alignment horizontal="center" vertical="center"/>
      <protection/>
    </xf>
    <xf numFmtId="38" fontId="9" fillId="0" borderId="17" xfId="17" applyFont="1" applyFill="1" applyBorder="1" applyAlignment="1">
      <alignment horizontal="distributed" vertical="center" shrinkToFit="1"/>
    </xf>
    <xf numFmtId="0" fontId="0" fillId="0" borderId="19" xfId="53" applyFill="1" applyBorder="1" applyAlignment="1">
      <alignment horizontal="distributed" vertical="center" shrinkToFit="1"/>
      <protection/>
    </xf>
    <xf numFmtId="0" fontId="0" fillId="0" borderId="7" xfId="53" applyFill="1" applyBorder="1" applyAlignment="1">
      <alignment horizontal="distributed" vertical="center" shrinkToFit="1"/>
      <protection/>
    </xf>
    <xf numFmtId="0" fontId="0" fillId="0" borderId="8" xfId="53" applyFill="1" applyBorder="1" applyAlignment="1">
      <alignment horizontal="distributed" vertical="center" shrinkToFit="1"/>
      <protection/>
    </xf>
    <xf numFmtId="0" fontId="0" fillId="0" borderId="9" xfId="53" applyFill="1" applyBorder="1" applyAlignment="1">
      <alignment horizontal="distributed" vertical="center" shrinkToFit="1"/>
      <protection/>
    </xf>
    <xf numFmtId="0" fontId="0" fillId="0" borderId="11" xfId="53" applyFill="1" applyBorder="1" applyAlignment="1">
      <alignment horizontal="distributed" vertical="center" shrinkToFit="1"/>
      <protection/>
    </xf>
    <xf numFmtId="0" fontId="0" fillId="0" borderId="8" xfId="53" applyFill="1" applyBorder="1" applyAlignment="1">
      <alignment vertical="center"/>
      <protection/>
    </xf>
    <xf numFmtId="0" fontId="14" fillId="0" borderId="8" xfId="53" applyFont="1" applyFill="1" applyBorder="1" applyAlignment="1">
      <alignment vertical="center"/>
      <protection/>
    </xf>
    <xf numFmtId="38" fontId="11" fillId="0" borderId="7" xfId="17" applyFont="1" applyFill="1" applyBorder="1" applyAlignment="1">
      <alignment horizontal="distributed" vertical="center" shrinkToFit="1"/>
    </xf>
    <xf numFmtId="38" fontId="10" fillId="0" borderId="7" xfId="17" applyFont="1" applyFill="1" applyBorder="1" applyAlignment="1">
      <alignment horizontal="distributed" vertical="center" shrinkToFit="1"/>
    </xf>
    <xf numFmtId="0" fontId="14" fillId="0" borderId="8" xfId="53" applyFont="1" applyFill="1" applyBorder="1" applyAlignment="1">
      <alignment horizontal="distributed" vertical="center" shrinkToFit="1"/>
      <protection/>
    </xf>
    <xf numFmtId="38" fontId="1" fillId="0" borderId="7" xfId="17" applyFont="1" applyFill="1" applyBorder="1" applyAlignment="1">
      <alignment horizontal="distributed" vertical="center" shrinkToFit="1"/>
    </xf>
    <xf numFmtId="38" fontId="1" fillId="0" borderId="12" xfId="17" applyFont="1" applyBorder="1" applyAlignment="1">
      <alignment horizontal="distributed" vertical="center"/>
    </xf>
  </cellXfs>
  <cellStyles count="4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-03-s47" xfId="21"/>
    <cellStyle name="標準_02-05-s47" xfId="22"/>
    <cellStyle name="標準_02-15-s47" xfId="23"/>
    <cellStyle name="標準_03-01-s47" xfId="24"/>
    <cellStyle name="標準_04-01-s47" xfId="25"/>
    <cellStyle name="標準_04-04-s47" xfId="26"/>
    <cellStyle name="標準_04-11-s47" xfId="27"/>
    <cellStyle name="標準_04-17-s47" xfId="28"/>
    <cellStyle name="標準_05-01-s47" xfId="29"/>
    <cellStyle name="標準_06-04-s47" xfId="30"/>
    <cellStyle name="標準_07-09-s47" xfId="31"/>
    <cellStyle name="標準_07-10-s47" xfId="32"/>
    <cellStyle name="標準_08-07-s47" xfId="33"/>
    <cellStyle name="標準_08-19-s47" xfId="34"/>
    <cellStyle name="標準_09-02-s47" xfId="35"/>
    <cellStyle name="標準_09-11-s47" xfId="36"/>
    <cellStyle name="標準_10-08-s47" xfId="37"/>
    <cellStyle name="標準_11-01-s47" xfId="38"/>
    <cellStyle name="標準_11-05-s47" xfId="39"/>
    <cellStyle name="標準_12-01-s47" xfId="40"/>
    <cellStyle name="標準_12-14-s47" xfId="41"/>
    <cellStyle name="標準_12-15-s47" xfId="42"/>
    <cellStyle name="標準_13-01-s47" xfId="43"/>
    <cellStyle name="標準_13-03-s47" xfId="44"/>
    <cellStyle name="標準_14-10-s47" xfId="45"/>
    <cellStyle name="標準_15-14-s47" xfId="46"/>
    <cellStyle name="標準_15-18-s47" xfId="47"/>
    <cellStyle name="標準_16-01-s47" xfId="48"/>
    <cellStyle name="標準_16-02-s47" xfId="49"/>
    <cellStyle name="標準_17-04-s47" xfId="50"/>
    <cellStyle name="標準_17-20-s47" xfId="51"/>
    <cellStyle name="標準_18-02-s47" xfId="52"/>
    <cellStyle name="標準_18-03-s47" xfId="53"/>
    <cellStyle name="標準_nenkan-S23-000" xfId="54"/>
    <cellStyle name="標準_企画班（K.syusa）" xfId="55"/>
    <cellStyle name="Followed Hyperlink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17</xdr:row>
      <xdr:rowOff>76200</xdr:rowOff>
    </xdr:from>
    <xdr:to>
      <xdr:col>0</xdr:col>
      <xdr:colOff>381000</xdr:colOff>
      <xdr:row>20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352425" y="3429000"/>
          <a:ext cx="28575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4</xdr:row>
      <xdr:rowOff>9525</xdr:rowOff>
    </xdr:from>
    <xdr:to>
      <xdr:col>0</xdr:col>
      <xdr:colOff>342900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6225" y="895350"/>
          <a:ext cx="66675" cy="2381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21</xdr:row>
      <xdr:rowOff>114300</xdr:rowOff>
    </xdr:from>
    <xdr:to>
      <xdr:col>1</xdr:col>
      <xdr:colOff>9525</xdr:colOff>
      <xdr:row>24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333375" y="4324350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26</xdr:row>
      <xdr:rowOff>85725</xdr:rowOff>
    </xdr:from>
    <xdr:to>
      <xdr:col>1</xdr:col>
      <xdr:colOff>57150</xdr:colOff>
      <xdr:row>29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361950" y="5133975"/>
          <a:ext cx="8572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85725</xdr:colOff>
      <xdr:row>8</xdr:row>
      <xdr:rowOff>209550</xdr:rowOff>
    </xdr:from>
    <xdr:ext cx="228600" cy="400050"/>
    <xdr:sp>
      <xdr:nvSpPr>
        <xdr:cNvPr id="5" name="TextBox 5"/>
        <xdr:cNvSpPr txBox="1">
          <a:spLocks noChangeArrowheads="1"/>
        </xdr:cNvSpPr>
      </xdr:nvSpPr>
      <xdr:spPr>
        <a:xfrm>
          <a:off x="85725" y="2000250"/>
          <a:ext cx="228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魚　類</a:t>
          </a:r>
        </a:p>
      </xdr:txBody>
    </xdr:sp>
    <xdr:clientData/>
  </xdr:oneCellAnchor>
  <xdr:oneCellAnchor>
    <xdr:from>
      <xdr:col>0</xdr:col>
      <xdr:colOff>133350</xdr:colOff>
      <xdr:row>18</xdr:row>
      <xdr:rowOff>57150</xdr:rowOff>
    </xdr:from>
    <xdr:ext cx="323850" cy="390525"/>
    <xdr:sp>
      <xdr:nvSpPr>
        <xdr:cNvPr id="6" name="TextBox 6"/>
        <xdr:cNvSpPr txBox="1">
          <a:spLocks noChangeArrowheads="1"/>
        </xdr:cNvSpPr>
      </xdr:nvSpPr>
      <xdr:spPr>
        <a:xfrm>
          <a:off x="133350" y="3638550"/>
          <a:ext cx="3238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貝　類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26</xdr:row>
      <xdr:rowOff>38100</xdr:rowOff>
    </xdr:from>
    <xdr:to>
      <xdr:col>1</xdr:col>
      <xdr:colOff>285750</xdr:colOff>
      <xdr:row>41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8625" y="4867275"/>
          <a:ext cx="57150" cy="2819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42</xdr:row>
      <xdr:rowOff>47625</xdr:rowOff>
    </xdr:from>
    <xdr:to>
      <xdr:col>2</xdr:col>
      <xdr:colOff>19050</xdr:colOff>
      <xdr:row>53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428625" y="7924800"/>
          <a:ext cx="123825" cy="2057400"/>
        </a:xfrm>
        <a:prstGeom prst="leftBrace">
          <a:avLst>
            <a:gd name="adj" fmla="val 37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54</xdr:row>
      <xdr:rowOff>19050</xdr:rowOff>
    </xdr:from>
    <xdr:to>
      <xdr:col>2</xdr:col>
      <xdr:colOff>19050</xdr:colOff>
      <xdr:row>64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438150" y="10182225"/>
          <a:ext cx="114300" cy="2047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409575</xdr:colOff>
      <xdr:row>16</xdr:row>
      <xdr:rowOff>161925</xdr:rowOff>
    </xdr:from>
    <xdr:ext cx="76200" cy="228600"/>
    <xdr:sp>
      <xdr:nvSpPr>
        <xdr:cNvPr id="1" name="TextBox 1"/>
        <xdr:cNvSpPr txBox="1">
          <a:spLocks noChangeArrowheads="1"/>
        </xdr:cNvSpPr>
      </xdr:nvSpPr>
      <xdr:spPr>
        <a:xfrm>
          <a:off x="2228850" y="3676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5</xdr:row>
      <xdr:rowOff>104775</xdr:rowOff>
    </xdr:from>
    <xdr:to>
      <xdr:col>8</xdr:col>
      <xdr:colOff>828675</xdr:colOff>
      <xdr:row>5</xdr:row>
      <xdr:rowOff>361950</xdr:rowOff>
    </xdr:to>
    <xdr:sp>
      <xdr:nvSpPr>
        <xdr:cNvPr id="1" name="AutoShape 1"/>
        <xdr:cNvSpPr>
          <a:spLocks/>
        </xdr:cNvSpPr>
      </xdr:nvSpPr>
      <xdr:spPr>
        <a:xfrm>
          <a:off x="5172075" y="1114425"/>
          <a:ext cx="73342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695325"/>
          <a:ext cx="12954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テキスト 16"/>
        <xdr:cNvSpPr txBox="1">
          <a:spLocks noChangeArrowheads="1"/>
        </xdr:cNvSpPr>
      </xdr:nvSpPr>
      <xdr:spPr>
        <a:xfrm>
          <a:off x="6372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テキスト 17"/>
        <xdr:cNvSpPr txBox="1">
          <a:spLocks noChangeArrowheads="1"/>
        </xdr:cNvSpPr>
      </xdr:nvSpPr>
      <xdr:spPr>
        <a:xfrm>
          <a:off x="6372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" name="テキスト 16"/>
        <xdr:cNvSpPr txBox="1">
          <a:spLocks noChangeArrowheads="1"/>
        </xdr:cNvSpPr>
      </xdr:nvSpPr>
      <xdr:spPr>
        <a:xfrm>
          <a:off x="9505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" name="テキスト 17"/>
        <xdr:cNvSpPr txBox="1">
          <a:spLocks noChangeArrowheads="1"/>
        </xdr:cNvSpPr>
      </xdr:nvSpPr>
      <xdr:spPr>
        <a:xfrm>
          <a:off x="9505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40696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40696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40696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40696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40696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40696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sp>
      <xdr:nvSpPr>
        <xdr:cNvPr id="11" name="テキスト 16"/>
        <xdr:cNvSpPr txBox="1">
          <a:spLocks noChangeArrowheads="1"/>
        </xdr:cNvSpPr>
      </xdr:nvSpPr>
      <xdr:spPr>
        <a:xfrm>
          <a:off x="6372225" y="4467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sp>
      <xdr:nvSpPr>
        <xdr:cNvPr id="12" name="テキスト 17"/>
        <xdr:cNvSpPr txBox="1">
          <a:spLocks noChangeArrowheads="1"/>
        </xdr:cNvSpPr>
      </xdr:nvSpPr>
      <xdr:spPr>
        <a:xfrm>
          <a:off x="6372225" y="4467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>
      <xdr:nvSpPr>
        <xdr:cNvPr id="13" name="テキスト 16"/>
        <xdr:cNvSpPr txBox="1">
          <a:spLocks noChangeArrowheads="1"/>
        </xdr:cNvSpPr>
      </xdr:nvSpPr>
      <xdr:spPr>
        <a:xfrm>
          <a:off x="9505950" y="4467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>
      <xdr:nvSpPr>
        <xdr:cNvPr id="14" name="テキスト 17"/>
        <xdr:cNvSpPr txBox="1">
          <a:spLocks noChangeArrowheads="1"/>
        </xdr:cNvSpPr>
      </xdr:nvSpPr>
      <xdr:spPr>
        <a:xfrm>
          <a:off x="9505950" y="4467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48</xdr:col>
      <xdr:colOff>0</xdr:colOff>
      <xdr:row>4</xdr:row>
      <xdr:rowOff>123825</xdr:rowOff>
    </xdr:from>
    <xdr:to>
      <xdr:col>48</xdr:col>
      <xdr:colOff>0</xdr:colOff>
      <xdr:row>6</xdr:row>
      <xdr:rowOff>171450</xdr:rowOff>
    </xdr:to>
    <xdr:sp>
      <xdr:nvSpPr>
        <xdr:cNvPr id="15" name="AutoShape 15"/>
        <xdr:cNvSpPr>
          <a:spLocks/>
        </xdr:cNvSpPr>
      </xdr:nvSpPr>
      <xdr:spPr>
        <a:xfrm>
          <a:off x="24069675" y="790575"/>
          <a:ext cx="0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4</xdr:row>
      <xdr:rowOff>123825</xdr:rowOff>
    </xdr:from>
    <xdr:to>
      <xdr:col>48</xdr:col>
      <xdr:colOff>0</xdr:colOff>
      <xdr:row>6</xdr:row>
      <xdr:rowOff>171450</xdr:rowOff>
    </xdr:to>
    <xdr:sp>
      <xdr:nvSpPr>
        <xdr:cNvPr id="16" name="AutoShape 16"/>
        <xdr:cNvSpPr>
          <a:spLocks/>
        </xdr:cNvSpPr>
      </xdr:nvSpPr>
      <xdr:spPr>
        <a:xfrm>
          <a:off x="24069675" y="790575"/>
          <a:ext cx="0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4</xdr:row>
      <xdr:rowOff>123825</xdr:rowOff>
    </xdr:from>
    <xdr:to>
      <xdr:col>48</xdr:col>
      <xdr:colOff>0</xdr:colOff>
      <xdr:row>6</xdr:row>
      <xdr:rowOff>171450</xdr:rowOff>
    </xdr:to>
    <xdr:sp>
      <xdr:nvSpPr>
        <xdr:cNvPr id="17" name="AutoShape 17"/>
        <xdr:cNvSpPr>
          <a:spLocks/>
        </xdr:cNvSpPr>
      </xdr:nvSpPr>
      <xdr:spPr>
        <a:xfrm>
          <a:off x="24069675" y="790575"/>
          <a:ext cx="0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4</xdr:row>
      <xdr:rowOff>123825</xdr:rowOff>
    </xdr:from>
    <xdr:to>
      <xdr:col>48</xdr:col>
      <xdr:colOff>0</xdr:colOff>
      <xdr:row>6</xdr:row>
      <xdr:rowOff>171450</xdr:rowOff>
    </xdr:to>
    <xdr:sp>
      <xdr:nvSpPr>
        <xdr:cNvPr id="18" name="AutoShape 18"/>
        <xdr:cNvSpPr>
          <a:spLocks/>
        </xdr:cNvSpPr>
      </xdr:nvSpPr>
      <xdr:spPr>
        <a:xfrm>
          <a:off x="24069675" y="790575"/>
          <a:ext cx="0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19050</xdr:rowOff>
    </xdr:from>
    <xdr:to>
      <xdr:col>4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>
          <a:off x="285750" y="504825"/>
          <a:ext cx="19335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8</xdr:row>
      <xdr:rowOff>95250</xdr:rowOff>
    </xdr:from>
    <xdr:to>
      <xdr:col>2</xdr:col>
      <xdr:colOff>219075</xdr:colOff>
      <xdr:row>21</xdr:row>
      <xdr:rowOff>104775</xdr:rowOff>
    </xdr:to>
    <xdr:sp>
      <xdr:nvSpPr>
        <xdr:cNvPr id="20" name="AutoShape 20"/>
        <xdr:cNvSpPr>
          <a:spLocks/>
        </xdr:cNvSpPr>
      </xdr:nvSpPr>
      <xdr:spPr>
        <a:xfrm>
          <a:off x="628650" y="1628775"/>
          <a:ext cx="142875" cy="2733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23</xdr:row>
      <xdr:rowOff>95250</xdr:rowOff>
    </xdr:from>
    <xdr:to>
      <xdr:col>2</xdr:col>
      <xdr:colOff>219075</xdr:colOff>
      <xdr:row>36</xdr:row>
      <xdr:rowOff>104775</xdr:rowOff>
    </xdr:to>
    <xdr:sp>
      <xdr:nvSpPr>
        <xdr:cNvPr id="21" name="AutoShape 21"/>
        <xdr:cNvSpPr>
          <a:spLocks/>
        </xdr:cNvSpPr>
      </xdr:nvSpPr>
      <xdr:spPr>
        <a:xfrm>
          <a:off x="628650" y="4714875"/>
          <a:ext cx="142875" cy="2733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38</xdr:row>
      <xdr:rowOff>95250</xdr:rowOff>
    </xdr:from>
    <xdr:to>
      <xdr:col>2</xdr:col>
      <xdr:colOff>219075</xdr:colOff>
      <xdr:row>51</xdr:row>
      <xdr:rowOff>104775</xdr:rowOff>
    </xdr:to>
    <xdr:sp>
      <xdr:nvSpPr>
        <xdr:cNvPr id="22" name="AutoShape 22"/>
        <xdr:cNvSpPr>
          <a:spLocks/>
        </xdr:cNvSpPr>
      </xdr:nvSpPr>
      <xdr:spPr>
        <a:xfrm>
          <a:off x="628650" y="7800975"/>
          <a:ext cx="142875" cy="2733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53</xdr:row>
      <xdr:rowOff>95250</xdr:rowOff>
    </xdr:from>
    <xdr:to>
      <xdr:col>2</xdr:col>
      <xdr:colOff>219075</xdr:colOff>
      <xdr:row>66</xdr:row>
      <xdr:rowOff>104775</xdr:rowOff>
    </xdr:to>
    <xdr:sp>
      <xdr:nvSpPr>
        <xdr:cNvPr id="23" name="AutoShape 23"/>
        <xdr:cNvSpPr>
          <a:spLocks/>
        </xdr:cNvSpPr>
      </xdr:nvSpPr>
      <xdr:spPr>
        <a:xfrm>
          <a:off x="628650" y="10887075"/>
          <a:ext cx="142875" cy="2733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68</xdr:row>
      <xdr:rowOff>95250</xdr:rowOff>
    </xdr:from>
    <xdr:to>
      <xdr:col>2</xdr:col>
      <xdr:colOff>219075</xdr:colOff>
      <xdr:row>81</xdr:row>
      <xdr:rowOff>104775</xdr:rowOff>
    </xdr:to>
    <xdr:sp>
      <xdr:nvSpPr>
        <xdr:cNvPr id="24" name="AutoShape 24"/>
        <xdr:cNvSpPr>
          <a:spLocks/>
        </xdr:cNvSpPr>
      </xdr:nvSpPr>
      <xdr:spPr>
        <a:xfrm>
          <a:off x="628650" y="13973175"/>
          <a:ext cx="142875" cy="2733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83</xdr:row>
      <xdr:rowOff>95250</xdr:rowOff>
    </xdr:from>
    <xdr:to>
      <xdr:col>2</xdr:col>
      <xdr:colOff>219075</xdr:colOff>
      <xdr:row>96</xdr:row>
      <xdr:rowOff>104775</xdr:rowOff>
    </xdr:to>
    <xdr:sp>
      <xdr:nvSpPr>
        <xdr:cNvPr id="25" name="AutoShape 25"/>
        <xdr:cNvSpPr>
          <a:spLocks/>
        </xdr:cNvSpPr>
      </xdr:nvSpPr>
      <xdr:spPr>
        <a:xfrm>
          <a:off x="628650" y="17040225"/>
          <a:ext cx="142875" cy="2733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98</xdr:row>
      <xdr:rowOff>95250</xdr:rowOff>
    </xdr:from>
    <xdr:to>
      <xdr:col>2</xdr:col>
      <xdr:colOff>219075</xdr:colOff>
      <xdr:row>111</xdr:row>
      <xdr:rowOff>104775</xdr:rowOff>
    </xdr:to>
    <xdr:sp>
      <xdr:nvSpPr>
        <xdr:cNvPr id="26" name="AutoShape 26"/>
        <xdr:cNvSpPr>
          <a:spLocks/>
        </xdr:cNvSpPr>
      </xdr:nvSpPr>
      <xdr:spPr>
        <a:xfrm>
          <a:off x="628650" y="20126325"/>
          <a:ext cx="142875" cy="2733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113</xdr:row>
      <xdr:rowOff>95250</xdr:rowOff>
    </xdr:from>
    <xdr:to>
      <xdr:col>2</xdr:col>
      <xdr:colOff>219075</xdr:colOff>
      <xdr:row>126</xdr:row>
      <xdr:rowOff>104775</xdr:rowOff>
    </xdr:to>
    <xdr:sp>
      <xdr:nvSpPr>
        <xdr:cNvPr id="27" name="AutoShape 27"/>
        <xdr:cNvSpPr>
          <a:spLocks/>
        </xdr:cNvSpPr>
      </xdr:nvSpPr>
      <xdr:spPr>
        <a:xfrm>
          <a:off x="628650" y="23212425"/>
          <a:ext cx="142875" cy="2733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128</xdr:row>
      <xdr:rowOff>95250</xdr:rowOff>
    </xdr:from>
    <xdr:to>
      <xdr:col>2</xdr:col>
      <xdr:colOff>219075</xdr:colOff>
      <xdr:row>140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628650" y="26298525"/>
          <a:ext cx="142875" cy="2419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141</xdr:row>
      <xdr:rowOff>95250</xdr:rowOff>
    </xdr:from>
    <xdr:to>
      <xdr:col>2</xdr:col>
      <xdr:colOff>219075</xdr:colOff>
      <xdr:row>150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628650" y="28965525"/>
          <a:ext cx="142875" cy="1790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151</xdr:row>
      <xdr:rowOff>95250</xdr:rowOff>
    </xdr:from>
    <xdr:to>
      <xdr:col>2</xdr:col>
      <xdr:colOff>238125</xdr:colOff>
      <xdr:row>161</xdr:row>
      <xdr:rowOff>9525</xdr:rowOff>
    </xdr:to>
    <xdr:sp>
      <xdr:nvSpPr>
        <xdr:cNvPr id="30" name="AutoShape 30"/>
        <xdr:cNvSpPr>
          <a:spLocks/>
        </xdr:cNvSpPr>
      </xdr:nvSpPr>
      <xdr:spPr>
        <a:xfrm>
          <a:off x="628650" y="31003875"/>
          <a:ext cx="161925" cy="2009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162</xdr:row>
      <xdr:rowOff>95250</xdr:rowOff>
    </xdr:from>
    <xdr:to>
      <xdr:col>2</xdr:col>
      <xdr:colOff>257175</xdr:colOff>
      <xdr:row>173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628650" y="33251775"/>
          <a:ext cx="180975" cy="2209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174</xdr:row>
      <xdr:rowOff>95250</xdr:rowOff>
    </xdr:from>
    <xdr:to>
      <xdr:col>2</xdr:col>
      <xdr:colOff>219075</xdr:colOff>
      <xdr:row>187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628650" y="35709225"/>
          <a:ext cx="142875" cy="2628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188</xdr:row>
      <xdr:rowOff>95250</xdr:rowOff>
    </xdr:from>
    <xdr:to>
      <xdr:col>2</xdr:col>
      <xdr:colOff>219075</xdr:colOff>
      <xdr:row>201</xdr:row>
      <xdr:rowOff>104775</xdr:rowOff>
    </xdr:to>
    <xdr:sp>
      <xdr:nvSpPr>
        <xdr:cNvPr id="33" name="AutoShape 33"/>
        <xdr:cNvSpPr>
          <a:spLocks/>
        </xdr:cNvSpPr>
      </xdr:nvSpPr>
      <xdr:spPr>
        <a:xfrm>
          <a:off x="628650" y="38585775"/>
          <a:ext cx="142875" cy="2733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203</xdr:row>
      <xdr:rowOff>95250</xdr:rowOff>
    </xdr:from>
    <xdr:to>
      <xdr:col>2</xdr:col>
      <xdr:colOff>219075</xdr:colOff>
      <xdr:row>216</xdr:row>
      <xdr:rowOff>104775</xdr:rowOff>
    </xdr:to>
    <xdr:sp>
      <xdr:nvSpPr>
        <xdr:cNvPr id="34" name="AutoShape 34"/>
        <xdr:cNvSpPr>
          <a:spLocks/>
        </xdr:cNvSpPr>
      </xdr:nvSpPr>
      <xdr:spPr>
        <a:xfrm>
          <a:off x="628650" y="41671875"/>
          <a:ext cx="142875" cy="2733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218</xdr:row>
      <xdr:rowOff>95250</xdr:rowOff>
    </xdr:from>
    <xdr:to>
      <xdr:col>2</xdr:col>
      <xdr:colOff>219075</xdr:colOff>
      <xdr:row>231</xdr:row>
      <xdr:rowOff>104775</xdr:rowOff>
    </xdr:to>
    <xdr:sp>
      <xdr:nvSpPr>
        <xdr:cNvPr id="35" name="AutoShape 35"/>
        <xdr:cNvSpPr>
          <a:spLocks/>
        </xdr:cNvSpPr>
      </xdr:nvSpPr>
      <xdr:spPr>
        <a:xfrm>
          <a:off x="628650" y="44757975"/>
          <a:ext cx="142875" cy="2733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234</xdr:row>
      <xdr:rowOff>0</xdr:rowOff>
    </xdr:from>
    <xdr:to>
      <xdr:col>2</xdr:col>
      <xdr:colOff>219075</xdr:colOff>
      <xdr:row>246</xdr:row>
      <xdr:rowOff>104775</xdr:rowOff>
    </xdr:to>
    <xdr:sp>
      <xdr:nvSpPr>
        <xdr:cNvPr id="36" name="AutoShape 36"/>
        <xdr:cNvSpPr>
          <a:spLocks/>
        </xdr:cNvSpPr>
      </xdr:nvSpPr>
      <xdr:spPr>
        <a:xfrm>
          <a:off x="628650" y="47948850"/>
          <a:ext cx="142875" cy="2619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249</xdr:row>
      <xdr:rowOff>0</xdr:rowOff>
    </xdr:from>
    <xdr:to>
      <xdr:col>2</xdr:col>
      <xdr:colOff>219075</xdr:colOff>
      <xdr:row>261</xdr:row>
      <xdr:rowOff>104775</xdr:rowOff>
    </xdr:to>
    <xdr:sp>
      <xdr:nvSpPr>
        <xdr:cNvPr id="37" name="AutoShape 37"/>
        <xdr:cNvSpPr>
          <a:spLocks/>
        </xdr:cNvSpPr>
      </xdr:nvSpPr>
      <xdr:spPr>
        <a:xfrm>
          <a:off x="628650" y="51034950"/>
          <a:ext cx="142875" cy="2619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264</xdr:row>
      <xdr:rowOff>0</xdr:rowOff>
    </xdr:from>
    <xdr:to>
      <xdr:col>2</xdr:col>
      <xdr:colOff>219075</xdr:colOff>
      <xdr:row>276</xdr:row>
      <xdr:rowOff>104775</xdr:rowOff>
    </xdr:to>
    <xdr:sp>
      <xdr:nvSpPr>
        <xdr:cNvPr id="38" name="AutoShape 38"/>
        <xdr:cNvSpPr>
          <a:spLocks/>
        </xdr:cNvSpPr>
      </xdr:nvSpPr>
      <xdr:spPr>
        <a:xfrm>
          <a:off x="628650" y="54121050"/>
          <a:ext cx="142875" cy="2619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279</xdr:row>
      <xdr:rowOff>0</xdr:rowOff>
    </xdr:from>
    <xdr:to>
      <xdr:col>2</xdr:col>
      <xdr:colOff>219075</xdr:colOff>
      <xdr:row>291</xdr:row>
      <xdr:rowOff>104775</xdr:rowOff>
    </xdr:to>
    <xdr:sp>
      <xdr:nvSpPr>
        <xdr:cNvPr id="39" name="AutoShape 39"/>
        <xdr:cNvSpPr>
          <a:spLocks/>
        </xdr:cNvSpPr>
      </xdr:nvSpPr>
      <xdr:spPr>
        <a:xfrm>
          <a:off x="628650" y="57207150"/>
          <a:ext cx="142875" cy="2619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294</xdr:row>
      <xdr:rowOff>0</xdr:rowOff>
    </xdr:from>
    <xdr:to>
      <xdr:col>2</xdr:col>
      <xdr:colOff>219075</xdr:colOff>
      <xdr:row>306</xdr:row>
      <xdr:rowOff>104775</xdr:rowOff>
    </xdr:to>
    <xdr:sp>
      <xdr:nvSpPr>
        <xdr:cNvPr id="40" name="AutoShape 40"/>
        <xdr:cNvSpPr>
          <a:spLocks/>
        </xdr:cNvSpPr>
      </xdr:nvSpPr>
      <xdr:spPr>
        <a:xfrm>
          <a:off x="628650" y="60293250"/>
          <a:ext cx="142875" cy="2619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9</xdr:row>
      <xdr:rowOff>76200</xdr:rowOff>
    </xdr:from>
    <xdr:to>
      <xdr:col>1</xdr:col>
      <xdr:colOff>409575</xdr:colOff>
      <xdr:row>13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33400" y="1552575"/>
          <a:ext cx="76200" cy="828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16</xdr:row>
      <xdr:rowOff>76200</xdr:rowOff>
    </xdr:from>
    <xdr:to>
      <xdr:col>1</xdr:col>
      <xdr:colOff>409575</xdr:colOff>
      <xdr:row>20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533400" y="2952750"/>
          <a:ext cx="76200" cy="828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26</xdr:row>
      <xdr:rowOff>76200</xdr:rowOff>
    </xdr:from>
    <xdr:to>
      <xdr:col>1</xdr:col>
      <xdr:colOff>409575</xdr:colOff>
      <xdr:row>30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533400" y="4953000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190500</xdr:colOff>
      <xdr:row>8</xdr:row>
      <xdr:rowOff>38100</xdr:rowOff>
    </xdr:from>
    <xdr:to>
      <xdr:col>15</xdr:col>
      <xdr:colOff>247650</xdr:colOff>
      <xdr:row>8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8477250" y="1743075"/>
          <a:ext cx="57150" cy="2381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9</xdr:row>
      <xdr:rowOff>38100</xdr:rowOff>
    </xdr:from>
    <xdr:to>
      <xdr:col>15</xdr:col>
      <xdr:colOff>247650</xdr:colOff>
      <xdr:row>9</xdr:row>
      <xdr:rowOff>276225</xdr:rowOff>
    </xdr:to>
    <xdr:sp>
      <xdr:nvSpPr>
        <xdr:cNvPr id="2" name="AutoShape 2"/>
        <xdr:cNvSpPr>
          <a:spLocks/>
        </xdr:cNvSpPr>
      </xdr:nvSpPr>
      <xdr:spPr>
        <a:xfrm>
          <a:off x="8477250" y="2047875"/>
          <a:ext cx="57150" cy="2381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10</xdr:row>
      <xdr:rowOff>38100</xdr:rowOff>
    </xdr:from>
    <xdr:to>
      <xdr:col>15</xdr:col>
      <xdr:colOff>247650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477250" y="2352675"/>
          <a:ext cx="57150" cy="2381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18</xdr:row>
      <xdr:rowOff>38100</xdr:rowOff>
    </xdr:from>
    <xdr:to>
      <xdr:col>15</xdr:col>
      <xdr:colOff>247650</xdr:colOff>
      <xdr:row>18</xdr:row>
      <xdr:rowOff>276225</xdr:rowOff>
    </xdr:to>
    <xdr:sp>
      <xdr:nvSpPr>
        <xdr:cNvPr id="4" name="AutoShape 4"/>
        <xdr:cNvSpPr>
          <a:spLocks/>
        </xdr:cNvSpPr>
      </xdr:nvSpPr>
      <xdr:spPr>
        <a:xfrm>
          <a:off x="8477250" y="4762500"/>
          <a:ext cx="57150" cy="2381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18</xdr:row>
      <xdr:rowOff>38100</xdr:rowOff>
    </xdr:from>
    <xdr:to>
      <xdr:col>15</xdr:col>
      <xdr:colOff>247650</xdr:colOff>
      <xdr:row>18</xdr:row>
      <xdr:rowOff>276225</xdr:rowOff>
    </xdr:to>
    <xdr:sp>
      <xdr:nvSpPr>
        <xdr:cNvPr id="5" name="AutoShape 5"/>
        <xdr:cNvSpPr>
          <a:spLocks/>
        </xdr:cNvSpPr>
      </xdr:nvSpPr>
      <xdr:spPr>
        <a:xfrm>
          <a:off x="8477250" y="4762500"/>
          <a:ext cx="57150" cy="2381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18</xdr:row>
      <xdr:rowOff>38100</xdr:rowOff>
    </xdr:from>
    <xdr:to>
      <xdr:col>15</xdr:col>
      <xdr:colOff>247650</xdr:colOff>
      <xdr:row>18</xdr:row>
      <xdr:rowOff>276225</xdr:rowOff>
    </xdr:to>
    <xdr:sp>
      <xdr:nvSpPr>
        <xdr:cNvPr id="6" name="AutoShape 6"/>
        <xdr:cNvSpPr>
          <a:spLocks/>
        </xdr:cNvSpPr>
      </xdr:nvSpPr>
      <xdr:spPr>
        <a:xfrm>
          <a:off x="8477250" y="4762500"/>
          <a:ext cx="57150" cy="2381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20</xdr:row>
      <xdr:rowOff>38100</xdr:rowOff>
    </xdr:from>
    <xdr:to>
      <xdr:col>15</xdr:col>
      <xdr:colOff>247650</xdr:colOff>
      <xdr:row>20</xdr:row>
      <xdr:rowOff>276225</xdr:rowOff>
    </xdr:to>
    <xdr:sp>
      <xdr:nvSpPr>
        <xdr:cNvPr id="7" name="AutoShape 7"/>
        <xdr:cNvSpPr>
          <a:spLocks/>
        </xdr:cNvSpPr>
      </xdr:nvSpPr>
      <xdr:spPr>
        <a:xfrm>
          <a:off x="8477250" y="5372100"/>
          <a:ext cx="57150" cy="2381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20</xdr:row>
      <xdr:rowOff>38100</xdr:rowOff>
    </xdr:from>
    <xdr:to>
      <xdr:col>15</xdr:col>
      <xdr:colOff>247650</xdr:colOff>
      <xdr:row>20</xdr:row>
      <xdr:rowOff>276225</xdr:rowOff>
    </xdr:to>
    <xdr:sp>
      <xdr:nvSpPr>
        <xdr:cNvPr id="8" name="AutoShape 8"/>
        <xdr:cNvSpPr>
          <a:spLocks/>
        </xdr:cNvSpPr>
      </xdr:nvSpPr>
      <xdr:spPr>
        <a:xfrm>
          <a:off x="8477250" y="5372100"/>
          <a:ext cx="57150" cy="2381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20</xdr:row>
      <xdr:rowOff>38100</xdr:rowOff>
    </xdr:from>
    <xdr:to>
      <xdr:col>15</xdr:col>
      <xdr:colOff>247650</xdr:colOff>
      <xdr:row>20</xdr:row>
      <xdr:rowOff>276225</xdr:rowOff>
    </xdr:to>
    <xdr:sp>
      <xdr:nvSpPr>
        <xdr:cNvPr id="9" name="AutoShape 9"/>
        <xdr:cNvSpPr>
          <a:spLocks/>
        </xdr:cNvSpPr>
      </xdr:nvSpPr>
      <xdr:spPr>
        <a:xfrm>
          <a:off x="8477250" y="5372100"/>
          <a:ext cx="57150" cy="2381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5</xdr:row>
      <xdr:rowOff>180975</xdr:rowOff>
    </xdr:from>
    <xdr:to>
      <xdr:col>2</xdr:col>
      <xdr:colOff>266700</xdr:colOff>
      <xdr:row>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809625" y="1228725"/>
          <a:ext cx="857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9</xdr:row>
      <xdr:rowOff>19050</xdr:rowOff>
    </xdr:from>
    <xdr:to>
      <xdr:col>2</xdr:col>
      <xdr:colOff>266700</xdr:colOff>
      <xdr:row>11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809625" y="1828800"/>
          <a:ext cx="857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438150</xdr:colOff>
      <xdr:row>4</xdr:row>
      <xdr:rowOff>95250</xdr:rowOff>
    </xdr:from>
    <xdr:to>
      <xdr:col>7</xdr:col>
      <xdr:colOff>495300</xdr:colOff>
      <xdr:row>12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5457825" y="952500"/>
          <a:ext cx="57150" cy="1571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12</xdr:row>
      <xdr:rowOff>104775</xdr:rowOff>
    </xdr:from>
    <xdr:to>
      <xdr:col>1</xdr:col>
      <xdr:colOff>295275</xdr:colOff>
      <xdr:row>24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419100" y="1962150"/>
          <a:ext cx="76200" cy="1819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26</xdr:row>
      <xdr:rowOff>76200</xdr:rowOff>
    </xdr:from>
    <xdr:to>
      <xdr:col>1</xdr:col>
      <xdr:colOff>352425</xdr:colOff>
      <xdr:row>27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476250" y="4067175"/>
          <a:ext cx="762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29</xdr:row>
      <xdr:rowOff>133350</xdr:rowOff>
    </xdr:from>
    <xdr:to>
      <xdr:col>1</xdr:col>
      <xdr:colOff>314325</xdr:colOff>
      <xdr:row>36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438150" y="4752975"/>
          <a:ext cx="76200" cy="1047750"/>
        </a:xfrm>
        <a:prstGeom prst="leftBrace">
          <a:avLst>
            <a:gd name="adj" fmla="val 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38</xdr:row>
      <xdr:rowOff>57150</xdr:rowOff>
    </xdr:from>
    <xdr:to>
      <xdr:col>1</xdr:col>
      <xdr:colOff>352425</xdr:colOff>
      <xdr:row>41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476250" y="605790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43</xdr:row>
      <xdr:rowOff>104775</xdr:rowOff>
    </xdr:from>
    <xdr:to>
      <xdr:col>1</xdr:col>
      <xdr:colOff>314325</xdr:colOff>
      <xdr:row>49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438150" y="6867525"/>
          <a:ext cx="76200" cy="923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51</xdr:row>
      <xdr:rowOff>57150</xdr:rowOff>
    </xdr:from>
    <xdr:to>
      <xdr:col>1</xdr:col>
      <xdr:colOff>342900</xdr:colOff>
      <xdr:row>53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466725" y="803910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55</xdr:row>
      <xdr:rowOff>57150</xdr:rowOff>
    </xdr:from>
    <xdr:to>
      <xdr:col>1</xdr:col>
      <xdr:colOff>342900</xdr:colOff>
      <xdr:row>62</xdr:row>
      <xdr:rowOff>76200</xdr:rowOff>
    </xdr:to>
    <xdr:sp>
      <xdr:nvSpPr>
        <xdr:cNvPr id="7" name="AutoShape 7"/>
        <xdr:cNvSpPr>
          <a:spLocks/>
        </xdr:cNvSpPr>
      </xdr:nvSpPr>
      <xdr:spPr>
        <a:xfrm>
          <a:off x="447675" y="8839200"/>
          <a:ext cx="95250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8</xdr:row>
      <xdr:rowOff>57150</xdr:rowOff>
    </xdr:from>
    <xdr:to>
      <xdr:col>1</xdr:col>
      <xdr:colOff>409575</xdr:colOff>
      <xdr:row>10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504825" y="1276350"/>
          <a:ext cx="104775" cy="400050"/>
        </a:xfrm>
        <a:prstGeom prst="leftBrace">
          <a:avLst>
            <a:gd name="adj" fmla="val 2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3</xdr:row>
      <xdr:rowOff>276225</xdr:rowOff>
    </xdr:from>
    <xdr:to>
      <xdr:col>6</xdr:col>
      <xdr:colOff>838200</xdr:colOff>
      <xdr:row>3</xdr:row>
      <xdr:rowOff>514350</xdr:rowOff>
    </xdr:to>
    <xdr:sp>
      <xdr:nvSpPr>
        <xdr:cNvPr id="1" name="AutoShape 1"/>
        <xdr:cNvSpPr>
          <a:spLocks/>
        </xdr:cNvSpPr>
      </xdr:nvSpPr>
      <xdr:spPr>
        <a:xfrm>
          <a:off x="2266950" y="885825"/>
          <a:ext cx="7524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11</xdr:row>
      <xdr:rowOff>9525</xdr:rowOff>
    </xdr:from>
    <xdr:to>
      <xdr:col>3</xdr:col>
      <xdr:colOff>152400</xdr:colOff>
      <xdr:row>13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476250" y="271462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8</xdr:row>
      <xdr:rowOff>38100</xdr:rowOff>
    </xdr:from>
    <xdr:to>
      <xdr:col>2</xdr:col>
      <xdr:colOff>19050</xdr:colOff>
      <xdr:row>19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476250" y="1562100"/>
          <a:ext cx="190500" cy="1733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21</xdr:row>
      <xdr:rowOff>104775</xdr:rowOff>
    </xdr:from>
    <xdr:to>
      <xdr:col>2</xdr:col>
      <xdr:colOff>9525</xdr:colOff>
      <xdr:row>38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476250" y="3609975"/>
          <a:ext cx="180975" cy="2590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2" width="6.875" style="2" customWidth="1"/>
    <col min="3" max="3" width="82.50390625" style="2" customWidth="1"/>
    <col min="4" max="4" width="9.625" style="2" customWidth="1"/>
    <col min="5" max="6" width="10.25390625" style="2" customWidth="1"/>
    <col min="7" max="9" width="9.00390625" style="2" customWidth="1"/>
    <col min="10" max="10" width="15.625" style="2" customWidth="1"/>
    <col min="11" max="16384" width="9.00390625" style="2" customWidth="1"/>
  </cols>
  <sheetData>
    <row r="1" spans="1:6" ht="12" customHeight="1">
      <c r="A1" s="1" t="s">
        <v>805</v>
      </c>
      <c r="B1" s="1"/>
      <c r="C1" s="1"/>
      <c r="D1" s="1"/>
      <c r="E1" s="1"/>
      <c r="F1" s="1"/>
    </row>
    <row r="2" spans="1:6" ht="12" customHeight="1">
      <c r="A2" s="1"/>
      <c r="B2" s="1"/>
      <c r="C2" s="1"/>
      <c r="D2" s="1"/>
      <c r="E2" s="1"/>
      <c r="F2" s="1"/>
    </row>
    <row r="3" spans="2:6" ht="12" customHeight="1">
      <c r="B3" s="1" t="s">
        <v>677</v>
      </c>
      <c r="C3" s="1"/>
      <c r="E3" s="1"/>
      <c r="F3" s="1"/>
    </row>
    <row r="4" spans="2:6" ht="12" customHeight="1">
      <c r="B4" s="4" t="s">
        <v>942</v>
      </c>
      <c r="C4" s="1" t="s">
        <v>705</v>
      </c>
      <c r="E4" s="1"/>
      <c r="F4" s="1"/>
    </row>
    <row r="5" spans="2:3" ht="26.25" customHeight="1">
      <c r="B5" s="4" t="s">
        <v>943</v>
      </c>
      <c r="C5" s="3" t="s">
        <v>806</v>
      </c>
    </row>
    <row r="6" spans="2:6" ht="12" customHeight="1">
      <c r="B6" s="4" t="s">
        <v>710</v>
      </c>
      <c r="C6" s="3" t="s">
        <v>778</v>
      </c>
      <c r="E6" s="1"/>
      <c r="F6" s="1"/>
    </row>
    <row r="7" spans="2:6" ht="12" customHeight="1">
      <c r="B7" s="4"/>
      <c r="C7" s="3" t="s">
        <v>706</v>
      </c>
      <c r="E7" s="1"/>
      <c r="F7" s="1"/>
    </row>
    <row r="8" spans="2:6" ht="12" customHeight="1">
      <c r="B8" s="4"/>
      <c r="C8" s="3" t="s">
        <v>707</v>
      </c>
      <c r="E8" s="1"/>
      <c r="F8" s="1"/>
    </row>
    <row r="9" spans="2:6" ht="12" customHeight="1">
      <c r="B9" s="4"/>
      <c r="C9" s="3" t="s">
        <v>807</v>
      </c>
      <c r="E9" s="1"/>
      <c r="F9" s="1"/>
    </row>
    <row r="10" spans="2:6" ht="12" customHeight="1">
      <c r="B10" s="4"/>
      <c r="C10" s="3" t="s">
        <v>708</v>
      </c>
      <c r="E10" s="1"/>
      <c r="F10" s="1"/>
    </row>
    <row r="11" spans="2:6" ht="12" customHeight="1">
      <c r="B11" s="4"/>
      <c r="C11" s="3" t="s">
        <v>779</v>
      </c>
      <c r="E11" s="1"/>
      <c r="F11" s="1"/>
    </row>
    <row r="12" spans="2:6" ht="27.75" customHeight="1">
      <c r="B12" s="4" t="s">
        <v>711</v>
      </c>
      <c r="C12" s="5" t="s">
        <v>808</v>
      </c>
      <c r="E12" s="1"/>
      <c r="F12" s="1"/>
    </row>
    <row r="13" spans="2:3" ht="12" customHeight="1">
      <c r="B13" s="4" t="s">
        <v>944</v>
      </c>
      <c r="C13" s="3" t="s">
        <v>780</v>
      </c>
    </row>
    <row r="14" spans="2:3" ht="24.75" customHeight="1">
      <c r="B14" s="4"/>
      <c r="C14" s="3" t="s">
        <v>709</v>
      </c>
    </row>
    <row r="15" spans="2:3" ht="24.75" customHeight="1">
      <c r="B15" s="4" t="s">
        <v>945</v>
      </c>
      <c r="C15" s="3" t="s">
        <v>781</v>
      </c>
    </row>
    <row r="16" spans="2:6" ht="24.75" customHeight="1">
      <c r="B16" s="4" t="s">
        <v>946</v>
      </c>
      <c r="C16" s="3" t="s">
        <v>809</v>
      </c>
      <c r="E16" s="1"/>
      <c r="F16" s="1"/>
    </row>
    <row r="17" spans="2:3" ht="12" customHeight="1">
      <c r="B17" s="1"/>
      <c r="C17" s="3"/>
    </row>
    <row r="18" spans="2:6" ht="12" customHeight="1">
      <c r="B18" s="1"/>
      <c r="C18" s="1" t="s">
        <v>947</v>
      </c>
      <c r="F18" s="1"/>
    </row>
    <row r="19" spans="2:6" ht="12">
      <c r="B19" s="1"/>
      <c r="C19" s="1" t="s">
        <v>715</v>
      </c>
      <c r="E19" s="1"/>
      <c r="F19" s="1"/>
    </row>
    <row r="20" spans="1:6" ht="12">
      <c r="A20" s="1"/>
      <c r="B20" s="1"/>
      <c r="C20" s="1"/>
      <c r="D20" s="1"/>
      <c r="E20" s="1"/>
      <c r="F20" s="1"/>
    </row>
    <row r="21" spans="1:4" ht="12">
      <c r="A21" s="1"/>
      <c r="B21" s="1"/>
      <c r="C21" s="1"/>
      <c r="D21" s="1"/>
    </row>
    <row r="22" spans="2:4" ht="12">
      <c r="B22" s="1" t="s">
        <v>678</v>
      </c>
      <c r="C22" s="1" t="s">
        <v>952</v>
      </c>
      <c r="D22" s="1"/>
    </row>
    <row r="23" ht="12">
      <c r="C23" s="6"/>
    </row>
    <row r="24" ht="12">
      <c r="B24" s="2" t="s">
        <v>725</v>
      </c>
    </row>
    <row r="25" spans="2:3" ht="12">
      <c r="B25" s="2">
        <v>1</v>
      </c>
      <c r="C25" s="6" t="s">
        <v>727</v>
      </c>
    </row>
    <row r="26" spans="2:3" ht="12">
      <c r="B26" s="2">
        <v>2</v>
      </c>
      <c r="C26" s="2" t="s">
        <v>817</v>
      </c>
    </row>
    <row r="27" spans="2:3" ht="12">
      <c r="B27" s="2">
        <v>3</v>
      </c>
      <c r="C27" s="6" t="s">
        <v>827</v>
      </c>
    </row>
    <row r="29" ht="12">
      <c r="B29" s="2" t="s">
        <v>728</v>
      </c>
    </row>
    <row r="30" spans="2:3" ht="12">
      <c r="B30" s="2">
        <v>4</v>
      </c>
      <c r="C30" s="2" t="s">
        <v>828</v>
      </c>
    </row>
    <row r="32" ht="12">
      <c r="B32" s="2" t="s">
        <v>729</v>
      </c>
    </row>
    <row r="33" spans="2:3" ht="12">
      <c r="B33" s="2">
        <v>5</v>
      </c>
      <c r="C33" s="2" t="s">
        <v>730</v>
      </c>
    </row>
    <row r="34" spans="2:3" ht="12">
      <c r="B34" s="2">
        <v>6</v>
      </c>
      <c r="C34" s="7" t="s">
        <v>832</v>
      </c>
    </row>
    <row r="35" spans="2:3" ht="12">
      <c r="B35" s="2">
        <v>7</v>
      </c>
      <c r="C35" s="7" t="s">
        <v>837</v>
      </c>
    </row>
    <row r="36" spans="2:3" ht="12">
      <c r="B36" s="2">
        <v>8</v>
      </c>
      <c r="C36" s="2" t="s">
        <v>841</v>
      </c>
    </row>
    <row r="38" ht="12">
      <c r="B38" s="2" t="s">
        <v>739</v>
      </c>
    </row>
    <row r="39" spans="2:3" ht="12">
      <c r="B39" s="2">
        <v>9</v>
      </c>
      <c r="C39" s="6" t="s">
        <v>740</v>
      </c>
    </row>
    <row r="40" ht="12">
      <c r="C40" s="6"/>
    </row>
    <row r="41" ht="12">
      <c r="B41" s="2" t="s">
        <v>745</v>
      </c>
    </row>
    <row r="42" spans="2:3" ht="12">
      <c r="B42" s="2">
        <v>10</v>
      </c>
      <c r="C42" s="2" t="s">
        <v>845</v>
      </c>
    </row>
    <row r="43" spans="2:3" ht="12">
      <c r="B43" s="2">
        <v>11</v>
      </c>
      <c r="C43" s="2" t="s">
        <v>785</v>
      </c>
    </row>
    <row r="44" ht="12">
      <c r="C44" s="6"/>
    </row>
    <row r="45" ht="12">
      <c r="B45" s="2" t="s">
        <v>676</v>
      </c>
    </row>
    <row r="46" spans="2:3" ht="12">
      <c r="B46" s="2">
        <v>12</v>
      </c>
      <c r="C46" s="9" t="s">
        <v>855</v>
      </c>
    </row>
    <row r="47" spans="2:3" ht="12">
      <c r="B47" s="2">
        <v>13</v>
      </c>
      <c r="C47" s="10" t="s">
        <v>856</v>
      </c>
    </row>
    <row r="49" ht="12">
      <c r="B49" s="2" t="s">
        <v>751</v>
      </c>
    </row>
    <row r="50" spans="2:3" ht="12">
      <c r="B50" s="2">
        <v>14</v>
      </c>
      <c r="C50" s="2" t="s">
        <v>865</v>
      </c>
    </row>
    <row r="51" spans="2:3" ht="12">
      <c r="B51" s="2">
        <v>15</v>
      </c>
      <c r="C51" s="2" t="s">
        <v>754</v>
      </c>
    </row>
    <row r="53" ht="12">
      <c r="B53" s="2" t="s">
        <v>755</v>
      </c>
    </row>
    <row r="54" spans="2:3" ht="12">
      <c r="B54" s="2">
        <v>16</v>
      </c>
      <c r="C54" s="2" t="s">
        <v>757</v>
      </c>
    </row>
    <row r="55" spans="2:3" ht="12">
      <c r="B55" s="2">
        <v>17</v>
      </c>
      <c r="C55" s="2" t="s">
        <v>878</v>
      </c>
    </row>
    <row r="57" ht="12">
      <c r="B57" s="2" t="s">
        <v>762</v>
      </c>
    </row>
    <row r="58" spans="2:3" ht="12">
      <c r="B58" s="2">
        <v>18</v>
      </c>
      <c r="C58" s="2" t="s">
        <v>882</v>
      </c>
    </row>
    <row r="60" ht="12">
      <c r="B60" s="2" t="s">
        <v>769</v>
      </c>
    </row>
    <row r="61" spans="2:3" ht="12">
      <c r="B61" s="2">
        <v>19</v>
      </c>
      <c r="C61" s="2" t="s">
        <v>886</v>
      </c>
    </row>
    <row r="62" spans="2:3" ht="12">
      <c r="B62" s="2">
        <v>20</v>
      </c>
      <c r="C62" s="2" t="s">
        <v>770</v>
      </c>
    </row>
    <row r="64" ht="12">
      <c r="B64" s="2" t="s">
        <v>771</v>
      </c>
    </row>
    <row r="65" spans="2:3" ht="12">
      <c r="B65" s="2">
        <v>21</v>
      </c>
      <c r="C65" s="2" t="s">
        <v>772</v>
      </c>
    </row>
    <row r="66" spans="2:3" ht="12">
      <c r="B66" s="2">
        <v>22</v>
      </c>
      <c r="C66" s="2" t="s">
        <v>633</v>
      </c>
    </row>
    <row r="67" spans="2:3" ht="12">
      <c r="B67" s="2">
        <v>23</v>
      </c>
      <c r="C67" s="2" t="s">
        <v>634</v>
      </c>
    </row>
    <row r="69" ht="12">
      <c r="B69" s="2" t="s">
        <v>636</v>
      </c>
    </row>
    <row r="70" spans="2:3" ht="12">
      <c r="B70" s="2">
        <v>24</v>
      </c>
      <c r="C70" s="2" t="s">
        <v>637</v>
      </c>
    </row>
    <row r="71" spans="2:3" ht="12">
      <c r="B71" s="2">
        <v>25</v>
      </c>
      <c r="C71" s="2" t="s">
        <v>893</v>
      </c>
    </row>
    <row r="73" ht="12">
      <c r="B73" s="2" t="s">
        <v>639</v>
      </c>
    </row>
    <row r="74" spans="2:3" ht="12">
      <c r="B74" s="2">
        <v>26</v>
      </c>
      <c r="C74" s="2" t="s">
        <v>906</v>
      </c>
    </row>
    <row r="76" ht="12">
      <c r="B76" s="2" t="s">
        <v>641</v>
      </c>
    </row>
    <row r="77" spans="2:3" ht="12">
      <c r="B77" s="2">
        <v>27</v>
      </c>
      <c r="C77" s="2" t="s">
        <v>649</v>
      </c>
    </row>
    <row r="78" spans="2:3" ht="12">
      <c r="B78" s="2">
        <v>28</v>
      </c>
      <c r="C78" s="2" t="s">
        <v>951</v>
      </c>
    </row>
    <row r="80" ht="12">
      <c r="B80" s="2" t="s">
        <v>650</v>
      </c>
    </row>
    <row r="81" spans="2:3" ht="12">
      <c r="B81" s="2">
        <v>29</v>
      </c>
      <c r="C81" s="2" t="s">
        <v>911</v>
      </c>
    </row>
    <row r="82" spans="2:3" ht="12">
      <c r="B82" s="2">
        <v>30</v>
      </c>
      <c r="C82" s="9" t="s">
        <v>651</v>
      </c>
    </row>
    <row r="84" ht="12">
      <c r="B84" s="2" t="s">
        <v>654</v>
      </c>
    </row>
    <row r="85" spans="2:3" ht="12">
      <c r="B85" s="2">
        <v>31</v>
      </c>
      <c r="C85" s="2" t="s">
        <v>919</v>
      </c>
    </row>
    <row r="86" spans="2:3" ht="12">
      <c r="B86" s="2">
        <v>32</v>
      </c>
      <c r="C86" s="2" t="s">
        <v>662</v>
      </c>
    </row>
    <row r="88" ht="12">
      <c r="B88" s="2" t="s">
        <v>667</v>
      </c>
    </row>
    <row r="89" spans="2:3" ht="12">
      <c r="B89" s="2">
        <v>33</v>
      </c>
      <c r="C89" s="2" t="s">
        <v>930</v>
      </c>
    </row>
    <row r="90" spans="2:3" ht="12">
      <c r="B90" s="2">
        <v>34</v>
      </c>
      <c r="C90" s="2" t="s">
        <v>931</v>
      </c>
    </row>
    <row r="92" ht="12">
      <c r="B92" s="2" t="s">
        <v>800</v>
      </c>
    </row>
    <row r="93" spans="2:3" ht="12">
      <c r="B93" s="2">
        <v>35</v>
      </c>
      <c r="C93" s="2" t="s">
        <v>803</v>
      </c>
    </row>
  </sheetData>
  <printOptions/>
  <pageMargins left="0.75" right="0.75" top="1" bottom="1" header="0.512" footer="0.512"/>
  <pageSetup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U69"/>
  <sheetViews>
    <sheetView workbookViewId="0" topLeftCell="A1">
      <selection activeCell="A1" sqref="A1"/>
    </sheetView>
  </sheetViews>
  <sheetFormatPr defaultColWidth="9.00390625" defaultRowHeight="13.5"/>
  <cols>
    <col min="1" max="2" width="2.625" style="327" customWidth="1"/>
    <col min="3" max="3" width="8.50390625" style="327" customWidth="1"/>
    <col min="4" max="4" width="10.125" style="327" bestFit="1" customWidth="1"/>
    <col min="5" max="5" width="10.125" style="327" customWidth="1"/>
    <col min="6" max="6" width="9.00390625" style="360" customWidth="1"/>
    <col min="7" max="21" width="9.625" style="327" customWidth="1"/>
    <col min="22" max="16384" width="9.00390625" style="327" customWidth="1"/>
  </cols>
  <sheetData>
    <row r="1" ht="12">
      <c r="F1" s="327"/>
    </row>
    <row r="2" spans="2:6" ht="14.25">
      <c r="B2" s="328" t="s">
        <v>145</v>
      </c>
      <c r="F2" s="327"/>
    </row>
    <row r="3" s="329" customFormat="1" ht="12" thickBot="1">
      <c r="U3" s="330" t="s">
        <v>125</v>
      </c>
    </row>
    <row r="4" spans="2:21" ht="15" customHeight="1" thickTop="1">
      <c r="B4" s="1375" t="s">
        <v>1038</v>
      </c>
      <c r="C4" s="1376"/>
      <c r="D4" s="1372" t="s">
        <v>126</v>
      </c>
      <c r="E4" s="1367" t="s">
        <v>127</v>
      </c>
      <c r="F4" s="1368"/>
      <c r="G4" s="1368"/>
      <c r="H4" s="1368"/>
      <c r="I4" s="1368"/>
      <c r="J4" s="1368"/>
      <c r="K4" s="1368"/>
      <c r="L4" s="1368"/>
      <c r="M4" s="1368"/>
      <c r="N4" s="1368"/>
      <c r="O4" s="1369"/>
      <c r="P4" s="1366" t="s">
        <v>128</v>
      </c>
      <c r="Q4" s="1366"/>
      <c r="R4" s="1366"/>
      <c r="S4" s="1363" t="s">
        <v>129</v>
      </c>
      <c r="T4" s="1363" t="s">
        <v>130</v>
      </c>
      <c r="U4" s="1363" t="s">
        <v>131</v>
      </c>
    </row>
    <row r="5" spans="2:21" ht="15" customHeight="1">
      <c r="B5" s="1377"/>
      <c r="C5" s="1378"/>
      <c r="D5" s="1373"/>
      <c r="E5" s="1362" t="s">
        <v>1023</v>
      </c>
      <c r="F5" s="1362" t="s">
        <v>132</v>
      </c>
      <c r="G5" s="1362"/>
      <c r="H5" s="1362"/>
      <c r="I5" s="1362"/>
      <c r="J5" s="1362"/>
      <c r="K5" s="1362"/>
      <c r="L5" s="1362"/>
      <c r="M5" s="1362"/>
      <c r="N5" s="1365" t="s">
        <v>133</v>
      </c>
      <c r="O5" s="1365" t="s">
        <v>134</v>
      </c>
      <c r="P5" s="1362" t="s">
        <v>135</v>
      </c>
      <c r="Q5" s="1362" t="s">
        <v>136</v>
      </c>
      <c r="R5" s="1362" t="s">
        <v>137</v>
      </c>
      <c r="S5" s="1364"/>
      <c r="T5" s="1364"/>
      <c r="U5" s="1364"/>
    </row>
    <row r="6" spans="2:21" ht="15" customHeight="1">
      <c r="B6" s="1377"/>
      <c r="C6" s="1378"/>
      <c r="D6" s="1373"/>
      <c r="E6" s="1362"/>
      <c r="F6" s="1362" t="s">
        <v>1129</v>
      </c>
      <c r="G6" s="1362" t="s">
        <v>138</v>
      </c>
      <c r="H6" s="1362"/>
      <c r="I6" s="1362"/>
      <c r="J6" s="1362"/>
      <c r="K6" s="1362"/>
      <c r="L6" s="1362"/>
      <c r="M6" s="1362" t="s">
        <v>139</v>
      </c>
      <c r="N6" s="1365"/>
      <c r="O6" s="1365"/>
      <c r="P6" s="1362"/>
      <c r="Q6" s="1362"/>
      <c r="R6" s="1362"/>
      <c r="S6" s="1364"/>
      <c r="T6" s="1364"/>
      <c r="U6" s="1364"/>
    </row>
    <row r="7" spans="2:21" ht="15" customHeight="1">
      <c r="B7" s="1377"/>
      <c r="C7" s="1378"/>
      <c r="D7" s="1373"/>
      <c r="E7" s="1362"/>
      <c r="F7" s="1362"/>
      <c r="G7" s="1362" t="s">
        <v>1129</v>
      </c>
      <c r="H7" s="1362"/>
      <c r="I7" s="1362" t="s">
        <v>140</v>
      </c>
      <c r="J7" s="1362"/>
      <c r="K7" s="1362" t="s">
        <v>141</v>
      </c>
      <c r="L7" s="1362"/>
      <c r="M7" s="1362"/>
      <c r="N7" s="1365"/>
      <c r="O7" s="1365"/>
      <c r="P7" s="1362"/>
      <c r="Q7" s="1362"/>
      <c r="R7" s="1362"/>
      <c r="S7" s="1364"/>
      <c r="T7" s="1364"/>
      <c r="U7" s="1364"/>
    </row>
    <row r="8" spans="2:21" ht="15" customHeight="1">
      <c r="B8" s="1379"/>
      <c r="C8" s="1380"/>
      <c r="D8" s="1374"/>
      <c r="E8" s="1362"/>
      <c r="F8" s="1362"/>
      <c r="G8" s="333" t="s">
        <v>142</v>
      </c>
      <c r="H8" s="333" t="s">
        <v>143</v>
      </c>
      <c r="I8" s="333" t="s">
        <v>142</v>
      </c>
      <c r="J8" s="333" t="s">
        <v>143</v>
      </c>
      <c r="K8" s="333" t="s">
        <v>142</v>
      </c>
      <c r="L8" s="333" t="s">
        <v>143</v>
      </c>
      <c r="M8" s="1362"/>
      <c r="N8" s="1365"/>
      <c r="O8" s="1365"/>
      <c r="P8" s="1362"/>
      <c r="Q8" s="1362"/>
      <c r="R8" s="1362"/>
      <c r="S8" s="1364"/>
      <c r="T8" s="1364"/>
      <c r="U8" s="1364"/>
    </row>
    <row r="9" spans="2:21" ht="12">
      <c r="B9" s="334"/>
      <c r="C9" s="335"/>
      <c r="D9" s="336"/>
      <c r="F9" s="327"/>
      <c r="N9" s="337"/>
      <c r="O9" s="337"/>
      <c r="P9" s="337"/>
      <c r="Q9" s="337"/>
      <c r="R9" s="337"/>
      <c r="S9" s="337"/>
      <c r="T9" s="337"/>
      <c r="U9" s="338"/>
    </row>
    <row r="10" spans="2:21" s="329" customFormat="1" ht="11.25">
      <c r="B10" s="1370" t="s">
        <v>1023</v>
      </c>
      <c r="C10" s="1371"/>
      <c r="D10" s="340">
        <f>SUM(D17:D68)</f>
        <v>655825</v>
      </c>
      <c r="E10" s="93">
        <f>SUM(E17:E68)</f>
        <v>651477</v>
      </c>
      <c r="F10" s="341">
        <f>SUM(G10:H10,M10)</f>
        <v>630175</v>
      </c>
      <c r="G10" s="93">
        <f>SUM(G17:G68)</f>
        <v>151934</v>
      </c>
      <c r="H10" s="93">
        <f>SUM(H17:H68)</f>
        <v>478107</v>
      </c>
      <c r="I10" s="93">
        <f>SUM(I17:I68)</f>
        <v>138565</v>
      </c>
      <c r="J10" s="93">
        <f>SUM(J17:J68)</f>
        <v>945</v>
      </c>
      <c r="K10" s="93">
        <f>SUM(K12:K15)</f>
        <v>13369</v>
      </c>
      <c r="L10" s="93">
        <v>477162</v>
      </c>
      <c r="M10" s="93">
        <f aca="true" t="shared" si="0" ref="M10:U10">SUM(M17:M68)</f>
        <v>134</v>
      </c>
      <c r="N10" s="93">
        <f t="shared" si="0"/>
        <v>6300</v>
      </c>
      <c r="O10" s="93">
        <f t="shared" si="0"/>
        <v>15002</v>
      </c>
      <c r="P10" s="93">
        <f t="shared" si="0"/>
        <v>351841</v>
      </c>
      <c r="Q10" s="93">
        <f t="shared" si="0"/>
        <v>33673</v>
      </c>
      <c r="R10" s="93">
        <f t="shared" si="0"/>
        <v>265963</v>
      </c>
      <c r="S10" s="93">
        <f t="shared" si="0"/>
        <v>7014</v>
      </c>
      <c r="T10" s="93">
        <f t="shared" si="0"/>
        <v>16400</v>
      </c>
      <c r="U10" s="342">
        <f t="shared" si="0"/>
        <v>3061</v>
      </c>
    </row>
    <row r="11" spans="2:21" s="329" customFormat="1" ht="11.25">
      <c r="B11" s="343"/>
      <c r="C11" s="339"/>
      <c r="D11" s="340"/>
      <c r="E11" s="93"/>
      <c r="F11" s="341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5"/>
    </row>
    <row r="12" spans="2:21" s="329" customFormat="1" ht="11.25">
      <c r="B12" s="1370" t="s">
        <v>1088</v>
      </c>
      <c r="C12" s="1371"/>
      <c r="D12" s="340">
        <f>D17+D23+D24+D25+D27+D29+D30+D33+D34+D35+D36+D37+D39+D40</f>
        <v>170874</v>
      </c>
      <c r="E12" s="93">
        <f>E17+E23+E24+E25+E27+E29+E30+E33+E34+E35+E36+E37+E39+E40</f>
        <v>169729</v>
      </c>
      <c r="F12" s="341">
        <f>SUM(G12:H12,M12)</f>
        <v>165023</v>
      </c>
      <c r="G12" s="93">
        <f>G17+G23+G24+G25+G27+G29+G30+G33+G34+G35+G36+G37+G39+G40</f>
        <v>38754</v>
      </c>
      <c r="H12" s="93">
        <f>H17+H23+H24+H25+H27+H29+H30+H33+H34+H35+H36+H37+H39+H40</f>
        <v>126268</v>
      </c>
      <c r="I12" s="93">
        <f>I17+I23+I24+I25+I27+I29+I30+I33+I34+I35+I36+I37+I39+I40</f>
        <v>34860</v>
      </c>
      <c r="J12" s="93">
        <f>J17+J23+J24+J25+J27+J29+J30+J33+J34+J35+J36+J37+J39+J40</f>
        <v>183</v>
      </c>
      <c r="K12" s="93">
        <f>K17+K23+K24+K25+K27+K29+K30+K33+K34+K35+K36+K37+K39+K40</f>
        <v>3894</v>
      </c>
      <c r="L12" s="93">
        <v>126085</v>
      </c>
      <c r="M12" s="93">
        <f aca="true" t="shared" si="1" ref="M12:U12">M17+M23+M24+M25+M27+M29+M30+M33+M34+M35+M36+M37+M39+M40</f>
        <v>1</v>
      </c>
      <c r="N12" s="93">
        <f t="shared" si="1"/>
        <v>1724</v>
      </c>
      <c r="O12" s="93">
        <f t="shared" si="1"/>
        <v>2982</v>
      </c>
      <c r="P12" s="93">
        <f t="shared" si="1"/>
        <v>77478</v>
      </c>
      <c r="Q12" s="93">
        <f t="shared" si="1"/>
        <v>7864</v>
      </c>
      <c r="R12" s="93">
        <f t="shared" si="1"/>
        <v>84387</v>
      </c>
      <c r="S12" s="93">
        <f t="shared" si="1"/>
        <v>1280</v>
      </c>
      <c r="T12" s="93">
        <f t="shared" si="1"/>
        <v>2917</v>
      </c>
      <c r="U12" s="342">
        <f t="shared" si="1"/>
        <v>623</v>
      </c>
    </row>
    <row r="13" spans="2:21" s="329" customFormat="1" ht="11.25">
      <c r="B13" s="1370" t="s">
        <v>1089</v>
      </c>
      <c r="C13" s="1371"/>
      <c r="D13" s="340">
        <f>D21+D41+D42+D43+D45+D46+D47+D48</f>
        <v>141272</v>
      </c>
      <c r="E13" s="93">
        <f>E21+E41+E42+E43+E45+E46+E47+E48</f>
        <v>136917</v>
      </c>
      <c r="F13" s="341">
        <f>SUM(G13:H13,M13)</f>
        <v>133094</v>
      </c>
      <c r="G13" s="93">
        <f>G21+G41+G42+G43+G45+G46+G47+G48</f>
        <v>37550</v>
      </c>
      <c r="H13" s="93">
        <f>H21+H41+H42+H43+H45+H46+H47+H48</f>
        <v>95543</v>
      </c>
      <c r="I13" s="93">
        <f>I21+I41+I42+I43+I45+I46+I47+I48</f>
        <v>36291</v>
      </c>
      <c r="J13" s="93">
        <f>J21+J41+J42+J43+J45+J46+J47+J48</f>
        <v>346</v>
      </c>
      <c r="K13" s="93">
        <f>K21+K41+K42+K43+K45+K46+K47+K48</f>
        <v>1259</v>
      </c>
      <c r="L13" s="93">
        <v>95199</v>
      </c>
      <c r="M13" s="93">
        <f aca="true" t="shared" si="2" ref="M13:U13">M21+M41+M42+M43+M45+M46+M47+M48</f>
        <v>1</v>
      </c>
      <c r="N13" s="93">
        <f t="shared" si="2"/>
        <v>1893</v>
      </c>
      <c r="O13" s="93">
        <f t="shared" si="2"/>
        <v>1930</v>
      </c>
      <c r="P13" s="93">
        <f t="shared" si="2"/>
        <v>106161</v>
      </c>
      <c r="Q13" s="93">
        <f t="shared" si="2"/>
        <v>2615</v>
      </c>
      <c r="R13" s="93">
        <f t="shared" si="2"/>
        <v>28141</v>
      </c>
      <c r="S13" s="93">
        <f t="shared" si="2"/>
        <v>4369</v>
      </c>
      <c r="T13" s="93">
        <f t="shared" si="2"/>
        <v>2592</v>
      </c>
      <c r="U13" s="342">
        <f t="shared" si="2"/>
        <v>916</v>
      </c>
    </row>
    <row r="14" spans="2:21" s="329" customFormat="1" ht="11.25">
      <c r="B14" s="1370" t="s">
        <v>1090</v>
      </c>
      <c r="C14" s="1371"/>
      <c r="D14" s="340">
        <f>D18+D26+D31+D49+D51+D52+D53+D54</f>
        <v>189529</v>
      </c>
      <c r="E14" s="93">
        <f>E18+E26+E31+E49+E51+E52+E53+E54</f>
        <v>190521</v>
      </c>
      <c r="F14" s="341">
        <f>SUM(G14:H14,M14)</f>
        <v>184782</v>
      </c>
      <c r="G14" s="93">
        <f aca="true" t="shared" si="3" ref="G14:U14">G18+G26+G31+G49+G51+G52+G53+G54</f>
        <v>33475</v>
      </c>
      <c r="H14" s="93">
        <f t="shared" si="3"/>
        <v>151307</v>
      </c>
      <c r="I14" s="93">
        <f t="shared" si="3"/>
        <v>25901</v>
      </c>
      <c r="J14" s="93">
        <f t="shared" si="3"/>
        <v>99</v>
      </c>
      <c r="K14" s="93">
        <f t="shared" si="3"/>
        <v>7574</v>
      </c>
      <c r="L14" s="93">
        <f t="shared" si="3"/>
        <v>151208</v>
      </c>
      <c r="M14" s="346">
        <f t="shared" si="3"/>
        <v>0</v>
      </c>
      <c r="N14" s="93">
        <f t="shared" si="3"/>
        <v>967</v>
      </c>
      <c r="O14" s="93">
        <f t="shared" si="3"/>
        <v>4772</v>
      </c>
      <c r="P14" s="93">
        <f t="shared" si="3"/>
        <v>77730</v>
      </c>
      <c r="Q14" s="93">
        <f t="shared" si="3"/>
        <v>18702</v>
      </c>
      <c r="R14" s="93">
        <f t="shared" si="3"/>
        <v>94089</v>
      </c>
      <c r="S14" s="93">
        <f t="shared" si="3"/>
        <v>1000</v>
      </c>
      <c r="T14" s="93">
        <f t="shared" si="3"/>
        <v>4889</v>
      </c>
      <c r="U14" s="342">
        <f t="shared" si="3"/>
        <v>540</v>
      </c>
    </row>
    <row r="15" spans="2:21" s="329" customFormat="1" ht="11.25">
      <c r="B15" s="1370" t="s">
        <v>1091</v>
      </c>
      <c r="C15" s="1371"/>
      <c r="D15" s="340">
        <f>D19+D20+D55+D57+D58+D59+D60+D61+D63+D64+D65+D66+D67+D68</f>
        <v>154150</v>
      </c>
      <c r="E15" s="93">
        <f>E19+E20+E55+E57+E58+E59+E60+E61+E63+E64+E65+E66+E67+E68</f>
        <v>154310</v>
      </c>
      <c r="F15" s="341">
        <f>SUM(G15:H15,M15)</f>
        <v>147276</v>
      </c>
      <c r="G15" s="93">
        <f aca="true" t="shared" si="4" ref="G15:U15">G19+G20+G55+G57+G58+G59+G60+G61+G63+G64+G65+G66+G67+G68</f>
        <v>42155</v>
      </c>
      <c r="H15" s="93">
        <f t="shared" si="4"/>
        <v>104989</v>
      </c>
      <c r="I15" s="93">
        <f t="shared" si="4"/>
        <v>41513</v>
      </c>
      <c r="J15" s="93">
        <f t="shared" si="4"/>
        <v>317</v>
      </c>
      <c r="K15" s="93">
        <f t="shared" si="4"/>
        <v>642</v>
      </c>
      <c r="L15" s="93">
        <f t="shared" si="4"/>
        <v>104672</v>
      </c>
      <c r="M15" s="93">
        <f t="shared" si="4"/>
        <v>132</v>
      </c>
      <c r="N15" s="93">
        <f t="shared" si="4"/>
        <v>1716</v>
      </c>
      <c r="O15" s="93">
        <f t="shared" si="4"/>
        <v>5318</v>
      </c>
      <c r="P15" s="93">
        <f t="shared" si="4"/>
        <v>90472</v>
      </c>
      <c r="Q15" s="93">
        <f t="shared" si="4"/>
        <v>4492</v>
      </c>
      <c r="R15" s="93">
        <f t="shared" si="4"/>
        <v>59346</v>
      </c>
      <c r="S15" s="93">
        <f t="shared" si="4"/>
        <v>365</v>
      </c>
      <c r="T15" s="93">
        <f t="shared" si="4"/>
        <v>6002</v>
      </c>
      <c r="U15" s="342">
        <f t="shared" si="4"/>
        <v>982</v>
      </c>
    </row>
    <row r="16" spans="2:21" ht="12">
      <c r="B16" s="334"/>
      <c r="C16" s="347"/>
      <c r="D16" s="348"/>
      <c r="E16" s="349"/>
      <c r="F16" s="327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1"/>
    </row>
    <row r="17" spans="2:21" ht="12">
      <c r="B17" s="334"/>
      <c r="C17" s="347" t="s">
        <v>958</v>
      </c>
      <c r="D17" s="348">
        <v>20778</v>
      </c>
      <c r="E17" s="349">
        <f>SUM(G17,H17,M17,N17,O17)</f>
        <v>20573</v>
      </c>
      <c r="F17" s="327">
        <f>SUM(G17:H17,M17)</f>
        <v>20160</v>
      </c>
      <c r="G17" s="350">
        <f aca="true" t="shared" si="5" ref="G17:H21">SUM(I17,K17)</f>
        <v>4938</v>
      </c>
      <c r="H17" s="350">
        <f t="shared" si="5"/>
        <v>15222</v>
      </c>
      <c r="I17" s="350">
        <v>4185</v>
      </c>
      <c r="J17" s="350">
        <v>29</v>
      </c>
      <c r="K17" s="350">
        <v>753</v>
      </c>
      <c r="L17" s="350">
        <v>15193</v>
      </c>
      <c r="M17" s="350">
        <v>0</v>
      </c>
      <c r="N17" s="350">
        <v>176</v>
      </c>
      <c r="O17" s="350">
        <v>237</v>
      </c>
      <c r="P17" s="350">
        <v>8265</v>
      </c>
      <c r="Q17" s="350">
        <v>849</v>
      </c>
      <c r="R17" s="350">
        <v>11459</v>
      </c>
      <c r="S17" s="350">
        <v>234</v>
      </c>
      <c r="T17" s="350">
        <v>641</v>
      </c>
      <c r="U17" s="351">
        <v>234</v>
      </c>
    </row>
    <row r="18" spans="2:21" ht="12">
      <c r="B18" s="334"/>
      <c r="C18" s="347" t="s">
        <v>959</v>
      </c>
      <c r="D18" s="348">
        <v>42553</v>
      </c>
      <c r="E18" s="349">
        <f>SUM(G18,H18,M18,N18,O18)</f>
        <v>42249</v>
      </c>
      <c r="F18" s="327">
        <f>SUM(G18:H18,M18)</f>
        <v>41320</v>
      </c>
      <c r="G18" s="350">
        <f t="shared" si="5"/>
        <v>9054</v>
      </c>
      <c r="H18" s="350">
        <f t="shared" si="5"/>
        <v>32266</v>
      </c>
      <c r="I18" s="350">
        <v>5570</v>
      </c>
      <c r="J18" s="350">
        <v>56</v>
      </c>
      <c r="K18" s="350">
        <v>3484</v>
      </c>
      <c r="L18" s="350">
        <v>32210</v>
      </c>
      <c r="M18" s="350">
        <v>0</v>
      </c>
      <c r="N18" s="350">
        <v>89</v>
      </c>
      <c r="O18" s="350">
        <v>840</v>
      </c>
      <c r="P18" s="350">
        <v>9366</v>
      </c>
      <c r="Q18" s="350">
        <v>1786</v>
      </c>
      <c r="R18" s="350">
        <v>31097</v>
      </c>
      <c r="S18" s="350">
        <v>91</v>
      </c>
      <c r="T18" s="350">
        <v>793</v>
      </c>
      <c r="U18" s="351">
        <v>118</v>
      </c>
    </row>
    <row r="19" spans="2:21" ht="12">
      <c r="B19" s="334"/>
      <c r="C19" s="347" t="s">
        <v>960</v>
      </c>
      <c r="D19" s="348">
        <v>10007</v>
      </c>
      <c r="E19" s="349">
        <f>SUM(G19,H19,M19,N19,O19)</f>
        <v>10075</v>
      </c>
      <c r="F19" s="327">
        <f>SUM(G19:H19,M19)</f>
        <v>9449</v>
      </c>
      <c r="G19" s="350">
        <f t="shared" si="5"/>
        <v>5317</v>
      </c>
      <c r="H19" s="350">
        <f t="shared" si="5"/>
        <v>4093</v>
      </c>
      <c r="I19" s="350">
        <v>5276</v>
      </c>
      <c r="J19" s="350">
        <v>3</v>
      </c>
      <c r="K19" s="350">
        <v>41</v>
      </c>
      <c r="L19" s="350">
        <v>4090</v>
      </c>
      <c r="M19" s="350">
        <v>39</v>
      </c>
      <c r="N19" s="350">
        <v>98</v>
      </c>
      <c r="O19" s="350">
        <v>528</v>
      </c>
      <c r="P19" s="350">
        <v>814</v>
      </c>
      <c r="Q19" s="350">
        <v>467</v>
      </c>
      <c r="R19" s="350">
        <v>8794</v>
      </c>
      <c r="S19" s="350">
        <v>0</v>
      </c>
      <c r="T19" s="350">
        <v>129</v>
      </c>
      <c r="U19" s="351">
        <v>7</v>
      </c>
    </row>
    <row r="20" spans="2:21" ht="12">
      <c r="B20" s="334"/>
      <c r="C20" s="347" t="s">
        <v>961</v>
      </c>
      <c r="D20" s="348">
        <v>2611</v>
      </c>
      <c r="E20" s="349">
        <f>SUM(G20,H20,M20,N20,O20)</f>
        <v>2538</v>
      </c>
      <c r="F20" s="327">
        <f>SUM(G20:H20,M20)</f>
        <v>2168</v>
      </c>
      <c r="G20" s="350">
        <f t="shared" si="5"/>
        <v>1835</v>
      </c>
      <c r="H20" s="350">
        <f t="shared" si="5"/>
        <v>323</v>
      </c>
      <c r="I20" s="350">
        <v>1563</v>
      </c>
      <c r="J20" s="350">
        <v>0</v>
      </c>
      <c r="K20" s="350">
        <v>272</v>
      </c>
      <c r="L20" s="350">
        <v>323</v>
      </c>
      <c r="M20" s="350">
        <v>10</v>
      </c>
      <c r="N20" s="350">
        <v>55</v>
      </c>
      <c r="O20" s="350">
        <v>315</v>
      </c>
      <c r="P20" s="350">
        <v>577</v>
      </c>
      <c r="Q20" s="350">
        <v>206</v>
      </c>
      <c r="R20" s="350">
        <v>1755</v>
      </c>
      <c r="S20" s="350">
        <v>23</v>
      </c>
      <c r="T20" s="350">
        <v>219</v>
      </c>
      <c r="U20" s="351">
        <v>51</v>
      </c>
    </row>
    <row r="21" spans="2:21" ht="12">
      <c r="B21" s="334"/>
      <c r="C21" s="347" t="s">
        <v>962</v>
      </c>
      <c r="D21" s="348">
        <v>12877</v>
      </c>
      <c r="E21" s="349">
        <f>SUM(G21,H21,M21,N21,O21)</f>
        <v>12550</v>
      </c>
      <c r="F21" s="327">
        <f>SUM(G21:H21,M21)</f>
        <v>11936</v>
      </c>
      <c r="G21" s="350">
        <f t="shared" si="5"/>
        <v>3344</v>
      </c>
      <c r="H21" s="350">
        <f t="shared" si="5"/>
        <v>8592</v>
      </c>
      <c r="I21" s="350">
        <v>3114</v>
      </c>
      <c r="J21" s="350">
        <v>14</v>
      </c>
      <c r="K21" s="350">
        <v>230</v>
      </c>
      <c r="L21" s="350">
        <v>8578</v>
      </c>
      <c r="M21" s="350">
        <v>0</v>
      </c>
      <c r="N21" s="350">
        <v>201</v>
      </c>
      <c r="O21" s="350">
        <v>413</v>
      </c>
      <c r="P21" s="350">
        <v>8074</v>
      </c>
      <c r="Q21" s="350">
        <v>52</v>
      </c>
      <c r="R21" s="350">
        <v>4424</v>
      </c>
      <c r="S21" s="350">
        <v>304</v>
      </c>
      <c r="T21" s="350">
        <v>224</v>
      </c>
      <c r="U21" s="351">
        <v>52</v>
      </c>
    </row>
    <row r="22" spans="2:21" ht="12">
      <c r="B22" s="334"/>
      <c r="C22" s="347"/>
      <c r="D22" s="348"/>
      <c r="E22" s="349"/>
      <c r="F22" s="327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1"/>
    </row>
    <row r="23" spans="2:21" ht="12">
      <c r="B23" s="334"/>
      <c r="C23" s="347" t="s">
        <v>963</v>
      </c>
      <c r="D23" s="348">
        <v>6984</v>
      </c>
      <c r="E23" s="349">
        <f>SUM(G23,H23,M23,N23,O23)</f>
        <v>6969</v>
      </c>
      <c r="F23" s="327">
        <f>SUM(G23:H23,M23)</f>
        <v>6765</v>
      </c>
      <c r="G23" s="350">
        <f aca="true" t="shared" si="6" ref="G23:H27">SUM(I23,K23)</f>
        <v>1761</v>
      </c>
      <c r="H23" s="350">
        <f t="shared" si="6"/>
        <v>5004</v>
      </c>
      <c r="I23" s="350">
        <v>1424</v>
      </c>
      <c r="J23" s="350">
        <v>29</v>
      </c>
      <c r="K23" s="350">
        <v>337</v>
      </c>
      <c r="L23" s="350">
        <v>4975</v>
      </c>
      <c r="M23" s="350">
        <v>0</v>
      </c>
      <c r="N23" s="350">
        <v>141</v>
      </c>
      <c r="O23" s="350">
        <v>63</v>
      </c>
      <c r="P23" s="350">
        <v>2351</v>
      </c>
      <c r="Q23" s="350">
        <v>1584</v>
      </c>
      <c r="R23" s="350">
        <v>3034</v>
      </c>
      <c r="S23" s="350">
        <v>15</v>
      </c>
      <c r="T23" s="350">
        <v>116</v>
      </c>
      <c r="U23" s="351">
        <v>65</v>
      </c>
    </row>
    <row r="24" spans="2:21" ht="12">
      <c r="B24" s="334"/>
      <c r="C24" s="347" t="s">
        <v>964</v>
      </c>
      <c r="D24" s="348">
        <v>16780</v>
      </c>
      <c r="E24" s="349">
        <f>SUM(G24,H24,M24,N24,O24)</f>
        <v>16642</v>
      </c>
      <c r="F24" s="327">
        <f>SUM(G24:H24,M24)</f>
        <v>16248</v>
      </c>
      <c r="G24" s="350">
        <f t="shared" si="6"/>
        <v>4824</v>
      </c>
      <c r="H24" s="350">
        <f t="shared" si="6"/>
        <v>11423</v>
      </c>
      <c r="I24" s="350">
        <v>4273</v>
      </c>
      <c r="J24" s="350">
        <v>10</v>
      </c>
      <c r="K24" s="350">
        <v>551</v>
      </c>
      <c r="L24" s="350">
        <v>11413</v>
      </c>
      <c r="M24" s="350">
        <v>1</v>
      </c>
      <c r="N24" s="350">
        <v>124</v>
      </c>
      <c r="O24" s="350">
        <v>270</v>
      </c>
      <c r="P24" s="350">
        <v>5234</v>
      </c>
      <c r="Q24" s="350">
        <v>151</v>
      </c>
      <c r="R24" s="350">
        <v>11257</v>
      </c>
      <c r="S24" s="350">
        <v>217</v>
      </c>
      <c r="T24" s="350">
        <v>301</v>
      </c>
      <c r="U24" s="351">
        <v>24</v>
      </c>
    </row>
    <row r="25" spans="2:21" ht="12">
      <c r="B25" s="334"/>
      <c r="C25" s="347" t="s">
        <v>965</v>
      </c>
      <c r="D25" s="348">
        <v>11163</v>
      </c>
      <c r="E25" s="349">
        <f>SUM(G25,H25,M25,N25,O25)</f>
        <v>11196</v>
      </c>
      <c r="F25" s="327">
        <f>SUM(G25:H25,M25)</f>
        <v>10834</v>
      </c>
      <c r="G25" s="350">
        <f t="shared" si="6"/>
        <v>2953</v>
      </c>
      <c r="H25" s="350">
        <f t="shared" si="6"/>
        <v>7881</v>
      </c>
      <c r="I25" s="350">
        <v>2674</v>
      </c>
      <c r="J25" s="350">
        <v>10</v>
      </c>
      <c r="K25" s="350">
        <v>279</v>
      </c>
      <c r="L25" s="350">
        <v>7871</v>
      </c>
      <c r="M25" s="350">
        <v>0</v>
      </c>
      <c r="N25" s="350">
        <v>224</v>
      </c>
      <c r="O25" s="350">
        <v>138</v>
      </c>
      <c r="P25" s="350">
        <v>4779</v>
      </c>
      <c r="Q25" s="350">
        <v>454</v>
      </c>
      <c r="R25" s="350">
        <v>5963</v>
      </c>
      <c r="S25" s="350">
        <v>5</v>
      </c>
      <c r="T25" s="350">
        <v>168</v>
      </c>
      <c r="U25" s="351">
        <v>0</v>
      </c>
    </row>
    <row r="26" spans="2:21" ht="12">
      <c r="B26" s="334"/>
      <c r="C26" s="347" t="s">
        <v>966</v>
      </c>
      <c r="D26" s="348">
        <v>13920</v>
      </c>
      <c r="E26" s="349">
        <f>SUM(G26,H26,M26,N26,O26)</f>
        <v>14659</v>
      </c>
      <c r="F26" s="327">
        <f>SUM(G26:H26,M26)</f>
        <v>14471</v>
      </c>
      <c r="G26" s="350">
        <f t="shared" si="6"/>
        <v>1934</v>
      </c>
      <c r="H26" s="350">
        <f t="shared" si="6"/>
        <v>12537</v>
      </c>
      <c r="I26" s="350">
        <v>1412</v>
      </c>
      <c r="J26" s="350">
        <v>0</v>
      </c>
      <c r="K26" s="350">
        <v>522</v>
      </c>
      <c r="L26" s="350">
        <v>12537</v>
      </c>
      <c r="M26" s="350">
        <v>0</v>
      </c>
      <c r="N26" s="350">
        <v>29</v>
      </c>
      <c r="O26" s="350">
        <v>159</v>
      </c>
      <c r="P26" s="350">
        <v>8385</v>
      </c>
      <c r="Q26" s="350">
        <v>16</v>
      </c>
      <c r="R26" s="350">
        <v>6258</v>
      </c>
      <c r="S26" s="350">
        <v>153</v>
      </c>
      <c r="T26" s="350">
        <v>1159</v>
      </c>
      <c r="U26" s="351">
        <v>39</v>
      </c>
    </row>
    <row r="27" spans="2:21" ht="12">
      <c r="B27" s="334"/>
      <c r="C27" s="347" t="s">
        <v>967</v>
      </c>
      <c r="D27" s="348">
        <v>4115</v>
      </c>
      <c r="E27" s="349">
        <f>SUM(G27,H27,M27,N27,O27)</f>
        <v>3886</v>
      </c>
      <c r="F27" s="327">
        <f>SUM(G27:H27,M27)</f>
        <v>3773</v>
      </c>
      <c r="G27" s="350">
        <f t="shared" si="6"/>
        <v>1225</v>
      </c>
      <c r="H27" s="350">
        <f t="shared" si="6"/>
        <v>2548</v>
      </c>
      <c r="I27" s="350">
        <v>1056</v>
      </c>
      <c r="J27" s="350">
        <v>26</v>
      </c>
      <c r="K27" s="350">
        <v>169</v>
      </c>
      <c r="L27" s="350">
        <v>2522</v>
      </c>
      <c r="M27" s="352">
        <v>0</v>
      </c>
      <c r="N27" s="350">
        <v>22</v>
      </c>
      <c r="O27" s="350">
        <v>91</v>
      </c>
      <c r="P27" s="350">
        <v>321</v>
      </c>
      <c r="Q27" s="350">
        <v>1197</v>
      </c>
      <c r="R27" s="350">
        <v>2368</v>
      </c>
      <c r="S27" s="350">
        <v>217</v>
      </c>
      <c r="T27" s="350">
        <v>41</v>
      </c>
      <c r="U27" s="351">
        <v>17</v>
      </c>
    </row>
    <row r="28" spans="2:21" ht="12">
      <c r="B28" s="334"/>
      <c r="C28" s="347"/>
      <c r="D28" s="348"/>
      <c r="E28" s="349"/>
      <c r="F28" s="327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1"/>
    </row>
    <row r="29" spans="2:21" ht="12">
      <c r="B29" s="334"/>
      <c r="C29" s="347" t="s">
        <v>968</v>
      </c>
      <c r="D29" s="348">
        <v>13449</v>
      </c>
      <c r="E29" s="349">
        <f>SUM(G29,H29,M29,N29,O29)</f>
        <v>13281</v>
      </c>
      <c r="F29" s="327">
        <f>SUM(G29:H29,M29)</f>
        <v>12956</v>
      </c>
      <c r="G29" s="350">
        <f aca="true" t="shared" si="7" ref="G29:H31">SUM(I29,K29)</f>
        <v>2462</v>
      </c>
      <c r="H29" s="350">
        <f t="shared" si="7"/>
        <v>10494</v>
      </c>
      <c r="I29" s="350">
        <v>1938</v>
      </c>
      <c r="J29" s="350">
        <v>9</v>
      </c>
      <c r="K29" s="350">
        <v>524</v>
      </c>
      <c r="L29" s="350">
        <v>10485</v>
      </c>
      <c r="M29" s="350">
        <v>0</v>
      </c>
      <c r="N29" s="350">
        <v>121</v>
      </c>
      <c r="O29" s="350">
        <v>204</v>
      </c>
      <c r="P29" s="350">
        <v>3103</v>
      </c>
      <c r="Q29" s="350">
        <v>1893</v>
      </c>
      <c r="R29" s="350">
        <v>8285</v>
      </c>
      <c r="S29" s="350">
        <v>148</v>
      </c>
      <c r="T29" s="350">
        <v>176</v>
      </c>
      <c r="U29" s="351">
        <v>0</v>
      </c>
    </row>
    <row r="30" spans="2:21" ht="12">
      <c r="B30" s="334"/>
      <c r="C30" s="347" t="s">
        <v>969</v>
      </c>
      <c r="D30" s="348">
        <v>26521</v>
      </c>
      <c r="E30" s="349">
        <f>SUM(G30,H30,M30,N30,O30)</f>
        <v>26401</v>
      </c>
      <c r="F30" s="327">
        <f>SUM(G30:H30,M30)</f>
        <v>25914</v>
      </c>
      <c r="G30" s="350">
        <f t="shared" si="7"/>
        <v>5906</v>
      </c>
      <c r="H30" s="350">
        <f t="shared" si="7"/>
        <v>20008</v>
      </c>
      <c r="I30" s="350">
        <v>5754</v>
      </c>
      <c r="J30" s="350">
        <v>10</v>
      </c>
      <c r="K30" s="350">
        <v>152</v>
      </c>
      <c r="L30" s="350">
        <v>19998</v>
      </c>
      <c r="M30" s="350">
        <v>0</v>
      </c>
      <c r="N30" s="350">
        <v>202</v>
      </c>
      <c r="O30" s="350">
        <v>285</v>
      </c>
      <c r="P30" s="350">
        <v>16106</v>
      </c>
      <c r="Q30" s="350">
        <v>752</v>
      </c>
      <c r="R30" s="350">
        <v>9543</v>
      </c>
      <c r="S30" s="350">
        <v>135</v>
      </c>
      <c r="T30" s="350">
        <v>446</v>
      </c>
      <c r="U30" s="351">
        <v>0</v>
      </c>
    </row>
    <row r="31" spans="2:21" ht="12">
      <c r="B31" s="334"/>
      <c r="C31" s="347" t="s">
        <v>970</v>
      </c>
      <c r="D31" s="348">
        <v>9601</v>
      </c>
      <c r="E31" s="349">
        <f>SUM(G31,H31,M31,N31,O31)</f>
        <v>9642</v>
      </c>
      <c r="F31" s="327">
        <f>SUM(G31:H31,M31)</f>
        <v>9302</v>
      </c>
      <c r="G31" s="350">
        <f t="shared" si="7"/>
        <v>3662</v>
      </c>
      <c r="H31" s="350">
        <f t="shared" si="7"/>
        <v>5640</v>
      </c>
      <c r="I31" s="350">
        <v>2969</v>
      </c>
      <c r="J31" s="350">
        <v>4</v>
      </c>
      <c r="K31" s="350">
        <v>693</v>
      </c>
      <c r="L31" s="350">
        <v>5636</v>
      </c>
      <c r="M31" s="350">
        <v>0</v>
      </c>
      <c r="N31" s="350">
        <v>74</v>
      </c>
      <c r="O31" s="350">
        <v>266</v>
      </c>
      <c r="P31" s="350">
        <v>621</v>
      </c>
      <c r="Q31" s="350">
        <v>727</v>
      </c>
      <c r="R31" s="350">
        <v>8294</v>
      </c>
      <c r="S31" s="350">
        <v>52</v>
      </c>
      <c r="T31" s="350">
        <v>80</v>
      </c>
      <c r="U31" s="351">
        <v>0</v>
      </c>
    </row>
    <row r="32" spans="2:21" ht="12">
      <c r="B32" s="334"/>
      <c r="C32" s="347"/>
      <c r="D32" s="348"/>
      <c r="E32" s="349"/>
      <c r="F32" s="327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1"/>
    </row>
    <row r="33" spans="2:21" ht="12">
      <c r="B33" s="334"/>
      <c r="C33" s="347" t="s">
        <v>971</v>
      </c>
      <c r="D33" s="348">
        <v>3287</v>
      </c>
      <c r="E33" s="349">
        <f>SUM(G33,H33,M33,N33,O33)</f>
        <v>3265</v>
      </c>
      <c r="F33" s="327">
        <f>SUM(G33:H33,M33)</f>
        <v>3128</v>
      </c>
      <c r="G33" s="350">
        <f>SUM(I33,K33)</f>
        <v>1406</v>
      </c>
      <c r="H33" s="350">
        <f>SUM(J33,L33)</f>
        <v>1722</v>
      </c>
      <c r="I33" s="350">
        <v>1289</v>
      </c>
      <c r="J33" s="350">
        <v>7</v>
      </c>
      <c r="K33" s="350">
        <v>117</v>
      </c>
      <c r="L33" s="350">
        <v>1715</v>
      </c>
      <c r="M33" s="352">
        <v>0</v>
      </c>
      <c r="N33" s="350">
        <v>38</v>
      </c>
      <c r="O33" s="350">
        <v>99</v>
      </c>
      <c r="P33" s="350">
        <v>280</v>
      </c>
      <c r="Q33" s="350">
        <v>290</v>
      </c>
      <c r="R33" s="350">
        <v>2695</v>
      </c>
      <c r="S33" s="350">
        <v>64</v>
      </c>
      <c r="T33" s="350">
        <v>65</v>
      </c>
      <c r="U33" s="351">
        <v>67</v>
      </c>
    </row>
    <row r="34" spans="2:21" ht="12">
      <c r="B34" s="334"/>
      <c r="C34" s="347" t="s">
        <v>972</v>
      </c>
      <c r="D34" s="348">
        <v>1042</v>
      </c>
      <c r="E34" s="349">
        <f>SUM(G34,H34,M34,N34,O34)</f>
        <v>1022</v>
      </c>
      <c r="F34" s="327">
        <f>SUM(G34:H34,M34)</f>
        <v>986</v>
      </c>
      <c r="G34" s="350">
        <f>SUM(I34,K34)</f>
        <v>358</v>
      </c>
      <c r="H34" s="350">
        <f>SUM(J34,L34)</f>
        <v>628</v>
      </c>
      <c r="I34" s="350">
        <v>232</v>
      </c>
      <c r="J34" s="350">
        <v>2</v>
      </c>
      <c r="K34" s="350">
        <v>126</v>
      </c>
      <c r="L34" s="350">
        <v>626</v>
      </c>
      <c r="M34" s="350">
        <v>0</v>
      </c>
      <c r="N34" s="350">
        <v>13</v>
      </c>
      <c r="O34" s="350">
        <v>23</v>
      </c>
      <c r="P34" s="350">
        <v>0</v>
      </c>
      <c r="Q34" s="350">
        <v>1</v>
      </c>
      <c r="R34" s="350">
        <v>1021</v>
      </c>
      <c r="S34" s="350">
        <v>19</v>
      </c>
      <c r="T34" s="350">
        <v>3</v>
      </c>
      <c r="U34" s="351">
        <v>4</v>
      </c>
    </row>
    <row r="35" spans="2:21" ht="12">
      <c r="B35" s="334"/>
      <c r="C35" s="347" t="s">
        <v>973</v>
      </c>
      <c r="D35" s="348">
        <v>1399</v>
      </c>
      <c r="E35" s="349">
        <f>SUM(G35,H35,M35,N35,O35)</f>
        <v>1349</v>
      </c>
      <c r="F35" s="327">
        <f>SUM(G35:H35,M35)</f>
        <v>1320</v>
      </c>
      <c r="G35" s="350">
        <f>SUM(I35,K35)</f>
        <v>680</v>
      </c>
      <c r="H35" s="99">
        <v>640</v>
      </c>
      <c r="I35" s="350">
        <v>426</v>
      </c>
      <c r="J35" s="350">
        <v>1</v>
      </c>
      <c r="K35" s="350">
        <v>254</v>
      </c>
      <c r="L35" s="350">
        <v>439</v>
      </c>
      <c r="M35" s="350">
        <v>0</v>
      </c>
      <c r="N35" s="350">
        <v>11</v>
      </c>
      <c r="O35" s="350">
        <v>18</v>
      </c>
      <c r="P35" s="350">
        <v>0</v>
      </c>
      <c r="Q35" s="350">
        <v>118</v>
      </c>
      <c r="R35" s="350">
        <v>1231</v>
      </c>
      <c r="S35" s="350">
        <v>50</v>
      </c>
      <c r="T35" s="350">
        <v>1</v>
      </c>
      <c r="U35" s="351">
        <v>96</v>
      </c>
    </row>
    <row r="36" spans="2:21" ht="12">
      <c r="B36" s="334"/>
      <c r="C36" s="347" t="s">
        <v>974</v>
      </c>
      <c r="D36" s="348">
        <v>34824</v>
      </c>
      <c r="E36" s="349">
        <f>SUM(G36,H36,M36,N36,O36)</f>
        <v>34783</v>
      </c>
      <c r="F36" s="327">
        <f>SUM(G36:H36,M36)</f>
        <v>33591</v>
      </c>
      <c r="G36" s="350">
        <f>SUM(I36,K36)</f>
        <v>5907</v>
      </c>
      <c r="H36" s="350">
        <f>SUM(J36,L36)</f>
        <v>27684</v>
      </c>
      <c r="I36" s="350">
        <v>5838</v>
      </c>
      <c r="J36" s="350">
        <v>20</v>
      </c>
      <c r="K36" s="350">
        <v>69</v>
      </c>
      <c r="L36" s="350">
        <v>27664</v>
      </c>
      <c r="M36" s="350">
        <v>0</v>
      </c>
      <c r="N36" s="350">
        <v>311</v>
      </c>
      <c r="O36" s="350">
        <v>881</v>
      </c>
      <c r="P36" s="350">
        <v>22095</v>
      </c>
      <c r="Q36" s="350">
        <v>231</v>
      </c>
      <c r="R36" s="350">
        <v>12457</v>
      </c>
      <c r="S36" s="350">
        <v>31</v>
      </c>
      <c r="T36" s="350">
        <v>756</v>
      </c>
      <c r="U36" s="351">
        <v>31</v>
      </c>
    </row>
    <row r="37" spans="2:21" ht="12">
      <c r="B37" s="334"/>
      <c r="C37" s="347" t="s">
        <v>975</v>
      </c>
      <c r="D37" s="348">
        <v>14728</v>
      </c>
      <c r="E37" s="349">
        <f>SUM(G37,H37,M37,N37,O37)</f>
        <v>14679</v>
      </c>
      <c r="F37" s="327">
        <f>SUM(G37:H37,M37)</f>
        <v>14226</v>
      </c>
      <c r="G37" s="350">
        <f>SUM(I37,K37)</f>
        <v>2471</v>
      </c>
      <c r="H37" s="350">
        <f>SUM(J37,L37)</f>
        <v>11755</v>
      </c>
      <c r="I37" s="350">
        <v>2142</v>
      </c>
      <c r="J37" s="350">
        <v>15</v>
      </c>
      <c r="K37" s="350">
        <v>329</v>
      </c>
      <c r="L37" s="350">
        <v>11740</v>
      </c>
      <c r="M37" s="350">
        <v>0</v>
      </c>
      <c r="N37" s="350">
        <v>246</v>
      </c>
      <c r="O37" s="350">
        <v>207</v>
      </c>
      <c r="P37" s="350">
        <v>9183</v>
      </c>
      <c r="Q37" s="350">
        <v>105</v>
      </c>
      <c r="R37" s="350">
        <v>5391</v>
      </c>
      <c r="S37" s="350">
        <v>53</v>
      </c>
      <c r="T37" s="350">
        <v>78</v>
      </c>
      <c r="U37" s="351">
        <v>53</v>
      </c>
    </row>
    <row r="38" spans="2:21" ht="12">
      <c r="B38" s="334"/>
      <c r="C38" s="347"/>
      <c r="D38" s="348"/>
      <c r="E38" s="349"/>
      <c r="F38" s="327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1"/>
    </row>
    <row r="39" spans="2:21" ht="12">
      <c r="B39" s="334"/>
      <c r="C39" s="347" t="s">
        <v>976</v>
      </c>
      <c r="D39" s="348">
        <v>11583</v>
      </c>
      <c r="E39" s="349">
        <f>SUM(G39,H39,M39,N39,O39)</f>
        <v>11583</v>
      </c>
      <c r="F39" s="327">
        <f>SUM(G39:H39,M39)</f>
        <v>11229</v>
      </c>
      <c r="G39" s="350">
        <f aca="true" t="shared" si="8" ref="G39:H43">SUM(I39,K39)</f>
        <v>3174</v>
      </c>
      <c r="H39" s="350">
        <f t="shared" si="8"/>
        <v>8055</v>
      </c>
      <c r="I39" s="350">
        <v>2968</v>
      </c>
      <c r="J39" s="350">
        <v>10</v>
      </c>
      <c r="K39" s="350">
        <v>206</v>
      </c>
      <c r="L39" s="350">
        <v>8045</v>
      </c>
      <c r="M39" s="350">
        <v>0</v>
      </c>
      <c r="N39" s="350">
        <v>77</v>
      </c>
      <c r="O39" s="350">
        <v>277</v>
      </c>
      <c r="P39" s="350">
        <v>4382</v>
      </c>
      <c r="Q39" s="350">
        <v>217</v>
      </c>
      <c r="R39" s="350">
        <v>6984</v>
      </c>
      <c r="S39" s="350">
        <v>0</v>
      </c>
      <c r="T39" s="350">
        <v>72</v>
      </c>
      <c r="U39" s="351">
        <v>15</v>
      </c>
    </row>
    <row r="40" spans="2:21" ht="12">
      <c r="B40" s="334"/>
      <c r="C40" s="347" t="s">
        <v>977</v>
      </c>
      <c r="D40" s="348">
        <v>4221</v>
      </c>
      <c r="E40" s="349">
        <f>SUM(G40,H40,M40,N40,O40)</f>
        <v>4100</v>
      </c>
      <c r="F40" s="327">
        <f>SUM(G40:H40,M40)</f>
        <v>3893</v>
      </c>
      <c r="G40" s="350">
        <f t="shared" si="8"/>
        <v>689</v>
      </c>
      <c r="H40" s="350">
        <f t="shared" si="8"/>
        <v>3204</v>
      </c>
      <c r="I40" s="350">
        <v>661</v>
      </c>
      <c r="J40" s="350">
        <v>5</v>
      </c>
      <c r="K40" s="350">
        <v>28</v>
      </c>
      <c r="L40" s="350">
        <v>3199</v>
      </c>
      <c r="M40" s="350">
        <v>0</v>
      </c>
      <c r="N40" s="350">
        <v>18</v>
      </c>
      <c r="O40" s="350">
        <v>189</v>
      </c>
      <c r="P40" s="350">
        <v>1379</v>
      </c>
      <c r="Q40" s="350">
        <v>22</v>
      </c>
      <c r="R40" s="350">
        <v>2699</v>
      </c>
      <c r="S40" s="350">
        <v>92</v>
      </c>
      <c r="T40" s="350">
        <v>53</v>
      </c>
      <c r="U40" s="351">
        <v>17</v>
      </c>
    </row>
    <row r="41" spans="2:21" ht="12">
      <c r="B41" s="334"/>
      <c r="C41" s="347" t="s">
        <v>978</v>
      </c>
      <c r="D41" s="348">
        <v>12906</v>
      </c>
      <c r="E41" s="349">
        <f>SUM(G41,H41,M41,N41,O41)</f>
        <v>12417</v>
      </c>
      <c r="F41" s="327">
        <f>SUM(G41:H41,M41)</f>
        <v>12050</v>
      </c>
      <c r="G41" s="350">
        <f t="shared" si="8"/>
        <v>4219</v>
      </c>
      <c r="H41" s="350">
        <f t="shared" si="8"/>
        <v>7831</v>
      </c>
      <c r="I41" s="350">
        <v>4041</v>
      </c>
      <c r="J41" s="350">
        <v>18</v>
      </c>
      <c r="K41" s="350">
        <v>178</v>
      </c>
      <c r="L41" s="350">
        <v>7813</v>
      </c>
      <c r="M41" s="350">
        <v>0</v>
      </c>
      <c r="N41" s="350">
        <v>131</v>
      </c>
      <c r="O41" s="350">
        <v>236</v>
      </c>
      <c r="P41" s="350">
        <v>6901</v>
      </c>
      <c r="Q41" s="350">
        <v>18</v>
      </c>
      <c r="R41" s="350">
        <v>5498</v>
      </c>
      <c r="S41" s="350">
        <v>476</v>
      </c>
      <c r="T41" s="350">
        <v>216</v>
      </c>
      <c r="U41" s="351">
        <v>115</v>
      </c>
    </row>
    <row r="42" spans="2:21" ht="12">
      <c r="B42" s="334"/>
      <c r="C42" s="347" t="s">
        <v>979</v>
      </c>
      <c r="D42" s="348">
        <v>27600</v>
      </c>
      <c r="E42" s="349">
        <f>SUM(G42,H42,M42,N42,O42)</f>
        <v>25320</v>
      </c>
      <c r="F42" s="327">
        <f>SUM(G42:H42,M42)</f>
        <v>24615</v>
      </c>
      <c r="G42" s="350">
        <f t="shared" si="8"/>
        <v>6829</v>
      </c>
      <c r="H42" s="350">
        <f t="shared" si="8"/>
        <v>17786</v>
      </c>
      <c r="I42" s="350">
        <v>6812</v>
      </c>
      <c r="J42" s="350">
        <v>6</v>
      </c>
      <c r="K42" s="350">
        <v>17</v>
      </c>
      <c r="L42" s="350">
        <v>17780</v>
      </c>
      <c r="M42" s="350">
        <v>0</v>
      </c>
      <c r="N42" s="350">
        <v>509</v>
      </c>
      <c r="O42" s="350">
        <v>196</v>
      </c>
      <c r="P42" s="350">
        <v>21995</v>
      </c>
      <c r="Q42" s="350">
        <v>19</v>
      </c>
      <c r="R42" s="350">
        <v>3306</v>
      </c>
      <c r="S42" s="350">
        <v>2191</v>
      </c>
      <c r="T42" s="350">
        <v>373</v>
      </c>
      <c r="U42" s="351">
        <v>512</v>
      </c>
    </row>
    <row r="43" spans="2:21" ht="12">
      <c r="B43" s="334"/>
      <c r="C43" s="347" t="s">
        <v>980</v>
      </c>
      <c r="D43" s="348">
        <v>7998</v>
      </c>
      <c r="E43" s="349">
        <f>SUM(G43,H43,M43,N43,O43)</f>
        <v>7960</v>
      </c>
      <c r="F43" s="327">
        <f>SUM(G43:H43,M43)</f>
        <v>7626</v>
      </c>
      <c r="G43" s="350">
        <f t="shared" si="8"/>
        <v>2274</v>
      </c>
      <c r="H43" s="350">
        <f t="shared" si="8"/>
        <v>5352</v>
      </c>
      <c r="I43" s="350">
        <v>2134</v>
      </c>
      <c r="J43" s="350">
        <v>53</v>
      </c>
      <c r="K43" s="350">
        <v>140</v>
      </c>
      <c r="L43" s="350">
        <v>5299</v>
      </c>
      <c r="M43" s="350">
        <v>0</v>
      </c>
      <c r="N43" s="350">
        <v>187</v>
      </c>
      <c r="O43" s="350">
        <v>147</v>
      </c>
      <c r="P43" s="350">
        <v>4993</v>
      </c>
      <c r="Q43" s="350">
        <v>502</v>
      </c>
      <c r="R43" s="350">
        <v>2465</v>
      </c>
      <c r="S43" s="350">
        <v>36</v>
      </c>
      <c r="T43" s="350">
        <v>135</v>
      </c>
      <c r="U43" s="351">
        <v>0</v>
      </c>
    </row>
    <row r="44" spans="2:21" ht="12">
      <c r="B44" s="334"/>
      <c r="C44" s="347"/>
      <c r="D44" s="348"/>
      <c r="E44" s="349"/>
      <c r="F44" s="327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1"/>
    </row>
    <row r="45" spans="2:21" ht="12">
      <c r="B45" s="334"/>
      <c r="C45" s="347" t="s">
        <v>981</v>
      </c>
      <c r="D45" s="348">
        <v>32028</v>
      </c>
      <c r="E45" s="349">
        <f>SUM(G45,H45,M45,N45,O45)</f>
        <v>31771</v>
      </c>
      <c r="F45" s="327">
        <f>SUM(G45:H45,M45)</f>
        <v>31220</v>
      </c>
      <c r="G45" s="350">
        <f aca="true" t="shared" si="9" ref="G45:H49">SUM(I45,K45)</f>
        <v>10049</v>
      </c>
      <c r="H45" s="350">
        <f t="shared" si="9"/>
        <v>21171</v>
      </c>
      <c r="I45" s="350">
        <v>9683</v>
      </c>
      <c r="J45" s="350">
        <v>128</v>
      </c>
      <c r="K45" s="350">
        <v>366</v>
      </c>
      <c r="L45" s="350">
        <v>21043</v>
      </c>
      <c r="M45" s="350">
        <v>0</v>
      </c>
      <c r="N45" s="350">
        <v>365</v>
      </c>
      <c r="O45" s="350">
        <v>186</v>
      </c>
      <c r="P45" s="350">
        <v>25995</v>
      </c>
      <c r="Q45" s="350">
        <v>532</v>
      </c>
      <c r="R45" s="350">
        <v>5244</v>
      </c>
      <c r="S45" s="350">
        <v>429</v>
      </c>
      <c r="T45" s="350">
        <v>822</v>
      </c>
      <c r="U45" s="351">
        <v>136</v>
      </c>
    </row>
    <row r="46" spans="2:21" ht="12">
      <c r="B46" s="334"/>
      <c r="C46" s="347" t="s">
        <v>982</v>
      </c>
      <c r="D46" s="348">
        <v>17907</v>
      </c>
      <c r="E46" s="349">
        <f>SUM(G46,H46,M46,N46,O46)</f>
        <v>17501</v>
      </c>
      <c r="F46" s="327">
        <f>SUM(G46:H46,M46)</f>
        <v>16909</v>
      </c>
      <c r="G46" s="350">
        <f t="shared" si="9"/>
        <v>1796</v>
      </c>
      <c r="H46" s="350">
        <f t="shared" si="9"/>
        <v>15113</v>
      </c>
      <c r="I46" s="350">
        <v>1757</v>
      </c>
      <c r="J46" s="350">
        <v>3</v>
      </c>
      <c r="K46" s="350">
        <v>39</v>
      </c>
      <c r="L46" s="350">
        <v>15110</v>
      </c>
      <c r="M46" s="350">
        <v>0</v>
      </c>
      <c r="N46" s="350">
        <v>198</v>
      </c>
      <c r="O46" s="350">
        <v>394</v>
      </c>
      <c r="P46" s="350">
        <v>15079</v>
      </c>
      <c r="Q46" s="350">
        <v>723</v>
      </c>
      <c r="R46" s="350">
        <v>1699</v>
      </c>
      <c r="S46" s="350">
        <v>266</v>
      </c>
      <c r="T46" s="350">
        <v>482</v>
      </c>
      <c r="U46" s="351">
        <v>47</v>
      </c>
    </row>
    <row r="47" spans="2:21" ht="12">
      <c r="B47" s="334"/>
      <c r="C47" s="347" t="s">
        <v>983</v>
      </c>
      <c r="D47" s="348">
        <v>8290</v>
      </c>
      <c r="E47" s="349">
        <f>SUM(G47,H47,M47,N47,O47)</f>
        <v>8199</v>
      </c>
      <c r="F47" s="327">
        <f>SUM(G47:H47,M47)</f>
        <v>7951</v>
      </c>
      <c r="G47" s="350">
        <f t="shared" si="9"/>
        <v>3405</v>
      </c>
      <c r="H47" s="350">
        <f t="shared" si="9"/>
        <v>4546</v>
      </c>
      <c r="I47" s="350">
        <v>3376</v>
      </c>
      <c r="J47" s="350">
        <v>101</v>
      </c>
      <c r="K47" s="350">
        <v>29</v>
      </c>
      <c r="L47" s="350">
        <v>4445</v>
      </c>
      <c r="M47" s="350">
        <v>0</v>
      </c>
      <c r="N47" s="350">
        <v>133</v>
      </c>
      <c r="O47" s="350">
        <v>115</v>
      </c>
      <c r="P47" s="350">
        <v>5113</v>
      </c>
      <c r="Q47" s="350">
        <v>391</v>
      </c>
      <c r="R47" s="350">
        <v>2695</v>
      </c>
      <c r="S47" s="350">
        <v>117</v>
      </c>
      <c r="T47" s="350">
        <v>118</v>
      </c>
      <c r="U47" s="351">
        <v>24</v>
      </c>
    </row>
    <row r="48" spans="2:21" ht="12">
      <c r="B48" s="334"/>
      <c r="C48" s="347" t="s">
        <v>984</v>
      </c>
      <c r="D48" s="348">
        <v>21666</v>
      </c>
      <c r="E48" s="349">
        <f>SUM(G48,H48,M48,N48,O48)</f>
        <v>21199</v>
      </c>
      <c r="F48" s="327">
        <f>SUM(G48:H48,M48)</f>
        <v>20787</v>
      </c>
      <c r="G48" s="350">
        <f t="shared" si="9"/>
        <v>5634</v>
      </c>
      <c r="H48" s="350">
        <f t="shared" si="9"/>
        <v>15152</v>
      </c>
      <c r="I48" s="350">
        <v>5374</v>
      </c>
      <c r="J48" s="350">
        <v>23</v>
      </c>
      <c r="K48" s="350">
        <v>260</v>
      </c>
      <c r="L48" s="350">
        <v>15129</v>
      </c>
      <c r="M48" s="350">
        <v>1</v>
      </c>
      <c r="N48" s="350">
        <v>169</v>
      </c>
      <c r="O48" s="350">
        <v>243</v>
      </c>
      <c r="P48" s="350">
        <v>18011</v>
      </c>
      <c r="Q48" s="350">
        <v>378</v>
      </c>
      <c r="R48" s="350">
        <v>2810</v>
      </c>
      <c r="S48" s="350">
        <v>550</v>
      </c>
      <c r="T48" s="350">
        <v>222</v>
      </c>
      <c r="U48" s="351">
        <v>30</v>
      </c>
    </row>
    <row r="49" spans="2:21" ht="12">
      <c r="B49" s="334"/>
      <c r="C49" s="347" t="s">
        <v>985</v>
      </c>
      <c r="D49" s="348">
        <v>9940</v>
      </c>
      <c r="E49" s="349">
        <f>SUM(G49,H49,M49,N49,O49)</f>
        <v>9858</v>
      </c>
      <c r="F49" s="327">
        <f>SUM(G49:H49,M49)</f>
        <v>9711</v>
      </c>
      <c r="G49" s="350">
        <f t="shared" si="9"/>
        <v>3453</v>
      </c>
      <c r="H49" s="350">
        <f t="shared" si="9"/>
        <v>6258</v>
      </c>
      <c r="I49" s="350">
        <v>2847</v>
      </c>
      <c r="J49" s="350">
        <v>7</v>
      </c>
      <c r="K49" s="350">
        <v>606</v>
      </c>
      <c r="L49" s="350">
        <v>6251</v>
      </c>
      <c r="M49" s="350">
        <v>0</v>
      </c>
      <c r="N49" s="350">
        <v>43</v>
      </c>
      <c r="O49" s="350">
        <v>104</v>
      </c>
      <c r="P49" s="350">
        <v>2168</v>
      </c>
      <c r="Q49" s="350">
        <v>2485</v>
      </c>
      <c r="R49" s="350">
        <v>5205</v>
      </c>
      <c r="S49" s="350">
        <v>52</v>
      </c>
      <c r="T49" s="350">
        <v>191</v>
      </c>
      <c r="U49" s="351">
        <v>0</v>
      </c>
    </row>
    <row r="50" spans="2:21" ht="12">
      <c r="B50" s="334"/>
      <c r="C50" s="347"/>
      <c r="D50" s="348"/>
      <c r="E50" s="349"/>
      <c r="F50" s="327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1"/>
    </row>
    <row r="51" spans="2:21" ht="12">
      <c r="B51" s="334"/>
      <c r="C51" s="347" t="s">
        <v>986</v>
      </c>
      <c r="D51" s="348">
        <v>8209</v>
      </c>
      <c r="E51" s="349">
        <f>SUM(G51,H51,M51,N51,O51)</f>
        <v>8204</v>
      </c>
      <c r="F51" s="327">
        <f>SUM(G51:H51,M51)</f>
        <v>7988</v>
      </c>
      <c r="G51" s="350">
        <f aca="true" t="shared" si="10" ref="G51:H55">SUM(I51,K51)</f>
        <v>2137</v>
      </c>
      <c r="H51" s="350">
        <f t="shared" si="10"/>
        <v>5851</v>
      </c>
      <c r="I51" s="350">
        <v>796</v>
      </c>
      <c r="J51" s="350">
        <v>0</v>
      </c>
      <c r="K51" s="350">
        <v>1341</v>
      </c>
      <c r="L51" s="350">
        <v>5851</v>
      </c>
      <c r="M51" s="350">
        <v>0</v>
      </c>
      <c r="N51" s="350">
        <v>23</v>
      </c>
      <c r="O51" s="350">
        <v>193</v>
      </c>
      <c r="P51" s="350">
        <v>313</v>
      </c>
      <c r="Q51" s="350">
        <v>254</v>
      </c>
      <c r="R51" s="350">
        <v>7637</v>
      </c>
      <c r="S51" s="350">
        <v>70</v>
      </c>
      <c r="T51" s="350">
        <v>35</v>
      </c>
      <c r="U51" s="351">
        <v>0</v>
      </c>
    </row>
    <row r="52" spans="2:21" ht="12">
      <c r="B52" s="334"/>
      <c r="C52" s="347" t="s">
        <v>987</v>
      </c>
      <c r="D52" s="348">
        <v>67397</v>
      </c>
      <c r="E52" s="349">
        <f>SUM(G52,H52,M52,N52,O52)</f>
        <v>67660</v>
      </c>
      <c r="F52" s="327">
        <f>SUM(G52:H52,M52)</f>
        <v>65244</v>
      </c>
      <c r="G52" s="350">
        <f t="shared" si="10"/>
        <v>6284</v>
      </c>
      <c r="H52" s="350">
        <f t="shared" si="10"/>
        <v>58960</v>
      </c>
      <c r="I52" s="350">
        <v>6248</v>
      </c>
      <c r="J52" s="350">
        <v>17</v>
      </c>
      <c r="K52" s="350">
        <v>36</v>
      </c>
      <c r="L52" s="350">
        <v>58943</v>
      </c>
      <c r="M52" s="352">
        <v>0</v>
      </c>
      <c r="N52" s="350">
        <v>506</v>
      </c>
      <c r="O52" s="350">
        <v>1910</v>
      </c>
      <c r="P52" s="350">
        <v>49149</v>
      </c>
      <c r="Q52" s="350">
        <v>1634</v>
      </c>
      <c r="R52" s="350">
        <v>16877</v>
      </c>
      <c r="S52" s="350">
        <v>314</v>
      </c>
      <c r="T52" s="350">
        <v>1734</v>
      </c>
      <c r="U52" s="351">
        <v>247</v>
      </c>
    </row>
    <row r="53" spans="2:21" ht="12">
      <c r="B53" s="334"/>
      <c r="C53" s="347" t="s">
        <v>988</v>
      </c>
      <c r="D53" s="348">
        <v>10209</v>
      </c>
      <c r="E53" s="349">
        <f>SUM(G53,H53,M53,N53,O53)</f>
        <v>10428</v>
      </c>
      <c r="F53" s="327">
        <f>SUM(G53:H53,M53)</f>
        <v>10211</v>
      </c>
      <c r="G53" s="350">
        <f t="shared" si="10"/>
        <v>3822</v>
      </c>
      <c r="H53" s="350">
        <f t="shared" si="10"/>
        <v>6389</v>
      </c>
      <c r="I53" s="350">
        <v>3601</v>
      </c>
      <c r="J53" s="350">
        <v>1</v>
      </c>
      <c r="K53" s="350">
        <v>221</v>
      </c>
      <c r="L53" s="350">
        <v>6388</v>
      </c>
      <c r="M53" s="350">
        <v>0</v>
      </c>
      <c r="N53" s="350">
        <v>55</v>
      </c>
      <c r="O53" s="350">
        <v>162</v>
      </c>
      <c r="P53" s="350">
        <v>989</v>
      </c>
      <c r="Q53" s="350">
        <v>2202</v>
      </c>
      <c r="R53" s="350">
        <v>7237</v>
      </c>
      <c r="S53" s="350">
        <v>153</v>
      </c>
      <c r="T53" s="350">
        <v>235</v>
      </c>
      <c r="U53" s="351">
        <v>42</v>
      </c>
    </row>
    <row r="54" spans="2:21" ht="12">
      <c r="B54" s="334"/>
      <c r="C54" s="347" t="s">
        <v>989</v>
      </c>
      <c r="D54" s="348">
        <v>27700</v>
      </c>
      <c r="E54" s="349">
        <f>SUM(G54,H54,M54,N54,O54)</f>
        <v>27821</v>
      </c>
      <c r="F54" s="327">
        <f>SUM(G54:H54,M54)</f>
        <v>26535</v>
      </c>
      <c r="G54" s="350">
        <f t="shared" si="10"/>
        <v>3129</v>
      </c>
      <c r="H54" s="350">
        <f t="shared" si="10"/>
        <v>23406</v>
      </c>
      <c r="I54" s="350">
        <v>2458</v>
      </c>
      <c r="J54" s="350">
        <v>14</v>
      </c>
      <c r="K54" s="350">
        <v>671</v>
      </c>
      <c r="L54" s="350">
        <v>23392</v>
      </c>
      <c r="M54" s="350">
        <v>0</v>
      </c>
      <c r="N54" s="350">
        <v>148</v>
      </c>
      <c r="O54" s="350">
        <v>1138</v>
      </c>
      <c r="P54" s="350">
        <v>6739</v>
      </c>
      <c r="Q54" s="350">
        <v>9598</v>
      </c>
      <c r="R54" s="350">
        <v>11484</v>
      </c>
      <c r="S54" s="350">
        <v>115</v>
      </c>
      <c r="T54" s="350">
        <v>662</v>
      </c>
      <c r="U54" s="351">
        <v>94</v>
      </c>
    </row>
    <row r="55" spans="2:21" ht="12">
      <c r="B55" s="334"/>
      <c r="C55" s="347" t="s">
        <v>990</v>
      </c>
      <c r="D55" s="348">
        <v>14219</v>
      </c>
      <c r="E55" s="349">
        <f>SUM(G55,H55,M55,N55,O55)</f>
        <v>14195</v>
      </c>
      <c r="F55" s="327">
        <f>SUM(G55:H55,M55)</f>
        <v>13613</v>
      </c>
      <c r="G55" s="350">
        <f t="shared" si="10"/>
        <v>2796</v>
      </c>
      <c r="H55" s="350">
        <f t="shared" si="10"/>
        <v>10816</v>
      </c>
      <c r="I55" s="350">
        <v>2729</v>
      </c>
      <c r="J55" s="350">
        <v>37</v>
      </c>
      <c r="K55" s="350">
        <v>67</v>
      </c>
      <c r="L55" s="350">
        <v>10779</v>
      </c>
      <c r="M55" s="350">
        <v>1</v>
      </c>
      <c r="N55" s="350">
        <v>133</v>
      </c>
      <c r="O55" s="350">
        <v>449</v>
      </c>
      <c r="P55" s="350">
        <v>10672</v>
      </c>
      <c r="Q55" s="350">
        <v>190</v>
      </c>
      <c r="R55" s="350">
        <v>3333</v>
      </c>
      <c r="S55" s="350">
        <v>43</v>
      </c>
      <c r="T55" s="350">
        <v>833</v>
      </c>
      <c r="U55" s="351">
        <v>42</v>
      </c>
    </row>
    <row r="56" spans="2:21" ht="12">
      <c r="B56" s="334"/>
      <c r="C56" s="347"/>
      <c r="D56" s="348"/>
      <c r="E56" s="349"/>
      <c r="F56" s="327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1"/>
    </row>
    <row r="57" spans="2:21" ht="12">
      <c r="B57" s="334"/>
      <c r="C57" s="347" t="s">
        <v>991</v>
      </c>
      <c r="D57" s="353">
        <v>0</v>
      </c>
      <c r="E57" s="349">
        <f>SUM(G57,H57,M57,N57,O57)</f>
        <v>0</v>
      </c>
      <c r="F57" s="350">
        <f>SUM(G57:H57,M57)</f>
        <v>0</v>
      </c>
      <c r="G57" s="350">
        <f aca="true" t="shared" si="11" ref="G57:H61">SUM(I57,K57)</f>
        <v>0</v>
      </c>
      <c r="H57" s="350">
        <f t="shared" si="11"/>
        <v>0</v>
      </c>
      <c r="I57" s="350">
        <v>0</v>
      </c>
      <c r="J57" s="350">
        <v>0</v>
      </c>
      <c r="K57" s="350">
        <v>0</v>
      </c>
      <c r="L57" s="350">
        <v>0</v>
      </c>
      <c r="M57" s="350">
        <v>0</v>
      </c>
      <c r="N57" s="350">
        <v>0</v>
      </c>
      <c r="O57" s="350">
        <v>0</v>
      </c>
      <c r="P57" s="350">
        <v>0</v>
      </c>
      <c r="Q57" s="350">
        <v>0</v>
      </c>
      <c r="R57" s="350">
        <v>0</v>
      </c>
      <c r="S57" s="352">
        <v>0</v>
      </c>
      <c r="T57" s="350">
        <v>0</v>
      </c>
      <c r="U57" s="351">
        <v>59</v>
      </c>
    </row>
    <row r="58" spans="2:21" ht="12">
      <c r="B58" s="334"/>
      <c r="C58" s="347" t="s">
        <v>992</v>
      </c>
      <c r="D58" s="348">
        <v>1020</v>
      </c>
      <c r="E58" s="349">
        <f>SUM(G58,H58,M58,N58,O58)</f>
        <v>972</v>
      </c>
      <c r="F58" s="327">
        <f>SUM(G58:H58,M58)</f>
        <v>898</v>
      </c>
      <c r="G58" s="350">
        <f t="shared" si="11"/>
        <v>393</v>
      </c>
      <c r="H58" s="350">
        <f t="shared" si="11"/>
        <v>505</v>
      </c>
      <c r="I58" s="350">
        <v>388</v>
      </c>
      <c r="J58" s="350">
        <v>1</v>
      </c>
      <c r="K58" s="350">
        <v>5</v>
      </c>
      <c r="L58" s="350">
        <v>504</v>
      </c>
      <c r="M58" s="350">
        <v>0</v>
      </c>
      <c r="N58" s="350">
        <v>44</v>
      </c>
      <c r="O58" s="350">
        <v>30</v>
      </c>
      <c r="P58" s="350">
        <v>381</v>
      </c>
      <c r="Q58" s="350">
        <v>34</v>
      </c>
      <c r="R58" s="350">
        <v>557</v>
      </c>
      <c r="S58" s="350">
        <v>48</v>
      </c>
      <c r="T58" s="350">
        <v>10</v>
      </c>
      <c r="U58" s="351">
        <v>67</v>
      </c>
    </row>
    <row r="59" spans="2:21" ht="12">
      <c r="B59" s="334"/>
      <c r="C59" s="347" t="s">
        <v>993</v>
      </c>
      <c r="D59" s="348">
        <v>3699</v>
      </c>
      <c r="E59" s="349">
        <f>SUM(G59,H59,M59,N59,O59)</f>
        <v>4090</v>
      </c>
      <c r="F59" s="327">
        <f>SUM(G59:H59,M59)</f>
        <v>4087</v>
      </c>
      <c r="G59" s="350">
        <f t="shared" si="11"/>
        <v>1828</v>
      </c>
      <c r="H59" s="350">
        <f t="shared" si="11"/>
        <v>2259</v>
      </c>
      <c r="I59" s="350">
        <v>1805</v>
      </c>
      <c r="J59" s="350">
        <v>2</v>
      </c>
      <c r="K59" s="350">
        <v>23</v>
      </c>
      <c r="L59" s="350">
        <v>2257</v>
      </c>
      <c r="M59" s="350">
        <v>0</v>
      </c>
      <c r="N59" s="350">
        <v>3</v>
      </c>
      <c r="O59" s="350">
        <v>0</v>
      </c>
      <c r="P59" s="350">
        <v>2237</v>
      </c>
      <c r="Q59" s="350">
        <v>133</v>
      </c>
      <c r="R59" s="350">
        <v>1720</v>
      </c>
      <c r="S59" s="350">
        <v>0</v>
      </c>
      <c r="T59" s="350">
        <v>328</v>
      </c>
      <c r="U59" s="351">
        <v>162</v>
      </c>
    </row>
    <row r="60" spans="2:21" ht="12">
      <c r="B60" s="334"/>
      <c r="C60" s="347" t="s">
        <v>994</v>
      </c>
      <c r="D60" s="348">
        <v>3988</v>
      </c>
      <c r="E60" s="349">
        <f>SUM(G60,H60,M60,N60,O60)</f>
        <v>3989</v>
      </c>
      <c r="F60" s="327">
        <f>SUM(G60:H60,M60)</f>
        <v>3866</v>
      </c>
      <c r="G60" s="350">
        <f t="shared" si="11"/>
        <v>1160</v>
      </c>
      <c r="H60" s="350">
        <f t="shared" si="11"/>
        <v>2706</v>
      </c>
      <c r="I60" s="350">
        <v>1157</v>
      </c>
      <c r="J60" s="350">
        <v>66</v>
      </c>
      <c r="K60" s="350">
        <v>3</v>
      </c>
      <c r="L60" s="350">
        <v>2640</v>
      </c>
      <c r="M60" s="350">
        <v>0</v>
      </c>
      <c r="N60" s="350">
        <v>75</v>
      </c>
      <c r="O60" s="350">
        <v>48</v>
      </c>
      <c r="P60" s="350">
        <v>1839</v>
      </c>
      <c r="Q60" s="350">
        <v>73</v>
      </c>
      <c r="R60" s="350">
        <v>2077</v>
      </c>
      <c r="S60" s="350">
        <v>0</v>
      </c>
      <c r="T60" s="350">
        <v>18</v>
      </c>
      <c r="U60" s="351">
        <v>41</v>
      </c>
    </row>
    <row r="61" spans="2:21" ht="12">
      <c r="B61" s="334"/>
      <c r="C61" s="347" t="s">
        <v>995</v>
      </c>
      <c r="D61" s="353">
        <v>0</v>
      </c>
      <c r="E61" s="349">
        <f>SUM(G61,H61,M61,N61,O61)</f>
        <v>0</v>
      </c>
      <c r="F61" s="350">
        <f>SUM(G61:H61,M61)</f>
        <v>0</v>
      </c>
      <c r="G61" s="350">
        <f t="shared" si="11"/>
        <v>0</v>
      </c>
      <c r="H61" s="350">
        <f t="shared" si="11"/>
        <v>0</v>
      </c>
      <c r="I61" s="350">
        <v>0</v>
      </c>
      <c r="J61" s="350">
        <v>0</v>
      </c>
      <c r="K61" s="350">
        <v>0</v>
      </c>
      <c r="L61" s="350">
        <v>0</v>
      </c>
      <c r="M61" s="350">
        <v>0</v>
      </c>
      <c r="N61" s="350">
        <v>0</v>
      </c>
      <c r="O61" s="350">
        <v>0</v>
      </c>
      <c r="P61" s="350">
        <v>0</v>
      </c>
      <c r="Q61" s="350">
        <v>0</v>
      </c>
      <c r="R61" s="350">
        <v>0</v>
      </c>
      <c r="S61" s="352">
        <v>0</v>
      </c>
      <c r="T61" s="350">
        <v>0</v>
      </c>
      <c r="U61" s="351">
        <v>10</v>
      </c>
    </row>
    <row r="62" spans="2:21" ht="12">
      <c r="B62" s="334"/>
      <c r="C62" s="347"/>
      <c r="D62" s="348"/>
      <c r="E62" s="349"/>
      <c r="F62" s="327"/>
      <c r="G62" s="350"/>
      <c r="H62" s="350"/>
      <c r="I62" s="350"/>
      <c r="J62" s="350"/>
      <c r="K62" s="350"/>
      <c r="L62" s="350"/>
      <c r="M62" s="350"/>
      <c r="N62" s="350"/>
      <c r="O62" s="350"/>
      <c r="P62" s="350"/>
      <c r="Q62" s="350"/>
      <c r="R62" s="350"/>
      <c r="S62" s="350"/>
      <c r="T62" s="350"/>
      <c r="U62" s="351"/>
    </row>
    <row r="63" spans="2:21" ht="12">
      <c r="B63" s="334"/>
      <c r="C63" s="347" t="s">
        <v>996</v>
      </c>
      <c r="D63" s="348">
        <v>52652</v>
      </c>
      <c r="E63" s="349">
        <f aca="true" t="shared" si="12" ref="E63:E68">SUM(G63,H63,M63,N63,O63)</f>
        <v>52506</v>
      </c>
      <c r="F63" s="350">
        <f aca="true" t="shared" si="13" ref="F63:F68">SUM(G63:H63,M63)</f>
        <v>50787</v>
      </c>
      <c r="G63" s="350">
        <f aca="true" t="shared" si="14" ref="G63:H68">SUM(I63,K63)</f>
        <v>4275</v>
      </c>
      <c r="H63" s="350">
        <f t="shared" si="14"/>
        <v>46510</v>
      </c>
      <c r="I63" s="350">
        <v>4269</v>
      </c>
      <c r="J63" s="350">
        <v>130</v>
      </c>
      <c r="K63" s="350">
        <v>6</v>
      </c>
      <c r="L63" s="350">
        <v>46380</v>
      </c>
      <c r="M63" s="350">
        <v>2</v>
      </c>
      <c r="N63" s="350">
        <v>397</v>
      </c>
      <c r="O63" s="350">
        <v>1322</v>
      </c>
      <c r="P63" s="350">
        <v>39235</v>
      </c>
      <c r="Q63" s="350">
        <v>2309</v>
      </c>
      <c r="R63" s="350">
        <v>10962</v>
      </c>
      <c r="S63" s="350">
        <v>174</v>
      </c>
      <c r="T63" s="350">
        <v>591</v>
      </c>
      <c r="U63" s="351">
        <v>36</v>
      </c>
    </row>
    <row r="64" spans="2:21" ht="12">
      <c r="B64" s="334"/>
      <c r="C64" s="347" t="s">
        <v>997</v>
      </c>
      <c r="D64" s="348">
        <v>22709</v>
      </c>
      <c r="E64" s="349">
        <f t="shared" si="12"/>
        <v>22697</v>
      </c>
      <c r="F64" s="350">
        <f t="shared" si="13"/>
        <v>21438</v>
      </c>
      <c r="G64" s="350">
        <f t="shared" si="14"/>
        <v>7778</v>
      </c>
      <c r="H64" s="350">
        <f t="shared" si="14"/>
        <v>13631</v>
      </c>
      <c r="I64" s="350">
        <v>7768</v>
      </c>
      <c r="J64" s="350">
        <v>74</v>
      </c>
      <c r="K64" s="350">
        <v>10</v>
      </c>
      <c r="L64" s="350">
        <v>13557</v>
      </c>
      <c r="M64" s="350">
        <v>29</v>
      </c>
      <c r="N64" s="350">
        <v>260</v>
      </c>
      <c r="O64" s="350">
        <v>999</v>
      </c>
      <c r="P64" s="350">
        <v>7000</v>
      </c>
      <c r="Q64" s="350">
        <v>436</v>
      </c>
      <c r="R64" s="350">
        <v>15261</v>
      </c>
      <c r="S64" s="350">
        <v>10</v>
      </c>
      <c r="T64" s="350">
        <v>126</v>
      </c>
      <c r="U64" s="351">
        <v>308</v>
      </c>
    </row>
    <row r="65" spans="2:21" ht="12">
      <c r="B65" s="334"/>
      <c r="C65" s="347" t="s">
        <v>998</v>
      </c>
      <c r="D65" s="348">
        <v>9754</v>
      </c>
      <c r="E65" s="349">
        <f t="shared" si="12"/>
        <v>9673</v>
      </c>
      <c r="F65" s="350">
        <f t="shared" si="13"/>
        <v>9315</v>
      </c>
      <c r="G65" s="350">
        <f t="shared" si="14"/>
        <v>4454</v>
      </c>
      <c r="H65" s="350">
        <f t="shared" si="14"/>
        <v>4850</v>
      </c>
      <c r="I65" s="350">
        <v>4374</v>
      </c>
      <c r="J65" s="350">
        <v>1</v>
      </c>
      <c r="K65" s="350">
        <v>80</v>
      </c>
      <c r="L65" s="350">
        <v>4849</v>
      </c>
      <c r="M65" s="350">
        <v>11</v>
      </c>
      <c r="N65" s="350">
        <v>172</v>
      </c>
      <c r="O65" s="350">
        <v>186</v>
      </c>
      <c r="P65" s="350">
        <v>5547</v>
      </c>
      <c r="Q65" s="350">
        <v>284</v>
      </c>
      <c r="R65" s="350">
        <v>3842</v>
      </c>
      <c r="S65" s="350">
        <v>57</v>
      </c>
      <c r="T65" s="350">
        <v>3246</v>
      </c>
      <c r="U65" s="351">
        <v>173</v>
      </c>
    </row>
    <row r="66" spans="2:21" ht="12">
      <c r="B66" s="334"/>
      <c r="C66" s="347" t="s">
        <v>999</v>
      </c>
      <c r="D66" s="348">
        <v>16378</v>
      </c>
      <c r="E66" s="349">
        <f t="shared" si="12"/>
        <v>16378</v>
      </c>
      <c r="F66" s="350">
        <f t="shared" si="13"/>
        <v>15797</v>
      </c>
      <c r="G66" s="350">
        <f t="shared" si="14"/>
        <v>5552</v>
      </c>
      <c r="H66" s="350">
        <f t="shared" si="14"/>
        <v>10219</v>
      </c>
      <c r="I66" s="350">
        <v>5532</v>
      </c>
      <c r="J66" s="350">
        <v>3</v>
      </c>
      <c r="K66" s="350">
        <v>20</v>
      </c>
      <c r="L66" s="350">
        <v>10216</v>
      </c>
      <c r="M66" s="350">
        <v>26</v>
      </c>
      <c r="N66" s="350">
        <v>278</v>
      </c>
      <c r="O66" s="350">
        <v>303</v>
      </c>
      <c r="P66" s="350">
        <v>12130</v>
      </c>
      <c r="Q66" s="350">
        <v>87</v>
      </c>
      <c r="R66" s="350">
        <v>4161</v>
      </c>
      <c r="S66" s="350">
        <v>6</v>
      </c>
      <c r="T66" s="350">
        <v>391</v>
      </c>
      <c r="U66" s="351">
        <v>0</v>
      </c>
    </row>
    <row r="67" spans="2:21" ht="12">
      <c r="B67" s="334"/>
      <c r="C67" s="347" t="s">
        <v>1000</v>
      </c>
      <c r="D67" s="348">
        <v>2195</v>
      </c>
      <c r="E67" s="349">
        <f t="shared" si="12"/>
        <v>2290</v>
      </c>
      <c r="F67" s="350">
        <f t="shared" si="13"/>
        <v>1989</v>
      </c>
      <c r="G67" s="350">
        <f t="shared" si="14"/>
        <v>1542</v>
      </c>
      <c r="H67" s="350">
        <f t="shared" si="14"/>
        <v>444</v>
      </c>
      <c r="I67" s="350">
        <v>1501</v>
      </c>
      <c r="J67" s="350">
        <v>0</v>
      </c>
      <c r="K67" s="350">
        <v>41</v>
      </c>
      <c r="L67" s="350">
        <v>444</v>
      </c>
      <c r="M67" s="350">
        <v>3</v>
      </c>
      <c r="N67" s="350">
        <v>29</v>
      </c>
      <c r="O67" s="350">
        <v>272</v>
      </c>
      <c r="P67" s="350">
        <v>226</v>
      </c>
      <c r="Q67" s="350">
        <v>160</v>
      </c>
      <c r="R67" s="350">
        <v>1904</v>
      </c>
      <c r="S67" s="352">
        <v>0</v>
      </c>
      <c r="T67" s="350">
        <v>10</v>
      </c>
      <c r="U67" s="351">
        <v>23</v>
      </c>
    </row>
    <row r="68" spans="2:21" ht="12">
      <c r="B68" s="354"/>
      <c r="C68" s="355" t="s">
        <v>1001</v>
      </c>
      <c r="D68" s="356">
        <v>14918</v>
      </c>
      <c r="E68" s="357">
        <f t="shared" si="12"/>
        <v>14907</v>
      </c>
      <c r="F68" s="358">
        <f t="shared" si="13"/>
        <v>13869</v>
      </c>
      <c r="G68" s="358">
        <f t="shared" si="14"/>
        <v>5225</v>
      </c>
      <c r="H68" s="358">
        <f t="shared" si="14"/>
        <v>8633</v>
      </c>
      <c r="I68" s="358">
        <v>5151</v>
      </c>
      <c r="J68" s="358">
        <v>0</v>
      </c>
      <c r="K68" s="358">
        <v>74</v>
      </c>
      <c r="L68" s="358">
        <v>8633</v>
      </c>
      <c r="M68" s="358">
        <v>11</v>
      </c>
      <c r="N68" s="358">
        <v>172</v>
      </c>
      <c r="O68" s="358">
        <v>866</v>
      </c>
      <c r="P68" s="358">
        <v>9814</v>
      </c>
      <c r="Q68" s="358">
        <v>113</v>
      </c>
      <c r="R68" s="358">
        <v>4980</v>
      </c>
      <c r="S68" s="358">
        <v>4</v>
      </c>
      <c r="T68" s="358">
        <v>101</v>
      </c>
      <c r="U68" s="359">
        <v>3</v>
      </c>
    </row>
    <row r="69" s="329" customFormat="1" ht="11.25">
      <c r="C69" s="329" t="s">
        <v>144</v>
      </c>
    </row>
  </sheetData>
  <mergeCells count="25">
    <mergeCell ref="B13:C13"/>
    <mergeCell ref="B14:C14"/>
    <mergeCell ref="B15:C15"/>
    <mergeCell ref="D4:D8"/>
    <mergeCell ref="B4:C8"/>
    <mergeCell ref="B10:C10"/>
    <mergeCell ref="B12:C12"/>
    <mergeCell ref="P5:P8"/>
    <mergeCell ref="P4:R4"/>
    <mergeCell ref="Q5:Q8"/>
    <mergeCell ref="F6:F8"/>
    <mergeCell ref="F5:M5"/>
    <mergeCell ref="E4:O4"/>
    <mergeCell ref="E5:E8"/>
    <mergeCell ref="O5:O8"/>
    <mergeCell ref="G7:H7"/>
    <mergeCell ref="I7:J7"/>
    <mergeCell ref="K7:L7"/>
    <mergeCell ref="G6:L6"/>
    <mergeCell ref="M6:M8"/>
    <mergeCell ref="N5:N8"/>
    <mergeCell ref="R5:R8"/>
    <mergeCell ref="U4:U8"/>
    <mergeCell ref="S4:S8"/>
    <mergeCell ref="T4:T8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A1" sqref="A1"/>
    </sheetView>
  </sheetViews>
  <sheetFormatPr defaultColWidth="9.00390625" defaultRowHeight="13.5"/>
  <cols>
    <col min="1" max="1" width="2.625" style="362" customWidth="1"/>
    <col min="2" max="2" width="17.375" style="362" customWidth="1"/>
    <col min="3" max="3" width="8.125" style="362" customWidth="1"/>
    <col min="4" max="4" width="8.375" style="362" customWidth="1"/>
    <col min="5" max="5" width="9.25390625" style="362" customWidth="1"/>
    <col min="6" max="6" width="9.00390625" style="362" customWidth="1"/>
    <col min="7" max="8" width="9.625" style="362" customWidth="1"/>
    <col min="9" max="10" width="8.875" style="362" customWidth="1"/>
    <col min="11" max="16384" width="9.00390625" style="362" customWidth="1"/>
  </cols>
  <sheetData>
    <row r="2" ht="18" customHeight="1">
      <c r="A2" s="361" t="s">
        <v>169</v>
      </c>
    </row>
    <row r="3" ht="18" customHeight="1"/>
    <row r="4" spans="3:10" ht="18" customHeight="1" thickBot="1">
      <c r="C4" s="363"/>
      <c r="D4" s="363"/>
      <c r="E4" s="363"/>
      <c r="F4" s="363"/>
      <c r="G4" s="363" t="s">
        <v>147</v>
      </c>
      <c r="H4" s="363"/>
      <c r="I4" s="363"/>
      <c r="J4" s="363" t="s">
        <v>1002</v>
      </c>
    </row>
    <row r="5" spans="2:10" ht="18" customHeight="1" thickTop="1">
      <c r="B5" s="1381" t="s">
        <v>148</v>
      </c>
      <c r="C5" s="1381" t="s">
        <v>149</v>
      </c>
      <c r="D5" s="1381" t="s">
        <v>150</v>
      </c>
      <c r="E5" s="1381" t="s">
        <v>151</v>
      </c>
      <c r="F5" s="1381" t="s">
        <v>152</v>
      </c>
      <c r="G5" s="1381" t="s">
        <v>153</v>
      </c>
      <c r="H5" s="1381" t="s">
        <v>154</v>
      </c>
      <c r="I5" s="1381" t="s">
        <v>155</v>
      </c>
      <c r="J5" s="1383" t="s">
        <v>156</v>
      </c>
    </row>
    <row r="6" spans="2:10" ht="18" customHeight="1">
      <c r="B6" s="1382"/>
      <c r="C6" s="1382"/>
      <c r="D6" s="1382"/>
      <c r="E6" s="1382"/>
      <c r="F6" s="1382"/>
      <c r="G6" s="1382"/>
      <c r="H6" s="1382"/>
      <c r="I6" s="1382"/>
      <c r="J6" s="1384"/>
    </row>
    <row r="7" spans="1:10" s="369" customFormat="1" ht="15" customHeight="1">
      <c r="A7" s="365"/>
      <c r="B7" s="366" t="s">
        <v>1129</v>
      </c>
      <c r="C7" s="340">
        <f aca="true" t="shared" si="0" ref="C7:C12">SUM(D7:I7)</f>
        <v>747</v>
      </c>
      <c r="D7" s="367">
        <v>0</v>
      </c>
      <c r="E7" s="367">
        <f aca="true" t="shared" si="1" ref="E7:J7">SUM(E8:E19)</f>
        <v>75</v>
      </c>
      <c r="F7" s="367">
        <f t="shared" si="1"/>
        <v>196</v>
      </c>
      <c r="G7" s="367">
        <f t="shared" si="1"/>
        <v>300</v>
      </c>
      <c r="H7" s="367">
        <f t="shared" si="1"/>
        <v>159</v>
      </c>
      <c r="I7" s="367">
        <f t="shared" si="1"/>
        <v>17</v>
      </c>
      <c r="J7" s="368">
        <f t="shared" si="1"/>
        <v>2532</v>
      </c>
    </row>
    <row r="8" spans="2:10" ht="13.5" customHeight="1">
      <c r="B8" s="370" t="s">
        <v>157</v>
      </c>
      <c r="C8" s="348">
        <f t="shared" si="0"/>
        <v>16</v>
      </c>
      <c r="D8" s="349">
        <v>0</v>
      </c>
      <c r="E8" s="349">
        <v>11</v>
      </c>
      <c r="F8" s="349">
        <v>5</v>
      </c>
      <c r="G8" s="349">
        <v>0</v>
      </c>
      <c r="H8" s="349">
        <v>0</v>
      </c>
      <c r="I8" s="349">
        <v>0</v>
      </c>
      <c r="J8" s="371">
        <v>23</v>
      </c>
    </row>
    <row r="9" spans="2:10" ht="13.5" customHeight="1">
      <c r="B9" s="370" t="s">
        <v>158</v>
      </c>
      <c r="C9" s="348">
        <f t="shared" si="0"/>
        <v>165</v>
      </c>
      <c r="D9" s="349">
        <v>0</v>
      </c>
      <c r="E9" s="349">
        <v>35</v>
      </c>
      <c r="F9" s="349">
        <v>89</v>
      </c>
      <c r="G9" s="349">
        <v>40</v>
      </c>
      <c r="H9" s="349">
        <v>1</v>
      </c>
      <c r="I9" s="349">
        <v>0</v>
      </c>
      <c r="J9" s="371">
        <v>182</v>
      </c>
    </row>
    <row r="10" spans="2:10" ht="13.5" customHeight="1">
      <c r="B10" s="372" t="s">
        <v>159</v>
      </c>
      <c r="C10" s="348">
        <f t="shared" si="0"/>
        <v>412</v>
      </c>
      <c r="D10" s="349">
        <v>0</v>
      </c>
      <c r="E10" s="349">
        <v>15</v>
      </c>
      <c r="F10" s="349">
        <v>84</v>
      </c>
      <c r="G10" s="349">
        <v>212</v>
      </c>
      <c r="H10" s="349">
        <v>101</v>
      </c>
      <c r="I10" s="349">
        <v>0</v>
      </c>
      <c r="J10" s="371">
        <v>681</v>
      </c>
    </row>
    <row r="11" spans="2:10" ht="13.5" customHeight="1">
      <c r="B11" s="372" t="s">
        <v>160</v>
      </c>
      <c r="C11" s="348">
        <f t="shared" si="0"/>
        <v>36</v>
      </c>
      <c r="D11" s="349">
        <v>0</v>
      </c>
      <c r="E11" s="349">
        <v>4</v>
      </c>
      <c r="F11" s="349">
        <v>3</v>
      </c>
      <c r="G11" s="349">
        <v>11</v>
      </c>
      <c r="H11" s="349">
        <v>18</v>
      </c>
      <c r="I11" s="349">
        <v>0</v>
      </c>
      <c r="J11" s="371">
        <v>100</v>
      </c>
    </row>
    <row r="12" spans="2:10" ht="13.5" customHeight="1">
      <c r="B12" s="372" t="s">
        <v>161</v>
      </c>
      <c r="C12" s="348">
        <f t="shared" si="0"/>
        <v>25</v>
      </c>
      <c r="D12" s="349">
        <v>0</v>
      </c>
      <c r="E12" s="349">
        <v>0</v>
      </c>
      <c r="F12" s="349">
        <v>6</v>
      </c>
      <c r="G12" s="349">
        <v>12</v>
      </c>
      <c r="H12" s="373">
        <v>6</v>
      </c>
      <c r="I12" s="349">
        <v>1</v>
      </c>
      <c r="J12" s="371">
        <v>98</v>
      </c>
    </row>
    <row r="13" spans="2:10" ht="13.5" customHeight="1">
      <c r="B13" s="372" t="s">
        <v>162</v>
      </c>
      <c r="C13" s="348">
        <v>28</v>
      </c>
      <c r="D13" s="349">
        <v>0</v>
      </c>
      <c r="E13" s="349">
        <v>0</v>
      </c>
      <c r="F13" s="349">
        <v>0</v>
      </c>
      <c r="G13" s="349">
        <v>14</v>
      </c>
      <c r="H13" s="349">
        <v>10</v>
      </c>
      <c r="I13" s="349">
        <v>4</v>
      </c>
      <c r="J13" s="374">
        <v>174</v>
      </c>
    </row>
    <row r="14" spans="2:10" ht="13.5" customHeight="1">
      <c r="B14" s="372" t="s">
        <v>163</v>
      </c>
      <c r="C14" s="348">
        <f>SUM(D14:I14)</f>
        <v>30</v>
      </c>
      <c r="D14" s="349">
        <v>0</v>
      </c>
      <c r="E14" s="349">
        <v>0</v>
      </c>
      <c r="F14" s="349">
        <v>0</v>
      </c>
      <c r="G14" s="349">
        <v>5</v>
      </c>
      <c r="H14" s="349">
        <v>18</v>
      </c>
      <c r="I14" s="349">
        <v>7</v>
      </c>
      <c r="J14" s="374">
        <v>531</v>
      </c>
    </row>
    <row r="15" spans="2:10" ht="13.5" customHeight="1">
      <c r="B15" s="372" t="s">
        <v>164</v>
      </c>
      <c r="C15" s="348">
        <f>SUM(D15:I15)</f>
        <v>3</v>
      </c>
      <c r="D15" s="349">
        <v>0</v>
      </c>
      <c r="E15" s="349">
        <v>0</v>
      </c>
      <c r="F15" s="349">
        <v>0</v>
      </c>
      <c r="G15" s="349">
        <v>1</v>
      </c>
      <c r="H15" s="349">
        <v>1</v>
      </c>
      <c r="I15" s="349">
        <v>1</v>
      </c>
      <c r="J15" s="375">
        <v>92</v>
      </c>
    </row>
    <row r="16" spans="2:10" ht="13.5" customHeight="1">
      <c r="B16" s="372" t="s">
        <v>165</v>
      </c>
      <c r="C16" s="348">
        <f>SUM(D16:I16)</f>
        <v>5</v>
      </c>
      <c r="D16" s="349">
        <v>0</v>
      </c>
      <c r="E16" s="349">
        <v>0</v>
      </c>
      <c r="F16" s="349">
        <v>0</v>
      </c>
      <c r="G16" s="349">
        <v>1</v>
      </c>
      <c r="H16" s="349">
        <v>0</v>
      </c>
      <c r="I16" s="349">
        <v>4</v>
      </c>
      <c r="J16" s="374">
        <v>242</v>
      </c>
    </row>
    <row r="17" spans="2:10" ht="13.5" customHeight="1">
      <c r="B17" s="370" t="s">
        <v>166</v>
      </c>
      <c r="C17" s="348">
        <v>0</v>
      </c>
      <c r="D17" s="349">
        <v>0</v>
      </c>
      <c r="E17" s="349">
        <v>0</v>
      </c>
      <c r="F17" s="349">
        <v>0</v>
      </c>
      <c r="G17" s="349">
        <v>0</v>
      </c>
      <c r="H17" s="349">
        <v>0</v>
      </c>
      <c r="I17" s="349">
        <v>0</v>
      </c>
      <c r="J17" s="374">
        <v>0</v>
      </c>
    </row>
    <row r="18" spans="2:10" ht="13.5" customHeight="1">
      <c r="B18" s="370" t="s">
        <v>146</v>
      </c>
      <c r="C18" s="348">
        <f>SUM(D18:I18)</f>
        <v>20</v>
      </c>
      <c r="D18" s="349">
        <v>0</v>
      </c>
      <c r="E18" s="349">
        <v>4</v>
      </c>
      <c r="F18" s="349">
        <v>8</v>
      </c>
      <c r="G18" s="349">
        <v>4</v>
      </c>
      <c r="H18" s="349">
        <v>4</v>
      </c>
      <c r="I18" s="349">
        <v>0</v>
      </c>
      <c r="J18" s="371">
        <v>370</v>
      </c>
    </row>
    <row r="19" spans="2:10" ht="13.5" customHeight="1">
      <c r="B19" s="376" t="s">
        <v>167</v>
      </c>
      <c r="C19" s="356">
        <f>SUM(D19:I19)</f>
        <v>7</v>
      </c>
      <c r="D19" s="357">
        <v>0</v>
      </c>
      <c r="E19" s="357">
        <v>6</v>
      </c>
      <c r="F19" s="357">
        <v>1</v>
      </c>
      <c r="G19" s="357">
        <v>0</v>
      </c>
      <c r="H19" s="357">
        <v>0</v>
      </c>
      <c r="I19" s="357">
        <v>0</v>
      </c>
      <c r="J19" s="377">
        <v>39</v>
      </c>
    </row>
    <row r="20" spans="2:9" ht="13.5" customHeight="1">
      <c r="B20" s="362" t="s">
        <v>168</v>
      </c>
      <c r="C20" s="327"/>
      <c r="D20" s="327"/>
      <c r="E20" s="378"/>
      <c r="F20" s="378"/>
      <c r="G20" s="378"/>
      <c r="H20" s="378"/>
      <c r="I20" s="378"/>
    </row>
  </sheetData>
  <mergeCells count="9">
    <mergeCell ref="B5:B6"/>
    <mergeCell ref="J5:J6"/>
    <mergeCell ref="C5:C6"/>
    <mergeCell ref="D5:D6"/>
    <mergeCell ref="E5:E6"/>
    <mergeCell ref="F5:F6"/>
    <mergeCell ref="G5:G6"/>
    <mergeCell ref="H5:H6"/>
    <mergeCell ref="I5:I6"/>
  </mergeCells>
  <printOptions/>
  <pageMargins left="0.2755905511811024" right="0.2755905511811024" top="0.3937007874015748" bottom="0.3937007874015748" header="0.1968503937007874" footer="0.1968503937007874"/>
  <pageSetup horizontalDpi="400" verticalDpi="400" orientation="portrait" paperSize="9" r:id="rId1"/>
  <headerFooter alignWithMargins="0">
    <oddFooter>&amp;C&amp;F&amp;A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A1" sqref="A1"/>
    </sheetView>
  </sheetViews>
  <sheetFormatPr defaultColWidth="9.00390625" defaultRowHeight="15" customHeight="1"/>
  <cols>
    <col min="1" max="1" width="5.125" style="381" customWidth="1"/>
    <col min="2" max="2" width="4.625" style="381" customWidth="1"/>
    <col min="3" max="3" width="10.625" style="380" customWidth="1"/>
    <col min="4" max="8" width="11.625" style="380" customWidth="1"/>
    <col min="9" max="9" width="11.625" style="381" customWidth="1"/>
    <col min="10" max="10" width="11.125" style="381" bestFit="1" customWidth="1"/>
    <col min="11" max="16384" width="9.00390625" style="381" customWidth="1"/>
  </cols>
  <sheetData>
    <row r="1" spans="1:2" ht="21.75" customHeight="1">
      <c r="A1" s="379" t="s">
        <v>208</v>
      </c>
      <c r="B1" s="379"/>
    </row>
    <row r="2" spans="1:19" ht="15" customHeight="1" thickBot="1">
      <c r="A2" s="382"/>
      <c r="B2" s="382"/>
      <c r="C2" s="382"/>
      <c r="D2" s="382"/>
      <c r="E2" s="382"/>
      <c r="F2" s="382"/>
      <c r="G2" s="382"/>
      <c r="H2" s="383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3" t="s">
        <v>170</v>
      </c>
    </row>
    <row r="3" spans="1:19" ht="15" customHeight="1" thickTop="1">
      <c r="A3" s="1385" t="s">
        <v>171</v>
      </c>
      <c r="B3" s="1386"/>
      <c r="C3" s="1387"/>
      <c r="D3" s="384" t="s">
        <v>172</v>
      </c>
      <c r="E3" s="385" t="s">
        <v>173</v>
      </c>
      <c r="F3" s="385" t="s">
        <v>174</v>
      </c>
      <c r="G3" s="385" t="s">
        <v>175</v>
      </c>
      <c r="H3" s="385" t="s">
        <v>176</v>
      </c>
      <c r="I3" s="384" t="s">
        <v>177</v>
      </c>
      <c r="J3" s="385" t="s">
        <v>178</v>
      </c>
      <c r="K3" s="385" t="s">
        <v>179</v>
      </c>
      <c r="L3" s="385" t="s">
        <v>180</v>
      </c>
      <c r="M3" s="385" t="s">
        <v>181</v>
      </c>
      <c r="N3" s="385" t="s">
        <v>182</v>
      </c>
      <c r="O3" s="385" t="s">
        <v>183</v>
      </c>
      <c r="P3" s="385" t="s">
        <v>184</v>
      </c>
      <c r="Q3" s="385" t="s">
        <v>185</v>
      </c>
      <c r="R3" s="385" t="s">
        <v>186</v>
      </c>
      <c r="S3" s="385" t="s">
        <v>187</v>
      </c>
    </row>
    <row r="4" spans="1:19" s="389" customFormat="1" ht="18" customHeight="1">
      <c r="A4" s="1388" t="s">
        <v>1129</v>
      </c>
      <c r="B4" s="1389"/>
      <c r="C4" s="1390"/>
      <c r="D4" s="386">
        <f>SUM(D15,D21,D25,D30)</f>
        <v>11886.5</v>
      </c>
      <c r="E4" s="386">
        <f>SUM(E15,E21,E25,E30)</f>
        <v>21961.9</v>
      </c>
      <c r="F4" s="386">
        <f>SUM(F15,F21,F25,F30)</f>
        <v>20286.600000000002</v>
      </c>
      <c r="G4" s="387">
        <f>SUM(G15,G21,G25,G30)</f>
        <v>22665.700000000004</v>
      </c>
      <c r="H4" s="387">
        <v>423.1</v>
      </c>
      <c r="I4" s="387">
        <v>765.5</v>
      </c>
      <c r="J4" s="387">
        <v>1136.9</v>
      </c>
      <c r="K4" s="387">
        <v>1457.4</v>
      </c>
      <c r="L4" s="387">
        <v>3252.9</v>
      </c>
      <c r="M4" s="387">
        <v>3466.5</v>
      </c>
      <c r="N4" s="387">
        <v>2768.9</v>
      </c>
      <c r="O4" s="387">
        <v>3222.3</v>
      </c>
      <c r="P4" s="387">
        <v>2715.9</v>
      </c>
      <c r="Q4" s="387">
        <v>1289.5</v>
      </c>
      <c r="R4" s="387">
        <v>1375.3</v>
      </c>
      <c r="S4" s="388">
        <v>791.5</v>
      </c>
    </row>
    <row r="5" spans="1:19" ht="18" customHeight="1">
      <c r="A5" s="1399"/>
      <c r="B5" s="1395" t="s">
        <v>188</v>
      </c>
      <c r="C5" s="1396"/>
      <c r="D5" s="391">
        <v>1367.2</v>
      </c>
      <c r="E5" s="392">
        <v>2314</v>
      </c>
      <c r="F5" s="392">
        <v>6232.5</v>
      </c>
      <c r="G5" s="392">
        <v>2868.5</v>
      </c>
      <c r="H5" s="392">
        <v>0.6</v>
      </c>
      <c r="I5" s="392">
        <v>0.3</v>
      </c>
      <c r="J5" s="392">
        <v>247.2</v>
      </c>
      <c r="K5" s="392">
        <v>609.9</v>
      </c>
      <c r="L5" s="392">
        <v>1562.5</v>
      </c>
      <c r="M5" s="392">
        <v>286.9</v>
      </c>
      <c r="N5" s="392">
        <v>0</v>
      </c>
      <c r="O5" s="392">
        <v>0.1</v>
      </c>
      <c r="P5" s="392">
        <v>0.1</v>
      </c>
      <c r="Q5" s="392">
        <v>4.9</v>
      </c>
      <c r="R5" s="392">
        <v>63.7</v>
      </c>
      <c r="S5" s="393">
        <v>92.3</v>
      </c>
    </row>
    <row r="6" spans="1:19" ht="18" customHeight="1">
      <c r="A6" s="1399"/>
      <c r="B6" s="1395" t="s">
        <v>189</v>
      </c>
      <c r="C6" s="1396"/>
      <c r="D6" s="380">
        <v>254.2</v>
      </c>
      <c r="E6" s="392">
        <v>272.7</v>
      </c>
      <c r="F6" s="392">
        <v>254.3</v>
      </c>
      <c r="G6" s="392">
        <v>247.9</v>
      </c>
      <c r="H6" s="392">
        <v>4.7</v>
      </c>
      <c r="I6" s="392">
        <v>3.2</v>
      </c>
      <c r="J6" s="392">
        <v>4.6</v>
      </c>
      <c r="K6" s="392">
        <v>8.6</v>
      </c>
      <c r="L6" s="392">
        <v>31.3</v>
      </c>
      <c r="M6" s="392">
        <v>33.9</v>
      </c>
      <c r="N6" s="392">
        <v>25.7</v>
      </c>
      <c r="O6" s="392">
        <v>20.9</v>
      </c>
      <c r="P6" s="392">
        <v>24.4</v>
      </c>
      <c r="Q6" s="392">
        <v>30.7</v>
      </c>
      <c r="R6" s="392">
        <v>23.6</v>
      </c>
      <c r="S6" s="393">
        <v>36.3</v>
      </c>
    </row>
    <row r="7" spans="1:19" ht="17.25" customHeight="1">
      <c r="A7" s="1399"/>
      <c r="B7" s="1393" t="s">
        <v>190</v>
      </c>
      <c r="C7" s="1394"/>
      <c r="D7" s="380">
        <v>460.2</v>
      </c>
      <c r="E7" s="392">
        <v>407.9</v>
      </c>
      <c r="F7" s="392">
        <v>511.7</v>
      </c>
      <c r="G7" s="392">
        <v>428.8</v>
      </c>
      <c r="H7" s="392">
        <v>32</v>
      </c>
      <c r="I7" s="392">
        <v>24.6</v>
      </c>
      <c r="J7" s="392">
        <v>56.8</v>
      </c>
      <c r="K7" s="392">
        <v>55.2</v>
      </c>
      <c r="L7" s="392">
        <v>44.2</v>
      </c>
      <c r="M7" s="392">
        <v>53.3</v>
      </c>
      <c r="N7" s="392">
        <v>14.5</v>
      </c>
      <c r="O7" s="392">
        <v>10.7</v>
      </c>
      <c r="P7" s="392">
        <v>41.1</v>
      </c>
      <c r="Q7" s="392">
        <v>49.9</v>
      </c>
      <c r="R7" s="392">
        <v>20.7</v>
      </c>
      <c r="S7" s="393">
        <v>25.8</v>
      </c>
    </row>
    <row r="8" spans="1:19" ht="18" customHeight="1">
      <c r="A8" s="1399"/>
      <c r="B8" s="1391" t="s">
        <v>191</v>
      </c>
      <c r="C8" s="1392"/>
      <c r="D8" s="380">
        <v>352.4</v>
      </c>
      <c r="E8" s="392">
        <v>214.2</v>
      </c>
      <c r="F8" s="392">
        <v>182.7</v>
      </c>
      <c r="G8" s="392">
        <v>152.4</v>
      </c>
      <c r="H8" s="392">
        <v>50.3</v>
      </c>
      <c r="I8" s="392">
        <v>57.5</v>
      </c>
      <c r="J8" s="392">
        <v>12.9</v>
      </c>
      <c r="K8" s="392">
        <v>2.9</v>
      </c>
      <c r="L8" s="392">
        <v>0.9</v>
      </c>
      <c r="M8" s="392">
        <v>0.3</v>
      </c>
      <c r="N8" s="392">
        <v>0.2</v>
      </c>
      <c r="O8" s="392">
        <v>0.1</v>
      </c>
      <c r="P8" s="392">
        <v>8.3</v>
      </c>
      <c r="Q8" s="392">
        <v>15.7</v>
      </c>
      <c r="R8" s="392">
        <v>0.9</v>
      </c>
      <c r="S8" s="393">
        <v>2.4</v>
      </c>
    </row>
    <row r="9" spans="1:19" ht="18" customHeight="1">
      <c r="A9" s="1399"/>
      <c r="B9" s="1391" t="s">
        <v>192</v>
      </c>
      <c r="C9" s="1392"/>
      <c r="D9" s="391">
        <v>517</v>
      </c>
      <c r="E9" s="392">
        <v>536.9</v>
      </c>
      <c r="F9" s="392">
        <v>431.7</v>
      </c>
      <c r="G9" s="392">
        <v>480</v>
      </c>
      <c r="H9" s="392">
        <v>63.6</v>
      </c>
      <c r="I9" s="392">
        <v>177.6</v>
      </c>
      <c r="J9" s="392">
        <v>134</v>
      </c>
      <c r="K9" s="392">
        <v>103.9</v>
      </c>
      <c r="L9" s="392">
        <v>0</v>
      </c>
      <c r="M9" s="392">
        <v>0.1</v>
      </c>
      <c r="N9" s="99">
        <v>0</v>
      </c>
      <c r="O9" s="99">
        <v>0</v>
      </c>
      <c r="P9" s="99">
        <v>0</v>
      </c>
      <c r="Q9" s="392">
        <v>0</v>
      </c>
      <c r="R9" s="392">
        <v>0</v>
      </c>
      <c r="S9" s="393">
        <v>0.8</v>
      </c>
    </row>
    <row r="10" spans="1:19" ht="14.25" customHeight="1">
      <c r="A10" s="1399"/>
      <c r="B10" s="1391" t="s">
        <v>193</v>
      </c>
      <c r="C10" s="1392"/>
      <c r="D10" s="391">
        <v>1757</v>
      </c>
      <c r="E10" s="392">
        <v>1657.9</v>
      </c>
      <c r="F10" s="392">
        <v>2587.6</v>
      </c>
      <c r="G10" s="392">
        <v>1638.8</v>
      </c>
      <c r="H10" s="392">
        <v>72.3</v>
      </c>
      <c r="I10" s="392">
        <v>220.4</v>
      </c>
      <c r="J10" s="392">
        <v>180.4</v>
      </c>
      <c r="K10" s="392">
        <v>73.3</v>
      </c>
      <c r="L10" s="392">
        <v>72.8</v>
      </c>
      <c r="M10" s="392">
        <v>16.2</v>
      </c>
      <c r="N10" s="392">
        <v>2</v>
      </c>
      <c r="O10" s="392">
        <v>3.3</v>
      </c>
      <c r="P10" s="392">
        <v>232.7</v>
      </c>
      <c r="Q10" s="392">
        <v>151.2</v>
      </c>
      <c r="R10" s="392">
        <v>539.9</v>
      </c>
      <c r="S10" s="393">
        <v>74.3</v>
      </c>
    </row>
    <row r="11" spans="1:19" ht="18" customHeight="1">
      <c r="A11" s="1399"/>
      <c r="B11" s="1391" t="s">
        <v>194</v>
      </c>
      <c r="C11" s="1392"/>
      <c r="D11" s="391">
        <v>11.8</v>
      </c>
      <c r="E11" s="392">
        <v>27</v>
      </c>
      <c r="F11" s="392">
        <v>88.2</v>
      </c>
      <c r="G11" s="392">
        <v>87.8</v>
      </c>
      <c r="H11" s="392">
        <v>1.3</v>
      </c>
      <c r="I11" s="392">
        <v>15.3</v>
      </c>
      <c r="J11" s="392">
        <v>32</v>
      </c>
      <c r="K11" s="392">
        <v>1.7</v>
      </c>
      <c r="L11" s="392">
        <v>3.7</v>
      </c>
      <c r="M11" s="392">
        <v>4</v>
      </c>
      <c r="N11" s="99">
        <v>0</v>
      </c>
      <c r="O11" s="99">
        <v>0</v>
      </c>
      <c r="P11" s="392">
        <v>6.1</v>
      </c>
      <c r="Q11" s="392">
        <v>3.1</v>
      </c>
      <c r="R11" s="392">
        <v>4</v>
      </c>
      <c r="S11" s="393">
        <v>16.6</v>
      </c>
    </row>
    <row r="12" spans="1:19" ht="16.5" customHeight="1">
      <c r="A12" s="1399"/>
      <c r="B12" s="1391" t="s">
        <v>195</v>
      </c>
      <c r="C12" s="1392"/>
      <c r="D12" s="380">
        <v>275.2</v>
      </c>
      <c r="E12" s="392">
        <v>133.9</v>
      </c>
      <c r="F12" s="392">
        <v>373.7</v>
      </c>
      <c r="G12" s="392">
        <v>260.6</v>
      </c>
      <c r="H12" s="392">
        <v>0.8</v>
      </c>
      <c r="I12" s="99">
        <v>0</v>
      </c>
      <c r="J12" s="392">
        <v>0.1</v>
      </c>
      <c r="K12" s="392">
        <v>1.7</v>
      </c>
      <c r="L12" s="392">
        <v>2.7</v>
      </c>
      <c r="M12" s="392">
        <v>12.9</v>
      </c>
      <c r="N12" s="392">
        <v>9.5</v>
      </c>
      <c r="O12" s="392">
        <v>55.9</v>
      </c>
      <c r="P12" s="392">
        <v>45.1</v>
      </c>
      <c r="Q12" s="392">
        <v>66.4</v>
      </c>
      <c r="R12" s="392">
        <v>41.7</v>
      </c>
      <c r="S12" s="393">
        <v>23.8</v>
      </c>
    </row>
    <row r="13" spans="1:19" ht="18" customHeight="1">
      <c r="A13" s="1399"/>
      <c r="B13" s="1391" t="s">
        <v>196</v>
      </c>
      <c r="C13" s="1392"/>
      <c r="D13" s="380">
        <v>153.6</v>
      </c>
      <c r="E13" s="392">
        <v>224.2</v>
      </c>
      <c r="F13" s="392">
        <v>167.6</v>
      </c>
      <c r="G13" s="392">
        <v>188.5</v>
      </c>
      <c r="H13" s="392">
        <v>5.2</v>
      </c>
      <c r="I13" s="392">
        <v>2.3</v>
      </c>
      <c r="J13" s="392">
        <v>12.1</v>
      </c>
      <c r="K13" s="392">
        <v>37.2</v>
      </c>
      <c r="L13" s="392">
        <v>21.9</v>
      </c>
      <c r="M13" s="392">
        <v>38.9</v>
      </c>
      <c r="N13" s="392">
        <v>12.7</v>
      </c>
      <c r="O13" s="392">
        <v>11</v>
      </c>
      <c r="P13" s="392">
        <v>23.3</v>
      </c>
      <c r="Q13" s="392">
        <v>17.6</v>
      </c>
      <c r="R13" s="392">
        <v>3.7</v>
      </c>
      <c r="S13" s="393">
        <v>2.6</v>
      </c>
    </row>
    <row r="14" spans="1:19" ht="15" customHeight="1">
      <c r="A14" s="1399"/>
      <c r="B14" s="1397" t="s">
        <v>197</v>
      </c>
      <c r="C14" s="1398"/>
      <c r="D14" s="391">
        <v>2039.7</v>
      </c>
      <c r="E14" s="392">
        <v>1705</v>
      </c>
      <c r="F14" s="392">
        <v>2032.9</v>
      </c>
      <c r="G14" s="392">
        <v>2750.9</v>
      </c>
      <c r="H14" s="392">
        <v>29.1</v>
      </c>
      <c r="I14" s="392">
        <v>118.8</v>
      </c>
      <c r="J14" s="392">
        <v>216.3</v>
      </c>
      <c r="K14" s="392">
        <v>321.5</v>
      </c>
      <c r="L14" s="392">
        <v>466.4</v>
      </c>
      <c r="M14" s="392">
        <v>651.6</v>
      </c>
      <c r="N14" s="392">
        <v>251.1</v>
      </c>
      <c r="O14" s="392">
        <v>54.1</v>
      </c>
      <c r="P14" s="392">
        <v>55.9</v>
      </c>
      <c r="Q14" s="392">
        <v>445.3</v>
      </c>
      <c r="R14" s="392">
        <v>62.7</v>
      </c>
      <c r="S14" s="393">
        <v>78</v>
      </c>
    </row>
    <row r="15" spans="1:19" ht="17.25" customHeight="1">
      <c r="A15" s="1399"/>
      <c r="B15" s="1391" t="s">
        <v>198</v>
      </c>
      <c r="C15" s="1392"/>
      <c r="D15" s="391">
        <f>SUM(D5:D14)</f>
        <v>7188.3</v>
      </c>
      <c r="E15" s="396">
        <v>7593.7</v>
      </c>
      <c r="F15" s="396">
        <f aca="true" t="shared" si="0" ref="F15:S15">SUM(F5:F14)</f>
        <v>12862.900000000001</v>
      </c>
      <c r="G15" s="392">
        <f t="shared" si="0"/>
        <v>9104.2</v>
      </c>
      <c r="H15" s="392">
        <f t="shared" si="0"/>
        <v>259.90000000000003</v>
      </c>
      <c r="I15" s="392">
        <f t="shared" si="0"/>
        <v>620</v>
      </c>
      <c r="J15" s="392">
        <f t="shared" si="0"/>
        <v>896.4000000000001</v>
      </c>
      <c r="K15" s="392">
        <f t="shared" si="0"/>
        <v>1215.9</v>
      </c>
      <c r="L15" s="392">
        <f t="shared" si="0"/>
        <v>2206.4</v>
      </c>
      <c r="M15" s="392">
        <f t="shared" si="0"/>
        <v>1098.1</v>
      </c>
      <c r="N15" s="392">
        <f t="shared" si="0"/>
        <v>315.7</v>
      </c>
      <c r="O15" s="392">
        <f t="shared" si="0"/>
        <v>156.1</v>
      </c>
      <c r="P15" s="392">
        <f t="shared" si="0"/>
        <v>437</v>
      </c>
      <c r="Q15" s="392">
        <f t="shared" si="0"/>
        <v>784.8</v>
      </c>
      <c r="R15" s="392">
        <f t="shared" si="0"/>
        <v>760.9000000000001</v>
      </c>
      <c r="S15" s="393">
        <f t="shared" si="0"/>
        <v>352.90000000000003</v>
      </c>
    </row>
    <row r="16" spans="1:19" ht="3" customHeight="1" hidden="1">
      <c r="A16" s="390"/>
      <c r="B16" s="1391"/>
      <c r="C16" s="1392"/>
      <c r="D16" s="392"/>
      <c r="E16" s="392"/>
      <c r="F16" s="397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3"/>
    </row>
    <row r="17" spans="1:19" ht="6" customHeight="1">
      <c r="A17" s="398"/>
      <c r="B17" s="399"/>
      <c r="C17" s="400"/>
      <c r="D17" s="392"/>
      <c r="E17" s="392"/>
      <c r="F17" s="397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3"/>
    </row>
    <row r="18" spans="1:19" ht="18" customHeight="1">
      <c r="A18" s="1400"/>
      <c r="B18" s="1391" t="s">
        <v>199</v>
      </c>
      <c r="C18" s="1392"/>
      <c r="D18" s="392">
        <v>8.8</v>
      </c>
      <c r="E18" s="392">
        <v>31.3</v>
      </c>
      <c r="F18" s="392">
        <v>17.9</v>
      </c>
      <c r="G18" s="392">
        <v>6.7</v>
      </c>
      <c r="H18" s="392">
        <v>2.9</v>
      </c>
      <c r="I18" s="392">
        <v>0.3</v>
      </c>
      <c r="J18" s="392">
        <v>0.6</v>
      </c>
      <c r="K18" s="392">
        <v>0.2</v>
      </c>
      <c r="L18" s="392">
        <v>0</v>
      </c>
      <c r="M18" s="392">
        <v>0.1</v>
      </c>
      <c r="N18" s="392">
        <v>0.2</v>
      </c>
      <c r="O18" s="392">
        <v>0.3</v>
      </c>
      <c r="P18" s="392">
        <v>0.5</v>
      </c>
      <c r="Q18" s="392">
        <v>0</v>
      </c>
      <c r="R18" s="392">
        <v>0</v>
      </c>
      <c r="S18" s="393">
        <v>1.6</v>
      </c>
    </row>
    <row r="19" spans="1:19" ht="18" customHeight="1">
      <c r="A19" s="1400"/>
      <c r="B19" s="1391" t="s">
        <v>200</v>
      </c>
      <c r="C19" s="1392"/>
      <c r="D19" s="392">
        <v>17.4</v>
      </c>
      <c r="E19" s="392">
        <v>20</v>
      </c>
      <c r="F19" s="392">
        <v>22.6</v>
      </c>
      <c r="G19" s="392">
        <v>80</v>
      </c>
      <c r="H19" s="392">
        <v>0.7</v>
      </c>
      <c r="I19" s="392">
        <v>0</v>
      </c>
      <c r="J19" s="392">
        <v>0</v>
      </c>
      <c r="K19" s="392">
        <v>0.1</v>
      </c>
      <c r="L19" s="392">
        <v>0.1</v>
      </c>
      <c r="M19" s="392">
        <v>7.5</v>
      </c>
      <c r="N19" s="392">
        <v>24.4</v>
      </c>
      <c r="O19" s="392">
        <v>15.8</v>
      </c>
      <c r="P19" s="392">
        <v>12.8</v>
      </c>
      <c r="Q19" s="392">
        <v>5.3</v>
      </c>
      <c r="R19" s="392">
        <v>6.9</v>
      </c>
      <c r="S19" s="393">
        <v>6.4</v>
      </c>
    </row>
    <row r="20" spans="1:19" ht="15" customHeight="1">
      <c r="A20" s="1400"/>
      <c r="B20" s="1397" t="s">
        <v>197</v>
      </c>
      <c r="C20" s="1398"/>
      <c r="D20" s="392">
        <v>45.3</v>
      </c>
      <c r="E20" s="392">
        <v>33.5</v>
      </c>
      <c r="F20" s="392">
        <v>24.6</v>
      </c>
      <c r="G20" s="392">
        <v>36.3</v>
      </c>
      <c r="H20" s="392">
        <v>0.2</v>
      </c>
      <c r="I20" s="392">
        <v>0.4</v>
      </c>
      <c r="J20" s="392">
        <v>1.3</v>
      </c>
      <c r="K20" s="392">
        <v>1.4</v>
      </c>
      <c r="L20" s="392">
        <v>3.4</v>
      </c>
      <c r="M20" s="392">
        <v>3.9</v>
      </c>
      <c r="N20" s="392">
        <v>5.8</v>
      </c>
      <c r="O20" s="392">
        <v>4.1</v>
      </c>
      <c r="P20" s="392">
        <v>2.6</v>
      </c>
      <c r="Q20" s="392">
        <v>0.6</v>
      </c>
      <c r="R20" s="392">
        <v>0.1</v>
      </c>
      <c r="S20" s="393">
        <v>12.5</v>
      </c>
    </row>
    <row r="21" spans="1:19" ht="16.5" customHeight="1">
      <c r="A21" s="1400"/>
      <c r="B21" s="1397" t="s">
        <v>198</v>
      </c>
      <c r="C21" s="1398"/>
      <c r="D21" s="392">
        <f aca="true" t="shared" si="1" ref="D21:S21">SUM(D18:D20)</f>
        <v>71.5</v>
      </c>
      <c r="E21" s="392">
        <f t="shared" si="1"/>
        <v>84.8</v>
      </c>
      <c r="F21" s="392">
        <f t="shared" si="1"/>
        <v>65.1</v>
      </c>
      <c r="G21" s="392">
        <f t="shared" si="1"/>
        <v>123</v>
      </c>
      <c r="H21" s="392">
        <f t="shared" si="1"/>
        <v>3.8</v>
      </c>
      <c r="I21" s="392">
        <f t="shared" si="1"/>
        <v>0.7</v>
      </c>
      <c r="J21" s="392">
        <f t="shared" si="1"/>
        <v>1.9</v>
      </c>
      <c r="K21" s="392">
        <f t="shared" si="1"/>
        <v>1.7</v>
      </c>
      <c r="L21" s="392">
        <f t="shared" si="1"/>
        <v>3.5</v>
      </c>
      <c r="M21" s="392">
        <f t="shared" si="1"/>
        <v>11.5</v>
      </c>
      <c r="N21" s="392">
        <f t="shared" si="1"/>
        <v>30.4</v>
      </c>
      <c r="O21" s="392">
        <f t="shared" si="1"/>
        <v>20.200000000000003</v>
      </c>
      <c r="P21" s="392">
        <f t="shared" si="1"/>
        <v>15.9</v>
      </c>
      <c r="Q21" s="392">
        <f t="shared" si="1"/>
        <v>5.8999999999999995</v>
      </c>
      <c r="R21" s="392">
        <f t="shared" si="1"/>
        <v>7</v>
      </c>
      <c r="S21" s="393">
        <f t="shared" si="1"/>
        <v>20.5</v>
      </c>
    </row>
    <row r="22" spans="1:19" ht="15" customHeight="1">
      <c r="A22" s="1400" t="s">
        <v>201</v>
      </c>
      <c r="B22" s="1397" t="s">
        <v>202</v>
      </c>
      <c r="C22" s="1398"/>
      <c r="D22" s="392">
        <v>4180.7</v>
      </c>
      <c r="E22" s="392">
        <v>13769.4</v>
      </c>
      <c r="F22" s="392">
        <v>6849.8</v>
      </c>
      <c r="G22" s="392">
        <v>12998.6</v>
      </c>
      <c r="H22" s="392">
        <v>122.2</v>
      </c>
      <c r="I22" s="392">
        <v>106.2</v>
      </c>
      <c r="J22" s="392">
        <v>163.9</v>
      </c>
      <c r="K22" s="392">
        <v>159.4</v>
      </c>
      <c r="L22" s="392">
        <v>1018.8</v>
      </c>
      <c r="M22" s="392">
        <v>2336.8</v>
      </c>
      <c r="N22" s="392">
        <v>2409.9</v>
      </c>
      <c r="O22" s="392">
        <v>3004.6</v>
      </c>
      <c r="P22" s="392">
        <v>2234.1</v>
      </c>
      <c r="Q22" s="392">
        <v>476.8</v>
      </c>
      <c r="R22" s="392">
        <v>584.7</v>
      </c>
      <c r="S22" s="393">
        <v>381.2</v>
      </c>
    </row>
    <row r="23" spans="1:19" ht="15" customHeight="1">
      <c r="A23" s="1400"/>
      <c r="B23" s="1397" t="s">
        <v>203</v>
      </c>
      <c r="C23" s="1398"/>
      <c r="D23" s="392">
        <v>192.7</v>
      </c>
      <c r="E23" s="392">
        <v>192.7</v>
      </c>
      <c r="F23" s="392">
        <v>213.7</v>
      </c>
      <c r="G23" s="392">
        <v>223.2</v>
      </c>
      <c r="H23" s="392">
        <v>32.3</v>
      </c>
      <c r="I23" s="392">
        <v>32.6</v>
      </c>
      <c r="J23" s="392">
        <v>36.5</v>
      </c>
      <c r="K23" s="392">
        <v>26.2</v>
      </c>
      <c r="L23" s="392">
        <v>9.9</v>
      </c>
      <c r="M23" s="392">
        <v>5.2</v>
      </c>
      <c r="N23" s="392">
        <v>4.8</v>
      </c>
      <c r="O23" s="392">
        <v>7.7</v>
      </c>
      <c r="P23" s="392">
        <v>10.2</v>
      </c>
      <c r="Q23" s="392">
        <v>16.2</v>
      </c>
      <c r="R23" s="392">
        <v>9.2</v>
      </c>
      <c r="S23" s="393">
        <v>32.4</v>
      </c>
    </row>
    <row r="24" spans="1:19" ht="15" customHeight="1">
      <c r="A24" s="1400"/>
      <c r="B24" s="1397" t="s">
        <v>197</v>
      </c>
      <c r="C24" s="1398"/>
      <c r="D24" s="392">
        <v>72.8</v>
      </c>
      <c r="E24" s="392">
        <v>114.2</v>
      </c>
      <c r="F24" s="392">
        <v>191.4</v>
      </c>
      <c r="G24" s="392">
        <v>126.8</v>
      </c>
      <c r="H24" s="392">
        <v>5.4</v>
      </c>
      <c r="I24" s="392">
        <v>3.2</v>
      </c>
      <c r="J24" s="392">
        <v>29</v>
      </c>
      <c r="K24" s="392">
        <v>52</v>
      </c>
      <c r="L24" s="392">
        <v>3.7</v>
      </c>
      <c r="M24" s="392">
        <v>4.2</v>
      </c>
      <c r="N24" s="392">
        <v>0.3</v>
      </c>
      <c r="O24" s="392">
        <v>0</v>
      </c>
      <c r="P24" s="392">
        <v>7.6</v>
      </c>
      <c r="Q24" s="392">
        <v>4.8</v>
      </c>
      <c r="R24" s="392">
        <v>12.9</v>
      </c>
      <c r="S24" s="393">
        <v>3.7</v>
      </c>
    </row>
    <row r="25" spans="1:20" ht="15" customHeight="1">
      <c r="A25" s="1400"/>
      <c r="B25" s="1397" t="s">
        <v>198</v>
      </c>
      <c r="C25" s="1398"/>
      <c r="D25" s="392">
        <f aca="true" t="shared" si="2" ref="D25:S25">SUM(D22:D24)</f>
        <v>4446.2</v>
      </c>
      <c r="E25" s="392">
        <f t="shared" si="2"/>
        <v>14076.300000000001</v>
      </c>
      <c r="F25" s="392">
        <f t="shared" si="2"/>
        <v>7254.9</v>
      </c>
      <c r="G25" s="392">
        <f t="shared" si="2"/>
        <v>13348.6</v>
      </c>
      <c r="H25" s="392">
        <f t="shared" si="2"/>
        <v>159.9</v>
      </c>
      <c r="I25" s="392">
        <f t="shared" si="2"/>
        <v>142</v>
      </c>
      <c r="J25" s="392">
        <f t="shared" si="2"/>
        <v>229.4</v>
      </c>
      <c r="K25" s="392">
        <f t="shared" si="2"/>
        <v>237.6</v>
      </c>
      <c r="L25" s="392">
        <f t="shared" si="2"/>
        <v>1032.4</v>
      </c>
      <c r="M25" s="392">
        <f t="shared" si="2"/>
        <v>2346.2</v>
      </c>
      <c r="N25" s="392">
        <f t="shared" si="2"/>
        <v>2415.0000000000005</v>
      </c>
      <c r="O25" s="392">
        <f t="shared" si="2"/>
        <v>3012.2999999999997</v>
      </c>
      <c r="P25" s="392">
        <f t="shared" si="2"/>
        <v>2251.8999999999996</v>
      </c>
      <c r="Q25" s="392">
        <f t="shared" si="2"/>
        <v>497.8</v>
      </c>
      <c r="R25" s="392">
        <f t="shared" si="2"/>
        <v>606.8000000000001</v>
      </c>
      <c r="S25" s="393">
        <f t="shared" si="2"/>
        <v>417.29999999999995</v>
      </c>
      <c r="T25" s="397"/>
    </row>
    <row r="26" spans="1:19" ht="6" customHeight="1">
      <c r="A26" s="401"/>
      <c r="B26" s="394"/>
      <c r="C26" s="395"/>
      <c r="D26" s="392"/>
      <c r="E26" s="392"/>
      <c r="F26" s="397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3"/>
    </row>
    <row r="27" spans="1:19" ht="15" customHeight="1">
      <c r="A27" s="1400" t="s">
        <v>204</v>
      </c>
      <c r="B27" s="1397" t="s">
        <v>205</v>
      </c>
      <c r="C27" s="1398"/>
      <c r="D27" s="392">
        <v>42.1</v>
      </c>
      <c r="E27" s="392">
        <v>26.7</v>
      </c>
      <c r="F27" s="392">
        <v>29.9</v>
      </c>
      <c r="G27" s="392">
        <v>8.6</v>
      </c>
      <c r="H27" s="99">
        <v>0</v>
      </c>
      <c r="I27" s="392">
        <v>0</v>
      </c>
      <c r="J27" s="392">
        <v>0</v>
      </c>
      <c r="K27" s="392">
        <v>0.3</v>
      </c>
      <c r="L27" s="392">
        <v>3</v>
      </c>
      <c r="M27" s="392">
        <v>2.2</v>
      </c>
      <c r="N27" s="392">
        <v>1.4</v>
      </c>
      <c r="O27" s="392">
        <v>0.3</v>
      </c>
      <c r="P27" s="392">
        <v>0.3</v>
      </c>
      <c r="Q27" s="392">
        <v>0.7</v>
      </c>
      <c r="R27" s="392">
        <v>0.3</v>
      </c>
      <c r="S27" s="393">
        <v>0.1</v>
      </c>
    </row>
    <row r="28" spans="1:19" ht="15" customHeight="1">
      <c r="A28" s="1400"/>
      <c r="B28" s="1397" t="s">
        <v>206</v>
      </c>
      <c r="C28" s="1398"/>
      <c r="D28" s="392">
        <v>2.1</v>
      </c>
      <c r="E28" s="392">
        <v>0.8</v>
      </c>
      <c r="F28" s="392">
        <v>5.4</v>
      </c>
      <c r="G28" s="392">
        <v>2.8</v>
      </c>
      <c r="H28" s="99">
        <v>0</v>
      </c>
      <c r="I28" s="392">
        <v>0.1</v>
      </c>
      <c r="J28" s="392">
        <v>1.7</v>
      </c>
      <c r="K28" s="392">
        <v>0.6</v>
      </c>
      <c r="L28" s="392">
        <v>0.1</v>
      </c>
      <c r="M28" s="392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393">
        <v>0.3</v>
      </c>
    </row>
    <row r="29" spans="1:19" ht="15" customHeight="1">
      <c r="A29" s="1400"/>
      <c r="B29" s="1397" t="s">
        <v>197</v>
      </c>
      <c r="C29" s="1398"/>
      <c r="D29" s="392">
        <v>136.3</v>
      </c>
      <c r="E29" s="392">
        <v>179.6</v>
      </c>
      <c r="F29" s="392">
        <v>68.4</v>
      </c>
      <c r="G29" s="392">
        <v>78.5</v>
      </c>
      <c r="H29" s="392">
        <v>0</v>
      </c>
      <c r="I29" s="392">
        <v>1.3</v>
      </c>
      <c r="J29" s="392">
        <v>8.3</v>
      </c>
      <c r="K29" s="392">
        <v>1.1</v>
      </c>
      <c r="L29" s="392">
        <v>7.5</v>
      </c>
      <c r="M29" s="392">
        <v>9.4</v>
      </c>
      <c r="N29" s="392">
        <v>6.3</v>
      </c>
      <c r="O29" s="392">
        <v>33.1</v>
      </c>
      <c r="P29" s="392">
        <v>10.8</v>
      </c>
      <c r="Q29" s="392">
        <v>0.3</v>
      </c>
      <c r="R29" s="392">
        <v>0.2</v>
      </c>
      <c r="S29" s="393">
        <v>0.2</v>
      </c>
    </row>
    <row r="30" spans="1:19" ht="15" customHeight="1">
      <c r="A30" s="1401"/>
      <c r="B30" s="1402" t="s">
        <v>198</v>
      </c>
      <c r="C30" s="1403"/>
      <c r="D30" s="402">
        <f aca="true" t="shared" si="3" ref="D30:S30">SUM(D27:D29)</f>
        <v>180.5</v>
      </c>
      <c r="E30" s="402">
        <f t="shared" si="3"/>
        <v>207.1</v>
      </c>
      <c r="F30" s="402">
        <f t="shared" si="3"/>
        <v>103.7</v>
      </c>
      <c r="G30" s="402">
        <f t="shared" si="3"/>
        <v>89.9</v>
      </c>
      <c r="H30" s="402">
        <f t="shared" si="3"/>
        <v>0</v>
      </c>
      <c r="I30" s="402">
        <f t="shared" si="3"/>
        <v>1.4000000000000001</v>
      </c>
      <c r="J30" s="402">
        <f t="shared" si="3"/>
        <v>10</v>
      </c>
      <c r="K30" s="402">
        <f t="shared" si="3"/>
        <v>2</v>
      </c>
      <c r="L30" s="402">
        <f t="shared" si="3"/>
        <v>10.6</v>
      </c>
      <c r="M30" s="402">
        <f t="shared" si="3"/>
        <v>11.600000000000001</v>
      </c>
      <c r="N30" s="402">
        <f t="shared" si="3"/>
        <v>7.699999999999999</v>
      </c>
      <c r="O30" s="402">
        <f t="shared" si="3"/>
        <v>33.4</v>
      </c>
      <c r="P30" s="402">
        <f t="shared" si="3"/>
        <v>11.100000000000001</v>
      </c>
      <c r="Q30" s="402">
        <f t="shared" si="3"/>
        <v>1</v>
      </c>
      <c r="R30" s="402">
        <f t="shared" si="3"/>
        <v>0.5</v>
      </c>
      <c r="S30" s="403">
        <f t="shared" si="3"/>
        <v>0.6000000000000001</v>
      </c>
    </row>
    <row r="31" ht="15" customHeight="1">
      <c r="A31" s="381" t="s">
        <v>207</v>
      </c>
    </row>
  </sheetData>
  <mergeCells count="30">
    <mergeCell ref="B27:C27"/>
    <mergeCell ref="B28:C28"/>
    <mergeCell ref="B29:C29"/>
    <mergeCell ref="A27:A30"/>
    <mergeCell ref="B30:C30"/>
    <mergeCell ref="B25:C25"/>
    <mergeCell ref="B16:C16"/>
    <mergeCell ref="B18:C18"/>
    <mergeCell ref="A5:A15"/>
    <mergeCell ref="A22:A25"/>
    <mergeCell ref="B22:C22"/>
    <mergeCell ref="B23:C23"/>
    <mergeCell ref="B24:C24"/>
    <mergeCell ref="A18:A21"/>
    <mergeCell ref="B21:C21"/>
    <mergeCell ref="B15:C15"/>
    <mergeCell ref="B20:C20"/>
    <mergeCell ref="B19:C19"/>
    <mergeCell ref="B9:C9"/>
    <mergeCell ref="B10:C10"/>
    <mergeCell ref="B13:C13"/>
    <mergeCell ref="B14:C14"/>
    <mergeCell ref="B12:C12"/>
    <mergeCell ref="B11:C11"/>
    <mergeCell ref="A3:C3"/>
    <mergeCell ref="A4:C4"/>
    <mergeCell ref="B8:C8"/>
    <mergeCell ref="B7:C7"/>
    <mergeCell ref="B6:C6"/>
    <mergeCell ref="B5:C5"/>
  </mergeCells>
  <printOptions/>
  <pageMargins left="0.2755905511811024" right="0.31496062992125984" top="0.5905511811023623" bottom="0.3937007874015748" header="0.2755905511811024" footer="0.1968503937007874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2"/>
  <sheetViews>
    <sheetView workbookViewId="0" topLeftCell="A1">
      <selection activeCell="A1" sqref="A1"/>
    </sheetView>
  </sheetViews>
  <sheetFormatPr defaultColWidth="9.00390625" defaultRowHeight="13.5"/>
  <cols>
    <col min="1" max="2" width="3.625" style="404" customWidth="1"/>
    <col min="3" max="3" width="13.375" style="404" customWidth="1"/>
    <col min="4" max="4" width="8.125" style="406" customWidth="1"/>
    <col min="5" max="5" width="9.625" style="406" customWidth="1"/>
    <col min="6" max="7" width="8.625" style="406" customWidth="1"/>
    <col min="8" max="8" width="11.00390625" style="406" customWidth="1"/>
    <col min="9" max="9" width="12.00390625" style="406" customWidth="1"/>
    <col min="10" max="10" width="12.125" style="406" customWidth="1"/>
    <col min="11" max="11" width="11.125" style="406" customWidth="1"/>
    <col min="12" max="12" width="11.00390625" style="406" customWidth="1"/>
    <col min="13" max="13" width="11.625" style="406" customWidth="1"/>
    <col min="14" max="14" width="8.50390625" style="406" customWidth="1"/>
    <col min="15" max="16384" width="9.00390625" style="406" customWidth="1"/>
  </cols>
  <sheetData>
    <row r="1" spans="2:9" ht="18" customHeight="1">
      <c r="B1" s="405" t="s">
        <v>270</v>
      </c>
      <c r="I1" s="407"/>
    </row>
    <row r="2" spans="3:9" ht="18" customHeight="1">
      <c r="C2" s="406"/>
      <c r="I2" s="407"/>
    </row>
    <row r="3" spans="3:14" ht="18" customHeight="1" thickBot="1">
      <c r="C3" s="408" t="s">
        <v>209</v>
      </c>
      <c r="H3" s="409"/>
      <c r="I3" s="409"/>
      <c r="J3" s="409"/>
      <c r="K3" s="409"/>
      <c r="L3" s="409"/>
      <c r="N3" s="410" t="s">
        <v>210</v>
      </c>
    </row>
    <row r="4" spans="2:14" ht="13.5" customHeight="1" thickTop="1">
      <c r="B4" s="1412" t="s">
        <v>211</v>
      </c>
      <c r="C4" s="1413"/>
      <c r="D4" s="1425" t="s">
        <v>212</v>
      </c>
      <c r="E4" s="1428" t="s">
        <v>213</v>
      </c>
      <c r="F4" s="1429"/>
      <c r="G4" s="1430"/>
      <c r="H4" s="1431" t="s">
        <v>214</v>
      </c>
      <c r="I4" s="1405" t="s">
        <v>215</v>
      </c>
      <c r="J4" s="1422" t="s">
        <v>216</v>
      </c>
      <c r="K4" s="1423"/>
      <c r="L4" s="1423"/>
      <c r="M4" s="1424"/>
      <c r="N4" s="1420" t="s">
        <v>217</v>
      </c>
    </row>
    <row r="5" spans="2:14" ht="12" customHeight="1">
      <c r="B5" s="1414"/>
      <c r="C5" s="1404"/>
      <c r="D5" s="1426"/>
      <c r="E5" s="1408" t="s">
        <v>218</v>
      </c>
      <c r="F5" s="1408" t="s">
        <v>219</v>
      </c>
      <c r="G5" s="1408" t="s">
        <v>220</v>
      </c>
      <c r="H5" s="1406"/>
      <c r="I5" s="1406"/>
      <c r="J5" s="1416" t="s">
        <v>221</v>
      </c>
      <c r="K5" s="1418" t="s">
        <v>222</v>
      </c>
      <c r="L5" s="1408" t="s">
        <v>223</v>
      </c>
      <c r="M5" s="1408" t="s">
        <v>220</v>
      </c>
      <c r="N5" s="1421"/>
    </row>
    <row r="6" spans="2:14" ht="38.25" customHeight="1">
      <c r="B6" s="1410" t="s">
        <v>224</v>
      </c>
      <c r="C6" s="1411"/>
      <c r="D6" s="1427"/>
      <c r="E6" s="1409" t="s">
        <v>225</v>
      </c>
      <c r="F6" s="1409" t="s">
        <v>225</v>
      </c>
      <c r="G6" s="1409" t="s">
        <v>225</v>
      </c>
      <c r="H6" s="1407"/>
      <c r="I6" s="1407"/>
      <c r="J6" s="1417"/>
      <c r="K6" s="1419"/>
      <c r="L6" s="1409"/>
      <c r="M6" s="1409"/>
      <c r="N6" s="1417"/>
    </row>
    <row r="7" spans="1:14" s="418" customFormat="1" ht="14.25" customHeight="1">
      <c r="A7" s="411"/>
      <c r="B7" s="412"/>
      <c r="C7" s="413"/>
      <c r="D7" s="414"/>
      <c r="E7" s="415"/>
      <c r="F7" s="415"/>
      <c r="G7" s="415"/>
      <c r="H7" s="416"/>
      <c r="I7" s="416"/>
      <c r="J7" s="416"/>
      <c r="K7" s="416"/>
      <c r="L7" s="416"/>
      <c r="M7" s="416"/>
      <c r="N7" s="417"/>
    </row>
    <row r="8" spans="1:14" s="422" customFormat="1" ht="15" customHeight="1">
      <c r="A8" s="419"/>
      <c r="B8" s="1415" t="s">
        <v>175</v>
      </c>
      <c r="C8" s="1404"/>
      <c r="D8" s="346">
        <f>SUM(D10:D11)</f>
        <v>6148</v>
      </c>
      <c r="E8" s="346">
        <f>SUM(E10:E11)</f>
        <v>25044</v>
      </c>
      <c r="F8" s="346">
        <f>SUM(F10:F11)</f>
        <v>9341</v>
      </c>
      <c r="G8" s="346">
        <f>SUM(G10:G11)</f>
        <v>34385</v>
      </c>
      <c r="H8" s="420">
        <f aca="true" t="shared" si="0" ref="H8:N8">SUM(H10,H11)</f>
        <v>1269451</v>
      </c>
      <c r="I8" s="420">
        <f t="shared" si="0"/>
        <v>3910536</v>
      </c>
      <c r="J8" s="420">
        <f t="shared" si="0"/>
        <v>6529277</v>
      </c>
      <c r="K8" s="420">
        <f t="shared" si="0"/>
        <v>830039</v>
      </c>
      <c r="L8" s="420">
        <f t="shared" si="0"/>
        <v>27092</v>
      </c>
      <c r="M8" s="420">
        <f t="shared" si="0"/>
        <v>7386408</v>
      </c>
      <c r="N8" s="421">
        <f t="shared" si="0"/>
        <v>80381</v>
      </c>
    </row>
    <row r="9" spans="1:14" s="422" customFormat="1" ht="15" customHeight="1">
      <c r="A9" s="419"/>
      <c r="B9" s="423"/>
      <c r="C9" s="424"/>
      <c r="D9" s="346"/>
      <c r="E9" s="346"/>
      <c r="F9" s="346"/>
      <c r="G9" s="346"/>
      <c r="H9" s="420"/>
      <c r="I9" s="420"/>
      <c r="J9" s="420"/>
      <c r="K9" s="420"/>
      <c r="L9" s="420"/>
      <c r="M9" s="420"/>
      <c r="N9" s="421"/>
    </row>
    <row r="10" spans="1:14" s="422" customFormat="1" ht="15" customHeight="1">
      <c r="A10" s="419"/>
      <c r="B10" s="423"/>
      <c r="C10" s="424" t="s">
        <v>1057</v>
      </c>
      <c r="D10" s="425">
        <f aca="true" t="shared" si="1" ref="D10:N10">SUM(D15:D21,D32,D43:D45,D54:D55)</f>
        <v>4653</v>
      </c>
      <c r="E10" s="346">
        <f t="shared" si="1"/>
        <v>18574</v>
      </c>
      <c r="F10" s="346">
        <f t="shared" si="1"/>
        <v>7013</v>
      </c>
      <c r="G10" s="346">
        <f t="shared" si="1"/>
        <v>25587</v>
      </c>
      <c r="H10" s="346">
        <f t="shared" si="1"/>
        <v>986671</v>
      </c>
      <c r="I10" s="346">
        <f t="shared" si="1"/>
        <v>2953203</v>
      </c>
      <c r="J10" s="346">
        <f t="shared" si="1"/>
        <v>5007347</v>
      </c>
      <c r="K10" s="346">
        <f t="shared" si="1"/>
        <v>635897</v>
      </c>
      <c r="L10" s="346">
        <f t="shared" si="1"/>
        <v>23886</v>
      </c>
      <c r="M10" s="346">
        <f t="shared" si="1"/>
        <v>5667130</v>
      </c>
      <c r="N10" s="426">
        <f t="shared" si="1"/>
        <v>50515</v>
      </c>
    </row>
    <row r="11" spans="1:14" s="422" customFormat="1" ht="15" customHeight="1">
      <c r="A11" s="419"/>
      <c r="B11" s="423"/>
      <c r="C11" s="424" t="s">
        <v>1011</v>
      </c>
      <c r="D11" s="425">
        <f aca="true" t="shared" si="2" ref="D11:N11">SUM(D22:D28,D33:D39,D46:D50,D56:D67)</f>
        <v>1495</v>
      </c>
      <c r="E11" s="346">
        <f t="shared" si="2"/>
        <v>6470</v>
      </c>
      <c r="F11" s="346">
        <f t="shared" si="2"/>
        <v>2328</v>
      </c>
      <c r="G11" s="346">
        <f t="shared" si="2"/>
        <v>8798</v>
      </c>
      <c r="H11" s="346">
        <f t="shared" si="2"/>
        <v>282780</v>
      </c>
      <c r="I11" s="346">
        <f t="shared" si="2"/>
        <v>957333</v>
      </c>
      <c r="J11" s="346">
        <f t="shared" si="2"/>
        <v>1521930</v>
      </c>
      <c r="K11" s="346">
        <f t="shared" si="2"/>
        <v>194142</v>
      </c>
      <c r="L11" s="346">
        <f t="shared" si="2"/>
        <v>3206</v>
      </c>
      <c r="M11" s="346">
        <f t="shared" si="2"/>
        <v>1719278</v>
      </c>
      <c r="N11" s="426">
        <f t="shared" si="2"/>
        <v>29866</v>
      </c>
    </row>
    <row r="12" spans="1:14" s="422" customFormat="1" ht="12" customHeight="1">
      <c r="A12" s="419"/>
      <c r="B12" s="423"/>
      <c r="C12" s="427"/>
      <c r="D12" s="428"/>
      <c r="E12" s="428"/>
      <c r="F12" s="428"/>
      <c r="G12" s="428"/>
      <c r="H12" s="429"/>
      <c r="I12" s="429"/>
      <c r="J12" s="429"/>
      <c r="K12" s="429"/>
      <c r="L12" s="429"/>
      <c r="M12" s="429"/>
      <c r="N12" s="430"/>
    </row>
    <row r="13" spans="1:14" s="422" customFormat="1" ht="12" customHeight="1">
      <c r="A13" s="419"/>
      <c r="B13" s="1242" t="s">
        <v>1182</v>
      </c>
      <c r="C13" s="1404"/>
      <c r="D13" s="428">
        <f aca="true" t="shared" si="3" ref="D13:N13">SUM(D15:D28)</f>
        <v>3034</v>
      </c>
      <c r="E13" s="428">
        <f t="shared" si="3"/>
        <v>11889</v>
      </c>
      <c r="F13" s="428">
        <f t="shared" si="3"/>
        <v>4707</v>
      </c>
      <c r="G13" s="428">
        <f t="shared" si="3"/>
        <v>16596</v>
      </c>
      <c r="H13" s="428">
        <f t="shared" si="3"/>
        <v>629329</v>
      </c>
      <c r="I13" s="428">
        <f t="shared" si="3"/>
        <v>1772215</v>
      </c>
      <c r="J13" s="428">
        <f t="shared" si="3"/>
        <v>3027236</v>
      </c>
      <c r="K13" s="428">
        <f t="shared" si="3"/>
        <v>470827</v>
      </c>
      <c r="L13" s="428">
        <f t="shared" si="3"/>
        <v>10059</v>
      </c>
      <c r="M13" s="428">
        <f t="shared" si="3"/>
        <v>3508122</v>
      </c>
      <c r="N13" s="431">
        <f t="shared" si="3"/>
        <v>27500</v>
      </c>
    </row>
    <row r="14" spans="1:14" s="418" customFormat="1" ht="12" customHeight="1">
      <c r="A14" s="411"/>
      <c r="B14" s="432"/>
      <c r="C14" s="149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33"/>
    </row>
    <row r="15" spans="2:14" ht="12" customHeight="1">
      <c r="B15" s="434"/>
      <c r="C15" s="97" t="s">
        <v>226</v>
      </c>
      <c r="D15" s="435">
        <v>1258</v>
      </c>
      <c r="E15" s="435">
        <v>4924</v>
      </c>
      <c r="F15" s="435">
        <v>1795</v>
      </c>
      <c r="G15" s="435">
        <f aca="true" t="shared" si="4" ref="G15:G28">SUM(E15:F15)</f>
        <v>6719</v>
      </c>
      <c r="H15" s="435">
        <v>307821</v>
      </c>
      <c r="I15" s="435">
        <v>754525</v>
      </c>
      <c r="J15" s="435">
        <v>1306950</v>
      </c>
      <c r="K15" s="435">
        <v>206381</v>
      </c>
      <c r="L15" s="435">
        <v>6943</v>
      </c>
      <c r="M15" s="415">
        <f aca="true" t="shared" si="5" ref="M15:M28">SUM(J15:L15)</f>
        <v>1520274</v>
      </c>
      <c r="N15" s="436">
        <v>9483</v>
      </c>
    </row>
    <row r="16" spans="2:14" ht="12" customHeight="1">
      <c r="B16" s="434"/>
      <c r="C16" s="97" t="s">
        <v>227</v>
      </c>
      <c r="D16" s="435">
        <v>239</v>
      </c>
      <c r="E16" s="435">
        <v>954</v>
      </c>
      <c r="F16" s="435">
        <v>403</v>
      </c>
      <c r="G16" s="435">
        <f t="shared" si="4"/>
        <v>1357</v>
      </c>
      <c r="H16" s="435">
        <v>42140</v>
      </c>
      <c r="I16" s="435">
        <v>146115</v>
      </c>
      <c r="J16" s="435">
        <v>229884</v>
      </c>
      <c r="K16" s="435">
        <v>28914</v>
      </c>
      <c r="L16" s="435">
        <v>1035</v>
      </c>
      <c r="M16" s="415">
        <f t="shared" si="5"/>
        <v>259833</v>
      </c>
      <c r="N16" s="436">
        <v>0</v>
      </c>
    </row>
    <row r="17" spans="2:14" ht="12" customHeight="1">
      <c r="B17" s="434"/>
      <c r="C17" s="437" t="s">
        <v>228</v>
      </c>
      <c r="D17" s="435">
        <v>152</v>
      </c>
      <c r="E17" s="435">
        <v>589</v>
      </c>
      <c r="F17" s="435">
        <v>253</v>
      </c>
      <c r="G17" s="435">
        <f t="shared" si="4"/>
        <v>842</v>
      </c>
      <c r="H17" s="435">
        <v>33251</v>
      </c>
      <c r="I17" s="435">
        <v>93556</v>
      </c>
      <c r="J17" s="435">
        <v>150857</v>
      </c>
      <c r="K17" s="435">
        <v>19811</v>
      </c>
      <c r="L17" s="435">
        <v>275</v>
      </c>
      <c r="M17" s="415">
        <f t="shared" si="5"/>
        <v>170943</v>
      </c>
      <c r="N17" s="436">
        <v>60</v>
      </c>
    </row>
    <row r="18" spans="2:14" ht="12" customHeight="1">
      <c r="B18" s="434"/>
      <c r="C18" s="97" t="s">
        <v>229</v>
      </c>
      <c r="D18" s="435">
        <v>206</v>
      </c>
      <c r="E18" s="435">
        <v>947</v>
      </c>
      <c r="F18" s="435">
        <v>353</v>
      </c>
      <c r="G18" s="435">
        <f t="shared" si="4"/>
        <v>1300</v>
      </c>
      <c r="H18" s="435">
        <v>35341</v>
      </c>
      <c r="I18" s="435">
        <v>74847</v>
      </c>
      <c r="J18" s="435">
        <v>132957</v>
      </c>
      <c r="K18" s="435">
        <v>42611</v>
      </c>
      <c r="L18" s="435">
        <v>39</v>
      </c>
      <c r="M18" s="415">
        <f t="shared" si="5"/>
        <v>175607</v>
      </c>
      <c r="N18" s="436">
        <v>7953</v>
      </c>
    </row>
    <row r="19" spans="2:14" ht="12" customHeight="1">
      <c r="B19" s="434"/>
      <c r="C19" s="97" t="s">
        <v>230</v>
      </c>
      <c r="D19" s="435">
        <v>256</v>
      </c>
      <c r="E19" s="435">
        <v>869</v>
      </c>
      <c r="F19" s="435">
        <v>408</v>
      </c>
      <c r="G19" s="435">
        <f t="shared" si="4"/>
        <v>1277</v>
      </c>
      <c r="H19" s="435">
        <v>47239</v>
      </c>
      <c r="I19" s="435">
        <v>159798</v>
      </c>
      <c r="J19" s="435">
        <v>373442</v>
      </c>
      <c r="K19" s="435">
        <v>24515</v>
      </c>
      <c r="L19" s="435">
        <v>353</v>
      </c>
      <c r="M19" s="415">
        <f t="shared" si="5"/>
        <v>398310</v>
      </c>
      <c r="N19" s="436">
        <v>943</v>
      </c>
    </row>
    <row r="20" spans="2:14" ht="12" customHeight="1">
      <c r="B20" s="434"/>
      <c r="C20" s="97" t="s">
        <v>231</v>
      </c>
      <c r="D20" s="435">
        <v>179</v>
      </c>
      <c r="E20" s="435">
        <v>619</v>
      </c>
      <c r="F20" s="435">
        <v>294</v>
      </c>
      <c r="G20" s="435">
        <f t="shared" si="4"/>
        <v>913</v>
      </c>
      <c r="H20" s="435">
        <v>32022</v>
      </c>
      <c r="I20" s="435">
        <v>121463</v>
      </c>
      <c r="J20" s="435">
        <v>213971</v>
      </c>
      <c r="K20" s="435">
        <v>12858</v>
      </c>
      <c r="L20" s="435">
        <v>466</v>
      </c>
      <c r="M20" s="415">
        <f t="shared" si="5"/>
        <v>227295</v>
      </c>
      <c r="N20" s="436">
        <v>4170</v>
      </c>
    </row>
    <row r="21" spans="2:14" ht="12" customHeight="1">
      <c r="B21" s="434"/>
      <c r="C21" s="97" t="s">
        <v>232</v>
      </c>
      <c r="D21" s="435">
        <v>80</v>
      </c>
      <c r="E21" s="435">
        <v>280</v>
      </c>
      <c r="F21" s="435">
        <v>124</v>
      </c>
      <c r="G21" s="435">
        <f t="shared" si="4"/>
        <v>404</v>
      </c>
      <c r="H21" s="435">
        <v>11203</v>
      </c>
      <c r="I21" s="435">
        <v>33100</v>
      </c>
      <c r="J21" s="435">
        <v>59078</v>
      </c>
      <c r="K21" s="435">
        <v>5711</v>
      </c>
      <c r="L21" s="435">
        <v>7</v>
      </c>
      <c r="M21" s="415">
        <f t="shared" si="5"/>
        <v>64796</v>
      </c>
      <c r="N21" s="436">
        <v>1067</v>
      </c>
    </row>
    <row r="22" spans="2:14" ht="12" customHeight="1">
      <c r="B22" s="434"/>
      <c r="C22" s="97" t="s">
        <v>233</v>
      </c>
      <c r="D22" s="435">
        <v>177</v>
      </c>
      <c r="E22" s="435">
        <v>652</v>
      </c>
      <c r="F22" s="435">
        <v>299</v>
      </c>
      <c r="G22" s="435">
        <f t="shared" si="4"/>
        <v>951</v>
      </c>
      <c r="H22" s="435">
        <v>35902</v>
      </c>
      <c r="I22" s="435">
        <v>97017</v>
      </c>
      <c r="J22" s="435">
        <v>127557</v>
      </c>
      <c r="K22" s="435">
        <v>62433</v>
      </c>
      <c r="L22" s="435">
        <v>21</v>
      </c>
      <c r="M22" s="415">
        <f t="shared" si="5"/>
        <v>190011</v>
      </c>
      <c r="N22" s="436">
        <v>0</v>
      </c>
    </row>
    <row r="23" spans="2:14" ht="12" customHeight="1">
      <c r="B23" s="434"/>
      <c r="C23" s="97" t="s">
        <v>234</v>
      </c>
      <c r="D23" s="435">
        <v>102</v>
      </c>
      <c r="E23" s="435">
        <v>302</v>
      </c>
      <c r="F23" s="435">
        <v>177</v>
      </c>
      <c r="G23" s="435">
        <f t="shared" si="4"/>
        <v>479</v>
      </c>
      <c r="H23" s="435">
        <v>12528</v>
      </c>
      <c r="I23" s="435">
        <v>27761</v>
      </c>
      <c r="J23" s="435">
        <v>40657</v>
      </c>
      <c r="K23" s="435">
        <v>22814</v>
      </c>
      <c r="L23" s="435">
        <v>370</v>
      </c>
      <c r="M23" s="415">
        <f t="shared" si="5"/>
        <v>63841</v>
      </c>
      <c r="N23" s="436">
        <v>0</v>
      </c>
    </row>
    <row r="24" spans="2:14" ht="12" customHeight="1">
      <c r="B24" s="434"/>
      <c r="C24" s="97" t="s">
        <v>235</v>
      </c>
      <c r="D24" s="435">
        <v>166</v>
      </c>
      <c r="E24" s="435">
        <v>654</v>
      </c>
      <c r="F24" s="435">
        <v>268</v>
      </c>
      <c r="G24" s="435">
        <f t="shared" si="4"/>
        <v>922</v>
      </c>
      <c r="H24" s="435">
        <v>25218</v>
      </c>
      <c r="I24" s="435">
        <v>83520</v>
      </c>
      <c r="J24" s="435">
        <v>123865</v>
      </c>
      <c r="K24" s="435">
        <v>21420</v>
      </c>
      <c r="L24" s="435">
        <v>510</v>
      </c>
      <c r="M24" s="415">
        <f t="shared" si="5"/>
        <v>145795</v>
      </c>
      <c r="N24" s="436">
        <v>1115</v>
      </c>
    </row>
    <row r="25" spans="2:14" ht="12" customHeight="1">
      <c r="B25" s="434"/>
      <c r="C25" s="97" t="s">
        <v>236</v>
      </c>
      <c r="D25" s="435">
        <v>69</v>
      </c>
      <c r="E25" s="435">
        <v>375</v>
      </c>
      <c r="F25" s="435">
        <v>93</v>
      </c>
      <c r="G25" s="435">
        <f t="shared" si="4"/>
        <v>468</v>
      </c>
      <c r="H25" s="435">
        <v>17511</v>
      </c>
      <c r="I25" s="435">
        <v>70188</v>
      </c>
      <c r="J25" s="435">
        <v>105930</v>
      </c>
      <c r="K25" s="435">
        <v>6062</v>
      </c>
      <c r="L25" s="435">
        <v>30</v>
      </c>
      <c r="M25" s="415">
        <f t="shared" si="5"/>
        <v>112022</v>
      </c>
      <c r="N25" s="436">
        <v>1360</v>
      </c>
    </row>
    <row r="26" spans="2:14" ht="12" customHeight="1">
      <c r="B26" s="434"/>
      <c r="C26" s="97" t="s">
        <v>237</v>
      </c>
      <c r="D26" s="435">
        <v>42</v>
      </c>
      <c r="E26" s="435">
        <v>208</v>
      </c>
      <c r="F26" s="435">
        <v>54</v>
      </c>
      <c r="G26" s="435">
        <f t="shared" si="4"/>
        <v>262</v>
      </c>
      <c r="H26" s="435">
        <v>7472</v>
      </c>
      <c r="I26" s="435">
        <v>25490</v>
      </c>
      <c r="J26" s="435">
        <v>39647</v>
      </c>
      <c r="K26" s="435">
        <v>5924</v>
      </c>
      <c r="L26" s="435">
        <v>0</v>
      </c>
      <c r="M26" s="415">
        <f t="shared" si="5"/>
        <v>45571</v>
      </c>
      <c r="N26" s="436">
        <v>1049</v>
      </c>
    </row>
    <row r="27" spans="2:14" ht="12" customHeight="1">
      <c r="B27" s="434"/>
      <c r="C27" s="97" t="s">
        <v>238</v>
      </c>
      <c r="D27" s="435">
        <v>82</v>
      </c>
      <c r="E27" s="435">
        <v>313</v>
      </c>
      <c r="F27" s="435">
        <v>145</v>
      </c>
      <c r="G27" s="435">
        <f t="shared" si="4"/>
        <v>458</v>
      </c>
      <c r="H27" s="435">
        <v>14108</v>
      </c>
      <c r="I27" s="435">
        <v>41163</v>
      </c>
      <c r="J27" s="435">
        <v>63448</v>
      </c>
      <c r="K27" s="435">
        <v>9604</v>
      </c>
      <c r="L27" s="435">
        <v>10</v>
      </c>
      <c r="M27" s="415">
        <f t="shared" si="5"/>
        <v>73062</v>
      </c>
      <c r="N27" s="436">
        <v>0</v>
      </c>
    </row>
    <row r="28" spans="2:14" ht="12" customHeight="1">
      <c r="B28" s="434"/>
      <c r="C28" s="97" t="s">
        <v>239</v>
      </c>
      <c r="D28" s="435">
        <v>26</v>
      </c>
      <c r="E28" s="435">
        <v>203</v>
      </c>
      <c r="F28" s="435">
        <v>41</v>
      </c>
      <c r="G28" s="435">
        <f t="shared" si="4"/>
        <v>244</v>
      </c>
      <c r="H28" s="435">
        <v>7573</v>
      </c>
      <c r="I28" s="435">
        <v>43672</v>
      </c>
      <c r="J28" s="435">
        <v>58993</v>
      </c>
      <c r="K28" s="435">
        <v>1769</v>
      </c>
      <c r="L28" s="435">
        <v>0</v>
      </c>
      <c r="M28" s="415">
        <f t="shared" si="5"/>
        <v>60762</v>
      </c>
      <c r="N28" s="436">
        <v>300</v>
      </c>
    </row>
    <row r="29" spans="2:14" ht="12" customHeight="1">
      <c r="B29" s="434"/>
      <c r="C29" s="97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6"/>
    </row>
    <row r="30" spans="1:14" s="439" customFormat="1" ht="11.25" customHeight="1">
      <c r="A30" s="438"/>
      <c r="B30" s="1242" t="s">
        <v>1183</v>
      </c>
      <c r="C30" s="1404"/>
      <c r="D30" s="428">
        <f aca="true" t="shared" si="6" ref="D30:N30">SUM(D32:D39)</f>
        <v>249</v>
      </c>
      <c r="E30" s="428">
        <f t="shared" si="6"/>
        <v>1241</v>
      </c>
      <c r="F30" s="428">
        <f t="shared" si="6"/>
        <v>341</v>
      </c>
      <c r="G30" s="428">
        <f t="shared" si="6"/>
        <v>1582</v>
      </c>
      <c r="H30" s="428">
        <f t="shared" si="6"/>
        <v>56244</v>
      </c>
      <c r="I30" s="428">
        <f t="shared" si="6"/>
        <v>207218</v>
      </c>
      <c r="J30" s="428">
        <f t="shared" si="6"/>
        <v>342482</v>
      </c>
      <c r="K30" s="428">
        <f t="shared" si="6"/>
        <v>23416</v>
      </c>
      <c r="L30" s="428">
        <f t="shared" si="6"/>
        <v>738</v>
      </c>
      <c r="M30" s="428">
        <f t="shared" si="6"/>
        <v>366636</v>
      </c>
      <c r="N30" s="431">
        <f t="shared" si="6"/>
        <v>2715</v>
      </c>
    </row>
    <row r="31" spans="2:14" ht="11.25" customHeight="1">
      <c r="B31" s="434"/>
      <c r="C31" s="97"/>
      <c r="D31" s="435"/>
      <c r="E31" s="435"/>
      <c r="F31" s="435"/>
      <c r="G31" s="435"/>
      <c r="H31" s="435"/>
      <c r="I31" s="435"/>
      <c r="J31" s="435"/>
      <c r="K31" s="435"/>
      <c r="L31" s="435"/>
      <c r="M31" s="435"/>
      <c r="N31" s="436"/>
    </row>
    <row r="32" spans="2:14" ht="12" customHeight="1">
      <c r="B32" s="434"/>
      <c r="C32" s="97" t="s">
        <v>240</v>
      </c>
      <c r="D32" s="435">
        <v>137</v>
      </c>
      <c r="E32" s="435">
        <v>656</v>
      </c>
      <c r="F32" s="435">
        <v>170</v>
      </c>
      <c r="G32" s="435">
        <f aca="true" t="shared" si="7" ref="G32:G39">SUM(E32:F32)</f>
        <v>826</v>
      </c>
      <c r="H32" s="435">
        <v>31208</v>
      </c>
      <c r="I32" s="435">
        <v>121162</v>
      </c>
      <c r="J32" s="435">
        <v>197463</v>
      </c>
      <c r="K32" s="435">
        <v>12061</v>
      </c>
      <c r="L32" s="435">
        <v>493</v>
      </c>
      <c r="M32" s="415">
        <f aca="true" t="shared" si="8" ref="M32:M39">SUM(J32:L32)</f>
        <v>210017</v>
      </c>
      <c r="N32" s="436">
        <v>0</v>
      </c>
    </row>
    <row r="33" spans="2:14" ht="12" customHeight="1">
      <c r="B33" s="434"/>
      <c r="C33" s="97" t="s">
        <v>241</v>
      </c>
      <c r="D33" s="435">
        <v>10</v>
      </c>
      <c r="E33" s="435">
        <v>64</v>
      </c>
      <c r="F33" s="435">
        <v>7</v>
      </c>
      <c r="G33" s="435">
        <f t="shared" si="7"/>
        <v>71</v>
      </c>
      <c r="H33" s="435">
        <v>3244</v>
      </c>
      <c r="I33" s="435">
        <v>17054</v>
      </c>
      <c r="J33" s="435">
        <v>25031</v>
      </c>
      <c r="K33" s="435">
        <v>112</v>
      </c>
      <c r="L33" s="435">
        <v>0</v>
      </c>
      <c r="M33" s="415">
        <f t="shared" si="8"/>
        <v>25143</v>
      </c>
      <c r="N33" s="436">
        <v>0</v>
      </c>
    </row>
    <row r="34" spans="2:14" ht="12" customHeight="1">
      <c r="B34" s="434"/>
      <c r="C34" s="97" t="s">
        <v>242</v>
      </c>
      <c r="D34" s="435">
        <v>28</v>
      </c>
      <c r="E34" s="435">
        <v>118</v>
      </c>
      <c r="F34" s="435">
        <v>53</v>
      </c>
      <c r="G34" s="435">
        <f t="shared" si="7"/>
        <v>171</v>
      </c>
      <c r="H34" s="435">
        <v>5700</v>
      </c>
      <c r="I34" s="435">
        <v>23619</v>
      </c>
      <c r="J34" s="435">
        <v>41377</v>
      </c>
      <c r="K34" s="435">
        <v>1932</v>
      </c>
      <c r="L34" s="435">
        <v>51</v>
      </c>
      <c r="M34" s="415">
        <f t="shared" si="8"/>
        <v>43360</v>
      </c>
      <c r="N34" s="436">
        <v>1118</v>
      </c>
    </row>
    <row r="35" spans="2:14" ht="12" customHeight="1">
      <c r="B35" s="434"/>
      <c r="C35" s="97" t="s">
        <v>243</v>
      </c>
      <c r="D35" s="435">
        <v>23</v>
      </c>
      <c r="E35" s="435">
        <v>154</v>
      </c>
      <c r="F35" s="435">
        <v>34</v>
      </c>
      <c r="G35" s="435">
        <f t="shared" si="7"/>
        <v>188</v>
      </c>
      <c r="H35" s="435">
        <v>4638</v>
      </c>
      <c r="I35" s="435">
        <v>8221</v>
      </c>
      <c r="J35" s="435">
        <v>11818</v>
      </c>
      <c r="K35" s="435">
        <v>6003</v>
      </c>
      <c r="L35" s="435">
        <v>124</v>
      </c>
      <c r="M35" s="415">
        <f t="shared" si="8"/>
        <v>17945</v>
      </c>
      <c r="N35" s="436">
        <v>0</v>
      </c>
    </row>
    <row r="36" spans="2:14" ht="12" customHeight="1">
      <c r="B36" s="434"/>
      <c r="C36" s="97" t="s">
        <v>244</v>
      </c>
      <c r="D36" s="435">
        <v>29</v>
      </c>
      <c r="E36" s="435">
        <v>125</v>
      </c>
      <c r="F36" s="435">
        <v>50</v>
      </c>
      <c r="G36" s="435">
        <f t="shared" si="7"/>
        <v>175</v>
      </c>
      <c r="H36" s="435">
        <v>5219</v>
      </c>
      <c r="I36" s="435">
        <v>21871</v>
      </c>
      <c r="J36" s="435">
        <v>34794</v>
      </c>
      <c r="K36" s="435">
        <v>1768</v>
      </c>
      <c r="L36" s="435">
        <v>0</v>
      </c>
      <c r="M36" s="415">
        <f t="shared" si="8"/>
        <v>36562</v>
      </c>
      <c r="N36" s="436">
        <v>0</v>
      </c>
    </row>
    <row r="37" spans="2:14" ht="12" customHeight="1">
      <c r="B37" s="434"/>
      <c r="C37" s="97" t="s">
        <v>245</v>
      </c>
      <c r="D37" s="435">
        <v>6</v>
      </c>
      <c r="E37" s="435">
        <v>30</v>
      </c>
      <c r="F37" s="435">
        <v>6</v>
      </c>
      <c r="G37" s="435">
        <f t="shared" si="7"/>
        <v>36</v>
      </c>
      <c r="H37" s="435">
        <v>1743</v>
      </c>
      <c r="I37" s="435">
        <v>4969</v>
      </c>
      <c r="J37" s="435">
        <v>9297</v>
      </c>
      <c r="K37" s="435">
        <v>83</v>
      </c>
      <c r="L37" s="435">
        <v>0</v>
      </c>
      <c r="M37" s="415">
        <f t="shared" si="8"/>
        <v>9380</v>
      </c>
      <c r="N37" s="436">
        <v>0</v>
      </c>
    </row>
    <row r="38" spans="2:14" ht="12" customHeight="1">
      <c r="B38" s="434"/>
      <c r="C38" s="97" t="s">
        <v>246</v>
      </c>
      <c r="D38" s="435">
        <v>9</v>
      </c>
      <c r="E38" s="435">
        <v>43</v>
      </c>
      <c r="F38" s="435">
        <v>12</v>
      </c>
      <c r="G38" s="435">
        <f t="shared" si="7"/>
        <v>55</v>
      </c>
      <c r="H38" s="435">
        <v>2252</v>
      </c>
      <c r="I38" s="435">
        <v>2792</v>
      </c>
      <c r="J38" s="435">
        <v>5685</v>
      </c>
      <c r="K38" s="435">
        <v>1313</v>
      </c>
      <c r="L38" s="435">
        <v>70</v>
      </c>
      <c r="M38" s="415">
        <f t="shared" si="8"/>
        <v>7068</v>
      </c>
      <c r="N38" s="436">
        <v>0</v>
      </c>
    </row>
    <row r="39" spans="2:14" ht="12" customHeight="1">
      <c r="B39" s="434"/>
      <c r="C39" s="97" t="s">
        <v>247</v>
      </c>
      <c r="D39" s="435">
        <v>7</v>
      </c>
      <c r="E39" s="435">
        <v>51</v>
      </c>
      <c r="F39" s="435">
        <v>9</v>
      </c>
      <c r="G39" s="435">
        <f t="shared" si="7"/>
        <v>60</v>
      </c>
      <c r="H39" s="435">
        <v>2240</v>
      </c>
      <c r="I39" s="435">
        <v>7530</v>
      </c>
      <c r="J39" s="435">
        <v>17017</v>
      </c>
      <c r="K39" s="435">
        <v>144</v>
      </c>
      <c r="L39" s="435">
        <v>0</v>
      </c>
      <c r="M39" s="415">
        <f t="shared" si="8"/>
        <v>17161</v>
      </c>
      <c r="N39" s="436">
        <v>1597</v>
      </c>
    </row>
    <row r="40" spans="2:14" ht="12" customHeight="1">
      <c r="B40" s="434"/>
      <c r="C40" s="97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6"/>
    </row>
    <row r="41" spans="1:14" s="422" customFormat="1" ht="12" customHeight="1">
      <c r="A41" s="419"/>
      <c r="B41" s="1242" t="s">
        <v>248</v>
      </c>
      <c r="C41" s="1404"/>
      <c r="D41" s="428">
        <f aca="true" t="shared" si="9" ref="D41:N41">SUM(D43:D50)</f>
        <v>1579</v>
      </c>
      <c r="E41" s="428">
        <f t="shared" si="9"/>
        <v>6647</v>
      </c>
      <c r="F41" s="428">
        <f t="shared" si="9"/>
        <v>2402</v>
      </c>
      <c r="G41" s="428">
        <f t="shared" si="9"/>
        <v>9049</v>
      </c>
      <c r="H41" s="428">
        <f t="shared" si="9"/>
        <v>324323</v>
      </c>
      <c r="I41" s="428">
        <f t="shared" si="9"/>
        <v>1066195</v>
      </c>
      <c r="J41" s="428">
        <f t="shared" si="9"/>
        <v>1696709</v>
      </c>
      <c r="K41" s="428">
        <f t="shared" si="9"/>
        <v>220609</v>
      </c>
      <c r="L41" s="428">
        <f t="shared" si="9"/>
        <v>5451</v>
      </c>
      <c r="M41" s="428">
        <f t="shared" si="9"/>
        <v>1922769</v>
      </c>
      <c r="N41" s="431">
        <f t="shared" si="9"/>
        <v>34509</v>
      </c>
    </row>
    <row r="42" spans="2:14" ht="12" customHeight="1">
      <c r="B42" s="434"/>
      <c r="C42" s="97"/>
      <c r="D42" s="435"/>
      <c r="E42" s="435"/>
      <c r="F42" s="435"/>
      <c r="G42" s="435"/>
      <c r="H42" s="435"/>
      <c r="I42" s="435"/>
      <c r="J42" s="435"/>
      <c r="K42" s="435"/>
      <c r="L42" s="435"/>
      <c r="M42" s="435"/>
      <c r="N42" s="436"/>
    </row>
    <row r="43" spans="2:14" ht="12" customHeight="1">
      <c r="B43" s="434"/>
      <c r="C43" s="97" t="s">
        <v>249</v>
      </c>
      <c r="D43" s="435">
        <v>835</v>
      </c>
      <c r="E43" s="435">
        <v>3573</v>
      </c>
      <c r="F43" s="435">
        <v>1285</v>
      </c>
      <c r="G43" s="435">
        <f aca="true" t="shared" si="10" ref="G43:G50">SUM(E43:F43)</f>
        <v>4858</v>
      </c>
      <c r="H43" s="435">
        <v>184151</v>
      </c>
      <c r="I43" s="435">
        <v>604880</v>
      </c>
      <c r="J43" s="435">
        <v>909684</v>
      </c>
      <c r="K43" s="435">
        <v>156862</v>
      </c>
      <c r="L43" s="435">
        <v>2941</v>
      </c>
      <c r="M43" s="415">
        <f aca="true" t="shared" si="11" ref="M43:M50">SUM(J43:L43)</f>
        <v>1069487</v>
      </c>
      <c r="N43" s="436">
        <v>4382</v>
      </c>
    </row>
    <row r="44" spans="2:14" ht="12" customHeight="1">
      <c r="B44" s="434"/>
      <c r="C44" s="97" t="s">
        <v>250</v>
      </c>
      <c r="D44" s="435">
        <v>222</v>
      </c>
      <c r="E44" s="435">
        <v>807</v>
      </c>
      <c r="F44" s="435">
        <v>351</v>
      </c>
      <c r="G44" s="435">
        <f t="shared" si="10"/>
        <v>1158</v>
      </c>
      <c r="H44" s="435">
        <v>34944</v>
      </c>
      <c r="I44" s="435">
        <v>118471</v>
      </c>
      <c r="J44" s="435">
        <v>192542</v>
      </c>
      <c r="K44" s="435">
        <v>15734</v>
      </c>
      <c r="L44" s="435">
        <v>1868</v>
      </c>
      <c r="M44" s="415">
        <f t="shared" si="11"/>
        <v>210144</v>
      </c>
      <c r="N44" s="436">
        <v>3366</v>
      </c>
    </row>
    <row r="45" spans="2:14" ht="12" customHeight="1">
      <c r="B45" s="434"/>
      <c r="C45" s="97" t="s">
        <v>1074</v>
      </c>
      <c r="D45" s="435">
        <v>232</v>
      </c>
      <c r="E45" s="435">
        <v>875</v>
      </c>
      <c r="F45" s="435">
        <v>353</v>
      </c>
      <c r="G45" s="435">
        <f t="shared" si="10"/>
        <v>1228</v>
      </c>
      <c r="H45" s="435">
        <v>45244</v>
      </c>
      <c r="I45" s="435">
        <v>136690</v>
      </c>
      <c r="J45" s="435">
        <v>245110</v>
      </c>
      <c r="K45" s="435">
        <v>17374</v>
      </c>
      <c r="L45" s="435">
        <v>596</v>
      </c>
      <c r="M45" s="415">
        <f t="shared" si="11"/>
        <v>263080</v>
      </c>
      <c r="N45" s="436">
        <v>13814</v>
      </c>
    </row>
    <row r="46" spans="2:14" ht="12" customHeight="1">
      <c r="B46" s="434"/>
      <c r="C46" s="97" t="s">
        <v>251</v>
      </c>
      <c r="D46" s="435">
        <v>123</v>
      </c>
      <c r="E46" s="435">
        <v>541</v>
      </c>
      <c r="F46" s="435">
        <v>172</v>
      </c>
      <c r="G46" s="435">
        <f t="shared" si="10"/>
        <v>713</v>
      </c>
      <c r="H46" s="435">
        <v>22734</v>
      </c>
      <c r="I46" s="435">
        <v>71465</v>
      </c>
      <c r="J46" s="435">
        <v>130356</v>
      </c>
      <c r="K46" s="435">
        <v>11003</v>
      </c>
      <c r="L46" s="435">
        <v>0</v>
      </c>
      <c r="M46" s="415">
        <f t="shared" si="11"/>
        <v>141359</v>
      </c>
      <c r="N46" s="436">
        <v>2668</v>
      </c>
    </row>
    <row r="47" spans="2:14" ht="12" customHeight="1">
      <c r="B47" s="434"/>
      <c r="C47" s="97" t="s">
        <v>1115</v>
      </c>
      <c r="D47" s="435">
        <v>63</v>
      </c>
      <c r="E47" s="435">
        <v>379</v>
      </c>
      <c r="F47" s="435">
        <v>96</v>
      </c>
      <c r="G47" s="435">
        <f t="shared" si="10"/>
        <v>475</v>
      </c>
      <c r="H47" s="435">
        <v>16023</v>
      </c>
      <c r="I47" s="435">
        <v>44375</v>
      </c>
      <c r="J47" s="435">
        <v>75150</v>
      </c>
      <c r="K47" s="435">
        <v>11843</v>
      </c>
      <c r="L47" s="435">
        <v>0</v>
      </c>
      <c r="M47" s="415">
        <f t="shared" si="11"/>
        <v>86993</v>
      </c>
      <c r="N47" s="436">
        <v>2939</v>
      </c>
    </row>
    <row r="48" spans="2:14" ht="12" customHeight="1">
      <c r="B48" s="434"/>
      <c r="C48" s="97" t="s">
        <v>252</v>
      </c>
      <c r="D48" s="435">
        <v>25</v>
      </c>
      <c r="E48" s="435">
        <v>147</v>
      </c>
      <c r="F48" s="435">
        <v>22</v>
      </c>
      <c r="G48" s="435">
        <f t="shared" si="10"/>
        <v>169</v>
      </c>
      <c r="H48" s="435">
        <v>6345</v>
      </c>
      <c r="I48" s="435">
        <v>24769</v>
      </c>
      <c r="J48" s="435">
        <v>40960</v>
      </c>
      <c r="K48" s="435">
        <v>3224</v>
      </c>
      <c r="L48" s="435">
        <v>0</v>
      </c>
      <c r="M48" s="415">
        <f t="shared" si="11"/>
        <v>44184</v>
      </c>
      <c r="N48" s="436">
        <v>2345</v>
      </c>
    </row>
    <row r="49" spans="2:14" ht="12" customHeight="1">
      <c r="B49" s="434"/>
      <c r="C49" s="97" t="s">
        <v>253</v>
      </c>
      <c r="D49" s="435">
        <v>55</v>
      </c>
      <c r="E49" s="435">
        <v>307</v>
      </c>
      <c r="F49" s="435">
        <v>89</v>
      </c>
      <c r="G49" s="435">
        <f t="shared" si="10"/>
        <v>396</v>
      </c>
      <c r="H49" s="435">
        <v>13649</v>
      </c>
      <c r="I49" s="435">
        <v>60052</v>
      </c>
      <c r="J49" s="435">
        <v>92956</v>
      </c>
      <c r="K49" s="435">
        <v>3961</v>
      </c>
      <c r="L49" s="435">
        <v>0</v>
      </c>
      <c r="M49" s="415">
        <f t="shared" si="11"/>
        <v>96917</v>
      </c>
      <c r="N49" s="436">
        <v>3789</v>
      </c>
    </row>
    <row r="50" spans="2:14" ht="12" customHeight="1">
      <c r="B50" s="434"/>
      <c r="C50" s="97" t="s">
        <v>254</v>
      </c>
      <c r="D50" s="435">
        <v>24</v>
      </c>
      <c r="E50" s="435">
        <v>18</v>
      </c>
      <c r="F50" s="435">
        <v>34</v>
      </c>
      <c r="G50" s="435">
        <f t="shared" si="10"/>
        <v>52</v>
      </c>
      <c r="H50" s="435">
        <v>1233</v>
      </c>
      <c r="I50" s="435">
        <v>5493</v>
      </c>
      <c r="J50" s="435">
        <v>9951</v>
      </c>
      <c r="K50" s="435">
        <v>608</v>
      </c>
      <c r="L50" s="435">
        <v>46</v>
      </c>
      <c r="M50" s="415">
        <f t="shared" si="11"/>
        <v>10605</v>
      </c>
      <c r="N50" s="436">
        <v>1206</v>
      </c>
    </row>
    <row r="51" spans="2:14" ht="12" customHeight="1">
      <c r="B51" s="434"/>
      <c r="C51" s="97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6"/>
    </row>
    <row r="52" spans="1:14" s="422" customFormat="1" ht="12" customHeight="1">
      <c r="A52" s="419"/>
      <c r="B52" s="1242" t="s">
        <v>1185</v>
      </c>
      <c r="C52" s="1404"/>
      <c r="D52" s="428">
        <f aca="true" t="shared" si="12" ref="D52:N52">SUM(D54:D67)</f>
        <v>1286</v>
      </c>
      <c r="E52" s="428">
        <f t="shared" si="12"/>
        <v>5267</v>
      </c>
      <c r="F52" s="428">
        <f t="shared" si="12"/>
        <v>1891</v>
      </c>
      <c r="G52" s="428">
        <f t="shared" si="12"/>
        <v>7158</v>
      </c>
      <c r="H52" s="428">
        <f t="shared" si="12"/>
        <v>259555</v>
      </c>
      <c r="I52" s="428">
        <f t="shared" si="12"/>
        <v>864908</v>
      </c>
      <c r="J52" s="428">
        <f t="shared" si="12"/>
        <v>1462850</v>
      </c>
      <c r="K52" s="428">
        <f t="shared" si="12"/>
        <v>115187</v>
      </c>
      <c r="L52" s="428">
        <f t="shared" si="12"/>
        <v>10844</v>
      </c>
      <c r="M52" s="428">
        <f t="shared" si="12"/>
        <v>1588881</v>
      </c>
      <c r="N52" s="431">
        <f t="shared" si="12"/>
        <v>15657</v>
      </c>
    </row>
    <row r="53" spans="2:14" ht="12" customHeight="1">
      <c r="B53" s="434"/>
      <c r="C53" s="97"/>
      <c r="D53" s="435"/>
      <c r="E53" s="435"/>
      <c r="F53" s="100"/>
      <c r="G53" s="100"/>
      <c r="H53" s="440"/>
      <c r="I53" s="440"/>
      <c r="J53" s="440"/>
      <c r="K53" s="440"/>
      <c r="L53" s="440"/>
      <c r="M53" s="440"/>
      <c r="N53" s="441"/>
    </row>
    <row r="54" spans="2:14" ht="12" customHeight="1">
      <c r="B54" s="434"/>
      <c r="C54" s="97" t="s">
        <v>255</v>
      </c>
      <c r="D54" s="435">
        <v>436</v>
      </c>
      <c r="E54" s="435">
        <v>1648</v>
      </c>
      <c r="F54" s="100">
        <v>638</v>
      </c>
      <c r="G54" s="435">
        <f aca="true" t="shared" si="13" ref="G54:G67">SUM(E54:F54)</f>
        <v>2286</v>
      </c>
      <c r="H54" s="440">
        <v>83203</v>
      </c>
      <c r="I54" s="440">
        <v>261854</v>
      </c>
      <c r="J54" s="435">
        <v>439504</v>
      </c>
      <c r="K54" s="440">
        <v>34813</v>
      </c>
      <c r="L54" s="440">
        <v>4290</v>
      </c>
      <c r="M54" s="415">
        <f aca="true" t="shared" si="14" ref="M54:M67">SUM(J54:L54)</f>
        <v>478607</v>
      </c>
      <c r="N54" s="441">
        <v>1492</v>
      </c>
    </row>
    <row r="55" spans="2:14" ht="12" customHeight="1">
      <c r="B55" s="434"/>
      <c r="C55" s="97" t="s">
        <v>256</v>
      </c>
      <c r="D55" s="435">
        <v>421</v>
      </c>
      <c r="E55" s="435">
        <v>1833</v>
      </c>
      <c r="F55" s="100">
        <v>586</v>
      </c>
      <c r="G55" s="435">
        <f t="shared" si="13"/>
        <v>2419</v>
      </c>
      <c r="H55" s="440">
        <v>98904</v>
      </c>
      <c r="I55" s="440">
        <v>326742</v>
      </c>
      <c r="J55" s="435">
        <v>555905</v>
      </c>
      <c r="K55" s="440">
        <v>58252</v>
      </c>
      <c r="L55" s="440">
        <v>4580</v>
      </c>
      <c r="M55" s="415">
        <f t="shared" si="14"/>
        <v>618737</v>
      </c>
      <c r="N55" s="441">
        <v>3785</v>
      </c>
    </row>
    <row r="56" spans="2:14" ht="12" customHeight="1">
      <c r="B56" s="434"/>
      <c r="C56" s="97" t="s">
        <v>257</v>
      </c>
      <c r="D56" s="435">
        <v>34</v>
      </c>
      <c r="E56" s="435">
        <v>109</v>
      </c>
      <c r="F56" s="100">
        <v>47</v>
      </c>
      <c r="G56" s="435">
        <f t="shared" si="13"/>
        <v>156</v>
      </c>
      <c r="H56" s="440">
        <v>4416</v>
      </c>
      <c r="I56" s="440">
        <v>12252</v>
      </c>
      <c r="J56" s="435">
        <v>19707</v>
      </c>
      <c r="K56" s="440">
        <v>2412</v>
      </c>
      <c r="L56" s="440">
        <v>0</v>
      </c>
      <c r="M56" s="415">
        <f t="shared" si="14"/>
        <v>22119</v>
      </c>
      <c r="N56" s="441">
        <v>192</v>
      </c>
    </row>
    <row r="57" spans="2:14" ht="12" customHeight="1">
      <c r="B57" s="434"/>
      <c r="C57" s="97" t="s">
        <v>258</v>
      </c>
      <c r="D57" s="435">
        <v>49</v>
      </c>
      <c r="E57" s="435">
        <v>225</v>
      </c>
      <c r="F57" s="100">
        <v>74</v>
      </c>
      <c r="G57" s="435">
        <f t="shared" si="13"/>
        <v>299</v>
      </c>
      <c r="H57" s="440">
        <v>11305</v>
      </c>
      <c r="I57" s="440">
        <v>49266</v>
      </c>
      <c r="J57" s="435">
        <v>77064</v>
      </c>
      <c r="K57" s="440">
        <v>2520</v>
      </c>
      <c r="L57" s="440">
        <v>45</v>
      </c>
      <c r="M57" s="415">
        <f t="shared" si="14"/>
        <v>79629</v>
      </c>
      <c r="N57" s="441">
        <v>0</v>
      </c>
    </row>
    <row r="58" spans="2:14" ht="12" customHeight="1">
      <c r="B58" s="434"/>
      <c r="C58" s="97" t="s">
        <v>259</v>
      </c>
      <c r="D58" s="435">
        <v>19</v>
      </c>
      <c r="E58" s="435">
        <v>89</v>
      </c>
      <c r="F58" s="100">
        <v>22</v>
      </c>
      <c r="G58" s="435">
        <f t="shared" si="13"/>
        <v>111</v>
      </c>
      <c r="H58" s="440">
        <v>4666</v>
      </c>
      <c r="I58" s="440">
        <v>17755</v>
      </c>
      <c r="J58" s="435">
        <v>29182</v>
      </c>
      <c r="K58" s="440">
        <v>151</v>
      </c>
      <c r="L58" s="440">
        <v>4</v>
      </c>
      <c r="M58" s="415">
        <f t="shared" si="14"/>
        <v>29337</v>
      </c>
      <c r="N58" s="441">
        <v>1614</v>
      </c>
    </row>
    <row r="59" spans="2:14" ht="12" customHeight="1">
      <c r="B59" s="434"/>
      <c r="C59" s="97" t="s">
        <v>260</v>
      </c>
      <c r="D59" s="435">
        <v>8</v>
      </c>
      <c r="E59" s="435">
        <v>26</v>
      </c>
      <c r="F59" s="100">
        <v>10</v>
      </c>
      <c r="G59" s="435">
        <f t="shared" si="13"/>
        <v>36</v>
      </c>
      <c r="H59" s="440">
        <v>956</v>
      </c>
      <c r="I59" s="440">
        <v>3699</v>
      </c>
      <c r="J59" s="435">
        <v>7104</v>
      </c>
      <c r="K59" s="440">
        <v>207</v>
      </c>
      <c r="L59" s="440">
        <v>0</v>
      </c>
      <c r="M59" s="415">
        <f t="shared" si="14"/>
        <v>7311</v>
      </c>
      <c r="N59" s="441">
        <v>648</v>
      </c>
    </row>
    <row r="60" spans="2:14" ht="12" customHeight="1">
      <c r="B60" s="434"/>
      <c r="C60" s="97" t="s">
        <v>261</v>
      </c>
      <c r="D60" s="435">
        <v>28</v>
      </c>
      <c r="E60" s="435">
        <v>133</v>
      </c>
      <c r="F60" s="100">
        <v>43</v>
      </c>
      <c r="G60" s="435">
        <f t="shared" si="13"/>
        <v>176</v>
      </c>
      <c r="H60" s="440">
        <v>7340</v>
      </c>
      <c r="I60" s="440">
        <v>17963</v>
      </c>
      <c r="J60" s="435">
        <v>38736</v>
      </c>
      <c r="K60" s="440">
        <v>4245</v>
      </c>
      <c r="L60" s="440">
        <v>1404</v>
      </c>
      <c r="M60" s="415">
        <f t="shared" si="14"/>
        <v>44385</v>
      </c>
      <c r="N60" s="441">
        <v>3056</v>
      </c>
    </row>
    <row r="61" spans="2:14" ht="12" customHeight="1">
      <c r="B61" s="434"/>
      <c r="C61" s="97" t="s">
        <v>262</v>
      </c>
      <c r="D61" s="435">
        <v>19</v>
      </c>
      <c r="E61" s="435">
        <v>75</v>
      </c>
      <c r="F61" s="100">
        <v>25</v>
      </c>
      <c r="G61" s="435">
        <f t="shared" si="13"/>
        <v>100</v>
      </c>
      <c r="H61" s="440">
        <v>2420</v>
      </c>
      <c r="I61" s="440">
        <v>3258</v>
      </c>
      <c r="J61" s="435">
        <v>7571</v>
      </c>
      <c r="K61" s="440">
        <v>1955</v>
      </c>
      <c r="L61" s="440">
        <v>0</v>
      </c>
      <c r="M61" s="415">
        <f t="shared" si="14"/>
        <v>9526</v>
      </c>
      <c r="N61" s="441">
        <v>0</v>
      </c>
    </row>
    <row r="62" spans="2:14" ht="12" customHeight="1">
      <c r="B62" s="434"/>
      <c r="C62" s="97" t="s">
        <v>263</v>
      </c>
      <c r="D62" s="435">
        <v>19</v>
      </c>
      <c r="E62" s="435">
        <v>93</v>
      </c>
      <c r="F62" s="100">
        <v>25</v>
      </c>
      <c r="G62" s="435">
        <f t="shared" si="13"/>
        <v>118</v>
      </c>
      <c r="H62" s="440">
        <v>4124</v>
      </c>
      <c r="I62" s="440">
        <v>10944</v>
      </c>
      <c r="J62" s="435">
        <v>23263</v>
      </c>
      <c r="K62" s="440">
        <v>1053</v>
      </c>
      <c r="L62" s="440">
        <v>0</v>
      </c>
      <c r="M62" s="415">
        <f t="shared" si="14"/>
        <v>24316</v>
      </c>
      <c r="N62" s="441">
        <v>0</v>
      </c>
    </row>
    <row r="63" spans="1:14" s="443" customFormat="1" ht="12" customHeight="1">
      <c r="A63" s="442"/>
      <c r="B63" s="434"/>
      <c r="C63" s="97" t="s">
        <v>264</v>
      </c>
      <c r="D63" s="435">
        <v>52</v>
      </c>
      <c r="E63" s="435">
        <v>254</v>
      </c>
      <c r="F63" s="100">
        <v>85</v>
      </c>
      <c r="G63" s="435">
        <f t="shared" si="13"/>
        <v>339</v>
      </c>
      <c r="H63" s="100">
        <v>11976</v>
      </c>
      <c r="I63" s="440">
        <v>37055</v>
      </c>
      <c r="J63" s="435">
        <v>67451</v>
      </c>
      <c r="K63" s="100">
        <v>3358</v>
      </c>
      <c r="L63" s="100">
        <v>511</v>
      </c>
      <c r="M63" s="415">
        <f t="shared" si="14"/>
        <v>71320</v>
      </c>
      <c r="N63" s="281">
        <v>1687</v>
      </c>
    </row>
    <row r="64" spans="2:14" ht="12" customHeight="1">
      <c r="B64" s="434"/>
      <c r="C64" s="437" t="s">
        <v>265</v>
      </c>
      <c r="D64" s="435">
        <v>48</v>
      </c>
      <c r="E64" s="435">
        <v>247</v>
      </c>
      <c r="F64" s="444">
        <v>52</v>
      </c>
      <c r="G64" s="435">
        <f t="shared" si="13"/>
        <v>299</v>
      </c>
      <c r="H64" s="444">
        <v>11864</v>
      </c>
      <c r="I64" s="444">
        <v>52028</v>
      </c>
      <c r="J64" s="435">
        <v>74996</v>
      </c>
      <c r="K64" s="444">
        <v>2458</v>
      </c>
      <c r="L64" s="444">
        <v>10</v>
      </c>
      <c r="M64" s="415">
        <f t="shared" si="14"/>
        <v>77464</v>
      </c>
      <c r="N64" s="445">
        <v>931</v>
      </c>
    </row>
    <row r="65" spans="2:14" ht="12" customHeight="1">
      <c r="B65" s="434"/>
      <c r="C65" s="437" t="s">
        <v>266</v>
      </c>
      <c r="D65" s="435">
        <v>32</v>
      </c>
      <c r="E65" s="435">
        <v>186</v>
      </c>
      <c r="F65" s="444">
        <v>45</v>
      </c>
      <c r="G65" s="435">
        <f t="shared" si="13"/>
        <v>231</v>
      </c>
      <c r="H65" s="444">
        <v>7503</v>
      </c>
      <c r="I65" s="444">
        <v>39237</v>
      </c>
      <c r="J65" s="435">
        <v>63392</v>
      </c>
      <c r="K65" s="444">
        <v>1658</v>
      </c>
      <c r="L65" s="444">
        <v>0</v>
      </c>
      <c r="M65" s="415">
        <f t="shared" si="14"/>
        <v>65050</v>
      </c>
      <c r="N65" s="445">
        <v>827</v>
      </c>
    </row>
    <row r="66" spans="2:14" ht="12" customHeight="1">
      <c r="B66" s="434"/>
      <c r="C66" s="437" t="s">
        <v>267</v>
      </c>
      <c r="D66" s="435">
        <v>93</v>
      </c>
      <c r="E66" s="435">
        <v>199</v>
      </c>
      <c r="F66" s="444">
        <v>190</v>
      </c>
      <c r="G66" s="435">
        <f t="shared" si="13"/>
        <v>389</v>
      </c>
      <c r="H66" s="444">
        <v>4986</v>
      </c>
      <c r="I66" s="444">
        <v>14458</v>
      </c>
      <c r="J66" s="435">
        <v>28824</v>
      </c>
      <c r="K66" s="444">
        <v>376</v>
      </c>
      <c r="L66" s="444">
        <v>0</v>
      </c>
      <c r="M66" s="415">
        <f t="shared" si="14"/>
        <v>29200</v>
      </c>
      <c r="N66" s="445">
        <v>1425</v>
      </c>
    </row>
    <row r="67" spans="2:14" ht="12">
      <c r="B67" s="446"/>
      <c r="C67" s="447" t="s">
        <v>268</v>
      </c>
      <c r="D67" s="448">
        <v>28</v>
      </c>
      <c r="E67" s="449">
        <v>150</v>
      </c>
      <c r="F67" s="450">
        <v>49</v>
      </c>
      <c r="G67" s="449">
        <f t="shared" si="13"/>
        <v>199</v>
      </c>
      <c r="H67" s="450">
        <v>5892</v>
      </c>
      <c r="I67" s="450">
        <v>18397</v>
      </c>
      <c r="J67" s="449">
        <v>30151</v>
      </c>
      <c r="K67" s="450">
        <v>1729</v>
      </c>
      <c r="L67" s="450">
        <v>0</v>
      </c>
      <c r="M67" s="451">
        <f t="shared" si="14"/>
        <v>31880</v>
      </c>
      <c r="N67" s="452">
        <v>0</v>
      </c>
    </row>
    <row r="68" spans="3:7" ht="12">
      <c r="C68" s="453" t="s">
        <v>269</v>
      </c>
      <c r="D68" s="409"/>
      <c r="E68" s="409"/>
      <c r="F68" s="409"/>
      <c r="G68" s="409"/>
    </row>
    <row r="69" spans="3:7" ht="12">
      <c r="C69" s="454"/>
      <c r="D69" s="409"/>
      <c r="E69" s="409"/>
      <c r="F69" s="409"/>
      <c r="G69" s="409"/>
    </row>
    <row r="70" spans="3:7" ht="12">
      <c r="C70" s="455"/>
      <c r="D70" s="409"/>
      <c r="E70" s="409"/>
      <c r="F70" s="409"/>
      <c r="G70" s="409"/>
    </row>
    <row r="71" spans="3:7" ht="12">
      <c r="C71" s="455"/>
      <c r="D71" s="409"/>
      <c r="E71" s="409"/>
      <c r="F71" s="409"/>
      <c r="G71" s="409"/>
    </row>
    <row r="72" spans="3:7" ht="12">
      <c r="C72" s="456"/>
      <c r="D72" s="409"/>
      <c r="E72" s="409"/>
      <c r="F72" s="409"/>
      <c r="G72" s="409"/>
    </row>
    <row r="73" spans="4:7" ht="12">
      <c r="D73" s="409"/>
      <c r="E73" s="409"/>
      <c r="F73" s="409"/>
      <c r="G73" s="409"/>
    </row>
    <row r="74" spans="4:7" ht="12">
      <c r="D74" s="409"/>
      <c r="E74" s="409"/>
      <c r="F74" s="409"/>
      <c r="G74" s="409"/>
    </row>
    <row r="75" spans="4:7" ht="12">
      <c r="D75" s="409"/>
      <c r="E75" s="409"/>
      <c r="F75" s="409"/>
      <c r="G75" s="409"/>
    </row>
    <row r="76" spans="4:7" ht="12">
      <c r="D76" s="409"/>
      <c r="E76" s="409"/>
      <c r="F76" s="409"/>
      <c r="G76" s="409"/>
    </row>
    <row r="77" spans="4:7" ht="12">
      <c r="D77" s="409"/>
      <c r="E77" s="409"/>
      <c r="F77" s="409"/>
      <c r="G77" s="409"/>
    </row>
    <row r="78" spans="4:7" ht="12">
      <c r="D78" s="409"/>
      <c r="E78" s="409"/>
      <c r="F78" s="409"/>
      <c r="G78" s="409"/>
    </row>
    <row r="79" spans="4:7" ht="12">
      <c r="D79" s="409"/>
      <c r="E79" s="409"/>
      <c r="F79" s="409"/>
      <c r="G79" s="409"/>
    </row>
    <row r="80" spans="4:7" ht="12">
      <c r="D80" s="409"/>
      <c r="E80" s="409"/>
      <c r="F80" s="409"/>
      <c r="G80" s="409"/>
    </row>
    <row r="81" spans="4:7" ht="12">
      <c r="D81" s="409"/>
      <c r="E81" s="409"/>
      <c r="F81" s="409"/>
      <c r="G81" s="409"/>
    </row>
    <row r="82" spans="4:7" ht="12">
      <c r="D82" s="409"/>
      <c r="E82" s="409"/>
      <c r="F82" s="409"/>
      <c r="G82" s="409"/>
    </row>
    <row r="83" spans="4:7" ht="12">
      <c r="D83" s="409"/>
      <c r="E83" s="409"/>
      <c r="F83" s="409"/>
      <c r="G83" s="409"/>
    </row>
    <row r="84" spans="4:7" ht="12">
      <c r="D84" s="409"/>
      <c r="E84" s="409"/>
      <c r="F84" s="409"/>
      <c r="G84" s="409"/>
    </row>
    <row r="85" spans="4:7" ht="12">
      <c r="D85" s="409"/>
      <c r="E85" s="409"/>
      <c r="F85" s="409"/>
      <c r="G85" s="409"/>
    </row>
    <row r="86" spans="4:7" ht="12">
      <c r="D86" s="409"/>
      <c r="E86" s="409"/>
      <c r="F86" s="409"/>
      <c r="G86" s="409"/>
    </row>
    <row r="87" spans="4:7" ht="12">
      <c r="D87" s="409"/>
      <c r="E87" s="409"/>
      <c r="F87" s="409"/>
      <c r="G87" s="409"/>
    </row>
    <row r="88" spans="4:7" ht="12">
      <c r="D88" s="409"/>
      <c r="E88" s="409"/>
      <c r="F88" s="409"/>
      <c r="G88" s="409"/>
    </row>
    <row r="89" spans="4:7" ht="12">
      <c r="D89" s="409"/>
      <c r="E89" s="409"/>
      <c r="F89" s="409"/>
      <c r="G89" s="409"/>
    </row>
    <row r="90" spans="4:7" ht="12">
      <c r="D90" s="409"/>
      <c r="E90" s="409"/>
      <c r="F90" s="409"/>
      <c r="G90" s="409"/>
    </row>
    <row r="91" spans="4:7" ht="12">
      <c r="D91" s="409"/>
      <c r="E91" s="409"/>
      <c r="F91" s="409"/>
      <c r="G91" s="409"/>
    </row>
    <row r="92" spans="4:7" ht="12">
      <c r="D92" s="409"/>
      <c r="E92" s="409"/>
      <c r="F92" s="409"/>
      <c r="G92" s="409"/>
    </row>
    <row r="93" spans="4:7" ht="12">
      <c r="D93" s="409"/>
      <c r="E93" s="409"/>
      <c r="F93" s="409"/>
      <c r="G93" s="409"/>
    </row>
    <row r="94" spans="4:7" ht="12">
      <c r="D94" s="409"/>
      <c r="E94" s="409"/>
      <c r="F94" s="409"/>
      <c r="G94" s="409"/>
    </row>
    <row r="95" spans="4:7" ht="12">
      <c r="D95" s="409"/>
      <c r="E95" s="409"/>
      <c r="F95" s="409"/>
      <c r="G95" s="409"/>
    </row>
    <row r="96" spans="4:7" ht="12">
      <c r="D96" s="409"/>
      <c r="E96" s="409"/>
      <c r="F96" s="409"/>
      <c r="G96" s="409"/>
    </row>
    <row r="97" spans="4:7" ht="12">
      <c r="D97" s="409"/>
      <c r="E97" s="409"/>
      <c r="F97" s="409"/>
      <c r="G97" s="409"/>
    </row>
    <row r="98" spans="4:7" ht="12">
      <c r="D98" s="409"/>
      <c r="E98" s="409"/>
      <c r="F98" s="409"/>
      <c r="G98" s="409"/>
    </row>
    <row r="99" spans="4:7" ht="12">
      <c r="D99" s="409"/>
      <c r="E99" s="409"/>
      <c r="F99" s="409"/>
      <c r="G99" s="409"/>
    </row>
    <row r="100" spans="4:7" ht="12">
      <c r="D100" s="409"/>
      <c r="E100" s="409"/>
      <c r="F100" s="409"/>
      <c r="G100" s="409"/>
    </row>
    <row r="101" spans="4:7" ht="12">
      <c r="D101" s="409"/>
      <c r="E101" s="409"/>
      <c r="F101" s="409"/>
      <c r="G101" s="409"/>
    </row>
    <row r="102" spans="4:7" ht="12">
      <c r="D102" s="409"/>
      <c r="E102" s="409"/>
      <c r="F102" s="409"/>
      <c r="G102" s="409"/>
    </row>
    <row r="103" spans="4:7" ht="12">
      <c r="D103" s="409"/>
      <c r="E103" s="409"/>
      <c r="F103" s="409"/>
      <c r="G103" s="409"/>
    </row>
    <row r="104" spans="4:7" ht="12">
      <c r="D104" s="409"/>
      <c r="E104" s="409"/>
      <c r="F104" s="409"/>
      <c r="G104" s="409"/>
    </row>
    <row r="105" spans="4:7" ht="12">
      <c r="D105" s="409"/>
      <c r="E105" s="409"/>
      <c r="F105" s="409"/>
      <c r="G105" s="409"/>
    </row>
    <row r="106" spans="4:7" ht="12">
      <c r="D106" s="409"/>
      <c r="E106" s="409"/>
      <c r="F106" s="409"/>
      <c r="G106" s="409"/>
    </row>
    <row r="107" spans="4:7" ht="12">
      <c r="D107" s="409"/>
      <c r="E107" s="409"/>
      <c r="F107" s="409"/>
      <c r="G107" s="409"/>
    </row>
    <row r="108" spans="4:7" ht="12">
      <c r="D108" s="409"/>
      <c r="E108" s="409"/>
      <c r="F108" s="409"/>
      <c r="G108" s="409"/>
    </row>
    <row r="109" spans="4:7" ht="12">
      <c r="D109" s="409"/>
      <c r="E109" s="409"/>
      <c r="F109" s="409"/>
      <c r="G109" s="409"/>
    </row>
    <row r="110" spans="4:7" ht="12">
      <c r="D110" s="409"/>
      <c r="E110" s="409"/>
      <c r="F110" s="409"/>
      <c r="G110" s="409"/>
    </row>
    <row r="111" spans="4:7" ht="12">
      <c r="D111" s="409"/>
      <c r="E111" s="409"/>
      <c r="F111" s="409"/>
      <c r="G111" s="409"/>
    </row>
    <row r="112" spans="4:7" ht="12">
      <c r="D112" s="409"/>
      <c r="E112" s="409"/>
      <c r="F112" s="409"/>
      <c r="G112" s="409"/>
    </row>
    <row r="113" spans="4:7" ht="12">
      <c r="D113" s="409"/>
      <c r="E113" s="409"/>
      <c r="F113" s="409"/>
      <c r="G113" s="409"/>
    </row>
    <row r="114" spans="4:7" ht="12">
      <c r="D114" s="409"/>
      <c r="E114" s="409"/>
      <c r="F114" s="409"/>
      <c r="G114" s="409"/>
    </row>
    <row r="115" spans="4:7" ht="12">
      <c r="D115" s="409"/>
      <c r="E115" s="409"/>
      <c r="F115" s="409"/>
      <c r="G115" s="409"/>
    </row>
    <row r="116" spans="4:7" ht="12">
      <c r="D116" s="409"/>
      <c r="E116" s="409"/>
      <c r="F116" s="409"/>
      <c r="G116" s="409"/>
    </row>
    <row r="117" spans="4:7" ht="12">
      <c r="D117" s="409"/>
      <c r="E117" s="409"/>
      <c r="F117" s="409"/>
      <c r="G117" s="409"/>
    </row>
    <row r="118" spans="4:7" ht="12">
      <c r="D118" s="409"/>
      <c r="E118" s="409"/>
      <c r="F118" s="409"/>
      <c r="G118" s="409"/>
    </row>
    <row r="119" spans="4:7" ht="12">
      <c r="D119" s="409"/>
      <c r="E119" s="409"/>
      <c r="F119" s="409"/>
      <c r="G119" s="409"/>
    </row>
    <row r="120" spans="4:7" ht="12">
      <c r="D120" s="409"/>
      <c r="E120" s="409"/>
      <c r="F120" s="409"/>
      <c r="G120" s="409"/>
    </row>
    <row r="121" spans="4:7" ht="12">
      <c r="D121" s="409"/>
      <c r="E121" s="409"/>
      <c r="F121" s="409"/>
      <c r="G121" s="409"/>
    </row>
    <row r="122" spans="4:7" ht="12">
      <c r="D122" s="409"/>
      <c r="E122" s="409"/>
      <c r="F122" s="409"/>
      <c r="G122" s="409"/>
    </row>
    <row r="123" spans="4:7" ht="12">
      <c r="D123" s="409"/>
      <c r="E123" s="409"/>
      <c r="F123" s="409"/>
      <c r="G123" s="409"/>
    </row>
    <row r="124" spans="4:7" ht="12">
      <c r="D124" s="409"/>
      <c r="E124" s="409"/>
      <c r="F124" s="409"/>
      <c r="G124" s="409"/>
    </row>
    <row r="125" spans="4:7" ht="12">
      <c r="D125" s="409"/>
      <c r="E125" s="409"/>
      <c r="F125" s="409"/>
      <c r="G125" s="409"/>
    </row>
    <row r="126" spans="4:7" ht="12">
      <c r="D126" s="409"/>
      <c r="E126" s="409"/>
      <c r="F126" s="409"/>
      <c r="G126" s="409"/>
    </row>
    <row r="127" spans="4:7" ht="12">
      <c r="D127" s="409"/>
      <c r="E127" s="409"/>
      <c r="F127" s="409"/>
      <c r="G127" s="409"/>
    </row>
    <row r="128" spans="4:7" ht="12">
      <c r="D128" s="409"/>
      <c r="E128" s="409"/>
      <c r="F128" s="409"/>
      <c r="G128" s="409"/>
    </row>
    <row r="129" spans="4:7" ht="12">
      <c r="D129" s="409"/>
      <c r="E129" s="409"/>
      <c r="F129" s="409"/>
      <c r="G129" s="409"/>
    </row>
    <row r="130" spans="4:7" ht="12">
      <c r="D130" s="409"/>
      <c r="E130" s="409"/>
      <c r="F130" s="409"/>
      <c r="G130" s="409"/>
    </row>
    <row r="131" spans="4:7" ht="12">
      <c r="D131" s="409"/>
      <c r="E131" s="409"/>
      <c r="F131" s="409"/>
      <c r="G131" s="409"/>
    </row>
    <row r="132" spans="4:7" ht="12">
      <c r="D132" s="409"/>
      <c r="E132" s="409"/>
      <c r="F132" s="409"/>
      <c r="G132" s="409"/>
    </row>
  </sheetData>
  <mergeCells count="20">
    <mergeCell ref="D4:D6"/>
    <mergeCell ref="E4:G4"/>
    <mergeCell ref="H4:H6"/>
    <mergeCell ref="G5:G6"/>
    <mergeCell ref="J5:J6"/>
    <mergeCell ref="K5:K6"/>
    <mergeCell ref="L5:L6"/>
    <mergeCell ref="N4:N6"/>
    <mergeCell ref="M5:M6"/>
    <mergeCell ref="J4:M4"/>
    <mergeCell ref="B30:C30"/>
    <mergeCell ref="B41:C41"/>
    <mergeCell ref="B52:C52"/>
    <mergeCell ref="I4:I6"/>
    <mergeCell ref="E5:E6"/>
    <mergeCell ref="F5:F6"/>
    <mergeCell ref="B6:C6"/>
    <mergeCell ref="B4:C5"/>
    <mergeCell ref="B8:C8"/>
    <mergeCell ref="B13:C13"/>
  </mergeCells>
  <printOptions/>
  <pageMargins left="0.75" right="0.75" top="1" bottom="1" header="0.512" footer="0.51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V309"/>
  <sheetViews>
    <sheetView workbookViewId="0" topLeftCell="A1">
      <selection activeCell="A1" sqref="A1"/>
    </sheetView>
  </sheetViews>
  <sheetFormatPr defaultColWidth="9.00390625" defaultRowHeight="13.5"/>
  <cols>
    <col min="1" max="1" width="3.625" style="457" customWidth="1"/>
    <col min="2" max="2" width="3.625" style="517" customWidth="1"/>
    <col min="3" max="3" width="3.625" style="114" customWidth="1"/>
    <col min="4" max="4" width="18.25390625" style="457" customWidth="1"/>
    <col min="5" max="8" width="7.50390625" style="457" customWidth="1"/>
    <col min="9" max="9" width="2.50390625" style="457" customWidth="1"/>
    <col min="10" max="10" width="8.625" style="457" customWidth="1"/>
    <col min="11" max="11" width="2.375" style="457" customWidth="1"/>
    <col min="12" max="12" width="8.625" style="457" customWidth="1"/>
    <col min="13" max="13" width="2.375" style="457" customWidth="1"/>
    <col min="14" max="14" width="8.625" style="457" customWidth="1"/>
    <col min="15" max="15" width="2.25390625" style="457" customWidth="1"/>
    <col min="16" max="16" width="8.625" style="457" customWidth="1"/>
    <col min="17" max="17" width="2.25390625" style="457" customWidth="1"/>
    <col min="18" max="18" width="8.625" style="457" customWidth="1"/>
    <col min="19" max="19" width="2.125" style="457" customWidth="1"/>
    <col min="20" max="20" width="8.625" style="457" customWidth="1"/>
    <col min="21" max="21" width="2.25390625" style="457" customWidth="1"/>
    <col min="22" max="22" width="8.625" style="457" customWidth="1"/>
    <col min="23" max="23" width="2.125" style="457" customWidth="1"/>
    <col min="24" max="24" width="8.625" style="457" customWidth="1"/>
    <col min="25" max="25" width="2.125" style="457" customWidth="1"/>
    <col min="26" max="26" width="8.625" style="457" customWidth="1"/>
    <col min="27" max="27" width="2.125" style="459" customWidth="1"/>
    <col min="28" max="28" width="12.625" style="457" customWidth="1"/>
    <col min="29" max="29" width="2.25390625" style="457" customWidth="1"/>
    <col min="30" max="30" width="12.625" style="457" customWidth="1"/>
    <col min="31" max="31" width="2.125" style="457" customWidth="1"/>
    <col min="32" max="32" width="12.625" style="457" customWidth="1"/>
    <col min="33" max="33" width="2.125" style="457" customWidth="1"/>
    <col min="34" max="34" width="12.625" style="457" customWidth="1"/>
    <col min="35" max="35" width="2.125" style="457" customWidth="1"/>
    <col min="36" max="36" width="11.50390625" style="457" customWidth="1"/>
    <col min="37" max="37" width="2.125" style="457" customWidth="1"/>
    <col min="38" max="38" width="13.75390625" style="457" customWidth="1"/>
    <col min="39" max="39" width="2.125" style="457" customWidth="1"/>
    <col min="40" max="40" width="12.625" style="457" customWidth="1"/>
    <col min="41" max="41" width="2.125" style="457" customWidth="1"/>
    <col min="42" max="42" width="11.625" style="457" customWidth="1"/>
    <col min="43" max="43" width="2.125" style="457" customWidth="1"/>
    <col min="44" max="44" width="11.625" style="457" customWidth="1"/>
    <col min="45" max="45" width="2.125" style="457" customWidth="1"/>
    <col min="46" max="46" width="11.875" style="457" customWidth="1"/>
    <col min="47" max="47" width="2.125" style="457" customWidth="1"/>
    <col min="48" max="48" width="11.75390625" style="457" customWidth="1"/>
    <col min="49" max="16384" width="9.00390625" style="457" customWidth="1"/>
  </cols>
  <sheetData>
    <row r="1" spans="2:3" ht="14.25">
      <c r="B1" s="458" t="s">
        <v>345</v>
      </c>
      <c r="C1" s="457"/>
    </row>
    <row r="2" spans="2:3" ht="12">
      <c r="B2" s="457"/>
      <c r="C2" s="457"/>
    </row>
    <row r="3" spans="2:48" ht="12" customHeight="1" thickBot="1">
      <c r="B3" s="457" t="s">
        <v>280</v>
      </c>
      <c r="C3" s="457"/>
      <c r="AJ3" s="460"/>
      <c r="AK3" s="460"/>
      <c r="AV3" s="460" t="s">
        <v>281</v>
      </c>
    </row>
    <row r="4" spans="2:48" s="461" customFormat="1" ht="14.25" customHeight="1" thickTop="1">
      <c r="B4" s="462"/>
      <c r="C4" s="463"/>
      <c r="D4" s="464" t="s">
        <v>282</v>
      </c>
      <c r="E4" s="1474" t="s">
        <v>271</v>
      </c>
      <c r="F4" s="1432"/>
      <c r="G4" s="1432"/>
      <c r="H4" s="1433"/>
      <c r="I4" s="1474" t="s">
        <v>283</v>
      </c>
      <c r="J4" s="1432"/>
      <c r="K4" s="1432"/>
      <c r="L4" s="1432"/>
      <c r="M4" s="1432"/>
      <c r="N4" s="1432"/>
      <c r="O4" s="1432"/>
      <c r="P4" s="1432"/>
      <c r="Q4" s="1432"/>
      <c r="R4" s="1432"/>
      <c r="S4" s="1432"/>
      <c r="T4" s="1432"/>
      <c r="U4" s="1432"/>
      <c r="V4" s="1432"/>
      <c r="W4" s="1432"/>
      <c r="X4" s="1432"/>
      <c r="Y4" s="1432"/>
      <c r="Z4" s="1433"/>
      <c r="AA4" s="1434" t="s">
        <v>284</v>
      </c>
      <c r="AB4" s="1435"/>
      <c r="AC4" s="1432" t="s">
        <v>285</v>
      </c>
      <c r="AD4" s="1432"/>
      <c r="AE4" s="1432"/>
      <c r="AF4" s="1432"/>
      <c r="AG4" s="1432"/>
      <c r="AH4" s="1432"/>
      <c r="AI4" s="1432"/>
      <c r="AJ4" s="1433"/>
      <c r="AK4" s="1481" t="s">
        <v>286</v>
      </c>
      <c r="AL4" s="1482"/>
      <c r="AM4" s="1482"/>
      <c r="AN4" s="1482"/>
      <c r="AO4" s="1482"/>
      <c r="AP4" s="1482"/>
      <c r="AQ4" s="1482"/>
      <c r="AR4" s="1482"/>
      <c r="AS4" s="1482"/>
      <c r="AT4" s="1483"/>
      <c r="AU4" s="1457" t="s">
        <v>287</v>
      </c>
      <c r="AV4" s="1458"/>
    </row>
    <row r="5" spans="2:48" s="461" customFormat="1" ht="24.75" customHeight="1">
      <c r="B5" s="465"/>
      <c r="C5" s="101"/>
      <c r="D5" s="466" t="s">
        <v>288</v>
      </c>
      <c r="E5" s="1463" t="s">
        <v>289</v>
      </c>
      <c r="F5" s="1463" t="s">
        <v>272</v>
      </c>
      <c r="G5" s="1466" t="s">
        <v>290</v>
      </c>
      <c r="H5" s="1463" t="s">
        <v>273</v>
      </c>
      <c r="I5" s="1467" t="s">
        <v>291</v>
      </c>
      <c r="J5" s="1468"/>
      <c r="K5" s="1468"/>
      <c r="L5" s="1468"/>
      <c r="M5" s="1468"/>
      <c r="N5" s="1469"/>
      <c r="O5" s="1475" t="s">
        <v>292</v>
      </c>
      <c r="P5" s="1476"/>
      <c r="Q5" s="1476"/>
      <c r="R5" s="1476"/>
      <c r="S5" s="1476"/>
      <c r="T5" s="1477"/>
      <c r="U5" s="1484" t="s">
        <v>293</v>
      </c>
      <c r="V5" s="1485"/>
      <c r="W5" s="1485"/>
      <c r="X5" s="1485"/>
      <c r="Y5" s="1485"/>
      <c r="Z5" s="1486"/>
      <c r="AA5" s="1436"/>
      <c r="AB5" s="1437"/>
      <c r="AC5" s="1475" t="s">
        <v>294</v>
      </c>
      <c r="AD5" s="1476"/>
      <c r="AE5" s="1476"/>
      <c r="AF5" s="1477"/>
      <c r="AG5" s="1480" t="s">
        <v>295</v>
      </c>
      <c r="AH5" s="1491"/>
      <c r="AI5" s="1451" t="s">
        <v>289</v>
      </c>
      <c r="AJ5" s="1452"/>
      <c r="AK5" s="1470" t="s">
        <v>296</v>
      </c>
      <c r="AL5" s="1471"/>
      <c r="AM5" s="1470" t="s">
        <v>274</v>
      </c>
      <c r="AN5" s="1478"/>
      <c r="AO5" s="1470" t="s">
        <v>275</v>
      </c>
      <c r="AP5" s="1478"/>
      <c r="AQ5" s="1470" t="s">
        <v>276</v>
      </c>
      <c r="AR5" s="1471"/>
      <c r="AS5" s="1451" t="s">
        <v>289</v>
      </c>
      <c r="AT5" s="1452"/>
      <c r="AU5" s="1459"/>
      <c r="AV5" s="1460"/>
    </row>
    <row r="6" spans="2:48" s="461" customFormat="1" ht="13.5" customHeight="1">
      <c r="B6" s="1441" t="s">
        <v>297</v>
      </c>
      <c r="C6" s="1442"/>
      <c r="D6" s="1443"/>
      <c r="E6" s="1464"/>
      <c r="F6" s="1464"/>
      <c r="G6" s="1464"/>
      <c r="H6" s="1464"/>
      <c r="I6" s="1447" t="s">
        <v>956</v>
      </c>
      <c r="J6" s="1448"/>
      <c r="K6" s="1447" t="s">
        <v>957</v>
      </c>
      <c r="L6" s="1448"/>
      <c r="M6" s="1447" t="s">
        <v>220</v>
      </c>
      <c r="N6" s="1448"/>
      <c r="O6" s="1447" t="s">
        <v>956</v>
      </c>
      <c r="P6" s="1448"/>
      <c r="Q6" s="1447" t="s">
        <v>957</v>
      </c>
      <c r="R6" s="1448"/>
      <c r="S6" s="1447" t="s">
        <v>220</v>
      </c>
      <c r="T6" s="1448"/>
      <c r="U6" s="1480" t="s">
        <v>298</v>
      </c>
      <c r="V6" s="1448"/>
      <c r="W6" s="1480" t="s">
        <v>957</v>
      </c>
      <c r="X6" s="1448"/>
      <c r="Y6" s="1480" t="s">
        <v>220</v>
      </c>
      <c r="Z6" s="1448"/>
      <c r="AA6" s="1436"/>
      <c r="AB6" s="1437"/>
      <c r="AC6" s="1487" t="s">
        <v>299</v>
      </c>
      <c r="AD6" s="1488"/>
      <c r="AE6" s="1488" t="s">
        <v>300</v>
      </c>
      <c r="AF6" s="1490"/>
      <c r="AG6" s="1492" t="s">
        <v>301</v>
      </c>
      <c r="AH6" s="1454"/>
      <c r="AI6" s="1453"/>
      <c r="AJ6" s="1454"/>
      <c r="AK6" s="467"/>
      <c r="AL6" s="468"/>
      <c r="AM6" s="467"/>
      <c r="AN6" s="469"/>
      <c r="AO6" s="467"/>
      <c r="AP6" s="469"/>
      <c r="AQ6" s="467"/>
      <c r="AR6" s="468"/>
      <c r="AS6" s="1493"/>
      <c r="AT6" s="1494"/>
      <c r="AU6" s="1459"/>
      <c r="AV6" s="1460"/>
    </row>
    <row r="7" spans="2:48" s="461" customFormat="1" ht="13.5" customHeight="1">
      <c r="B7" s="1444" t="s">
        <v>302</v>
      </c>
      <c r="C7" s="1445"/>
      <c r="D7" s="1446"/>
      <c r="E7" s="1465"/>
      <c r="F7" s="1465"/>
      <c r="G7" s="1465"/>
      <c r="H7" s="1465"/>
      <c r="I7" s="1449"/>
      <c r="J7" s="1450"/>
      <c r="K7" s="1449"/>
      <c r="L7" s="1450"/>
      <c r="M7" s="1449"/>
      <c r="N7" s="1450"/>
      <c r="O7" s="1449"/>
      <c r="P7" s="1450"/>
      <c r="Q7" s="1449"/>
      <c r="R7" s="1450"/>
      <c r="S7" s="1449"/>
      <c r="T7" s="1450"/>
      <c r="U7" s="1449"/>
      <c r="V7" s="1450"/>
      <c r="W7" s="1449"/>
      <c r="X7" s="1450"/>
      <c r="Y7" s="1449"/>
      <c r="Z7" s="1450"/>
      <c r="AA7" s="1438"/>
      <c r="AB7" s="1439"/>
      <c r="AC7" s="1438" t="s">
        <v>303</v>
      </c>
      <c r="AD7" s="1489"/>
      <c r="AE7" s="1489" t="s">
        <v>304</v>
      </c>
      <c r="AF7" s="1439"/>
      <c r="AG7" s="1455"/>
      <c r="AH7" s="1456"/>
      <c r="AI7" s="1455"/>
      <c r="AJ7" s="1456"/>
      <c r="AK7" s="1472" t="s">
        <v>277</v>
      </c>
      <c r="AL7" s="1473"/>
      <c r="AM7" s="1472" t="s">
        <v>277</v>
      </c>
      <c r="AN7" s="1479"/>
      <c r="AO7" s="1472" t="s">
        <v>277</v>
      </c>
      <c r="AP7" s="1479"/>
      <c r="AQ7" s="1472" t="s">
        <v>305</v>
      </c>
      <c r="AR7" s="1473"/>
      <c r="AS7" s="1495"/>
      <c r="AT7" s="1496"/>
      <c r="AU7" s="1461"/>
      <c r="AV7" s="1462"/>
    </row>
    <row r="8" spans="2:48" s="470" customFormat="1" ht="16.5" customHeight="1">
      <c r="B8" s="471"/>
      <c r="C8" s="472"/>
      <c r="D8" s="473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5"/>
      <c r="AC8" s="475"/>
      <c r="AD8" s="475"/>
      <c r="AE8" s="475"/>
      <c r="AF8" s="475"/>
      <c r="AG8" s="474"/>
      <c r="AH8" s="474"/>
      <c r="AI8" s="474"/>
      <c r="AJ8" s="474"/>
      <c r="AK8" s="474"/>
      <c r="AL8" s="475"/>
      <c r="AM8" s="474"/>
      <c r="AN8" s="474"/>
      <c r="AO8" s="474"/>
      <c r="AP8" s="474"/>
      <c r="AQ8" s="474"/>
      <c r="AR8" s="474"/>
      <c r="AS8" s="474"/>
      <c r="AT8" s="474"/>
      <c r="AU8" s="474"/>
      <c r="AV8" s="476"/>
    </row>
    <row r="9" spans="2:48" s="477" customFormat="1" ht="16.5" customHeight="1">
      <c r="B9" s="465"/>
      <c r="C9" s="478"/>
      <c r="D9" s="479" t="s">
        <v>1129</v>
      </c>
      <c r="E9" s="480">
        <f>SUM(E10,E14)</f>
        <v>7258</v>
      </c>
      <c r="F9" s="480">
        <f>SUM(F10,F14)</f>
        <v>2098</v>
      </c>
      <c r="G9" s="480">
        <f>SUM(G10,G14)</f>
        <v>73</v>
      </c>
      <c r="H9" s="480">
        <f>SUM(H10,H14)</f>
        <v>5087</v>
      </c>
      <c r="I9" s="480"/>
      <c r="J9" s="480">
        <f>SUM(J10,J14)</f>
        <v>47699</v>
      </c>
      <c r="K9" s="480"/>
      <c r="L9" s="480">
        <f>SUM(L10,L14)</f>
        <v>57748</v>
      </c>
      <c r="M9" s="480"/>
      <c r="N9" s="481">
        <f aca="true" t="shared" si="0" ref="N9:N21">SUM(J9,L9)</f>
        <v>105447</v>
      </c>
      <c r="O9" s="480"/>
      <c r="P9" s="480">
        <f>SUM(P10,P14)</f>
        <v>5820</v>
      </c>
      <c r="Q9" s="480"/>
      <c r="R9" s="480">
        <f>SUM(R10,R14)</f>
        <v>3644</v>
      </c>
      <c r="S9" s="480"/>
      <c r="T9" s="481">
        <f aca="true" t="shared" si="1" ref="T9:T22">SUM(P9,R9)</f>
        <v>9464</v>
      </c>
      <c r="U9" s="480"/>
      <c r="V9" s="481">
        <f aca="true" t="shared" si="2" ref="V9:V21">SUM(J9,P9)</f>
        <v>53519</v>
      </c>
      <c r="W9" s="481"/>
      <c r="X9" s="481">
        <f aca="true" t="shared" si="3" ref="X9:X21">SUM(L9,R9)</f>
        <v>61392</v>
      </c>
      <c r="Y9" s="481"/>
      <c r="Z9" s="481">
        <f aca="true" t="shared" si="4" ref="Z9:Z21">SUM(N9,T9)</f>
        <v>114911</v>
      </c>
      <c r="AA9" s="480"/>
      <c r="AB9" s="480">
        <v>0</v>
      </c>
      <c r="AC9" s="480"/>
      <c r="AD9" s="480">
        <v>0</v>
      </c>
      <c r="AE9" s="480"/>
      <c r="AF9" s="480">
        <v>0</v>
      </c>
      <c r="AG9" s="480"/>
      <c r="AH9" s="480">
        <v>0</v>
      </c>
      <c r="AI9" s="481"/>
      <c r="AJ9" s="480">
        <f>SUM(AJ10,AJ14)</f>
        <v>6598265</v>
      </c>
      <c r="AK9" s="480"/>
      <c r="AL9" s="480">
        <v>0</v>
      </c>
      <c r="AM9" s="480"/>
      <c r="AN9" s="480">
        <v>0</v>
      </c>
      <c r="AO9" s="481"/>
      <c r="AP9" s="480">
        <v>0</v>
      </c>
      <c r="AQ9" s="481"/>
      <c r="AR9" s="480">
        <v>0</v>
      </c>
      <c r="AS9" s="481"/>
      <c r="AT9" s="480">
        <f>SUM(AT10,AT14)</f>
        <v>23084171</v>
      </c>
      <c r="AU9" s="480"/>
      <c r="AV9" s="482">
        <f>SUM(AV10,AV14)</f>
        <v>382791</v>
      </c>
    </row>
    <row r="10" spans="2:48" s="477" customFormat="1" ht="16.5" customHeight="1">
      <c r="B10" s="465"/>
      <c r="C10" s="478"/>
      <c r="D10" s="479" t="s">
        <v>306</v>
      </c>
      <c r="E10" s="481">
        <f>SUM(E11:E13)</f>
        <v>6148</v>
      </c>
      <c r="F10" s="481">
        <f>SUM(F11:F13)</f>
        <v>1093</v>
      </c>
      <c r="G10" s="481">
        <f>SUM(G11:G13)</f>
        <v>54</v>
      </c>
      <c r="H10" s="481">
        <f>SUM(H11:H13)</f>
        <v>5001</v>
      </c>
      <c r="I10" s="481"/>
      <c r="J10" s="481">
        <f>SUM(J11:J13)</f>
        <v>11663</v>
      </c>
      <c r="K10" s="481"/>
      <c r="L10" s="481">
        <f>SUM(L11:L13)</f>
        <v>13381</v>
      </c>
      <c r="M10" s="481"/>
      <c r="N10" s="481">
        <f t="shared" si="0"/>
        <v>25044</v>
      </c>
      <c r="O10" s="481"/>
      <c r="P10" s="481">
        <f>SUM(P11:P13)</f>
        <v>5739</v>
      </c>
      <c r="Q10" s="481"/>
      <c r="R10" s="481">
        <f>SUM(R11:R13)</f>
        <v>3602</v>
      </c>
      <c r="S10" s="481"/>
      <c r="T10" s="481">
        <f t="shared" si="1"/>
        <v>9341</v>
      </c>
      <c r="U10" s="481"/>
      <c r="V10" s="481">
        <f t="shared" si="2"/>
        <v>17402</v>
      </c>
      <c r="W10" s="481"/>
      <c r="X10" s="481">
        <f t="shared" si="3"/>
        <v>16983</v>
      </c>
      <c r="Y10" s="481"/>
      <c r="Z10" s="481">
        <f t="shared" si="4"/>
        <v>34385</v>
      </c>
      <c r="AA10" s="481"/>
      <c r="AB10" s="481">
        <f>SUM(AB11:AB13)</f>
        <v>0</v>
      </c>
      <c r="AC10" s="481"/>
      <c r="AD10" s="481">
        <f>SUM(AD11:AD13)</f>
        <v>0</v>
      </c>
      <c r="AE10" s="481"/>
      <c r="AF10" s="481">
        <f>SUM(AF11:AF13)</f>
        <v>0</v>
      </c>
      <c r="AG10" s="481"/>
      <c r="AH10" s="481">
        <f>SUM(AH11:AH13)</f>
        <v>0</v>
      </c>
      <c r="AI10" s="481"/>
      <c r="AJ10" s="481">
        <f>SUM(AJ11:AJ13)</f>
        <v>1269451</v>
      </c>
      <c r="AK10" s="481"/>
      <c r="AL10" s="481">
        <f>SUM(AL11:AL13)</f>
        <v>0</v>
      </c>
      <c r="AM10" s="481"/>
      <c r="AN10" s="481">
        <f>SUM(AN11:AN13)</f>
        <v>0</v>
      </c>
      <c r="AO10" s="481"/>
      <c r="AP10" s="481">
        <f>SUM(AP11:AP13)</f>
        <v>0</v>
      </c>
      <c r="AQ10" s="481"/>
      <c r="AR10" s="481">
        <f>SUM(AR11:AR13)</f>
        <v>0</v>
      </c>
      <c r="AS10" s="481"/>
      <c r="AT10" s="481">
        <f>SUM(AT11:AT13)</f>
        <v>3910536</v>
      </c>
      <c r="AU10" s="481"/>
      <c r="AV10" s="483">
        <f>SUM(AV11:AV13)</f>
        <v>80381</v>
      </c>
    </row>
    <row r="11" spans="2:48" s="461" customFormat="1" ht="16.5" customHeight="1">
      <c r="B11" s="465"/>
      <c r="C11" s="484"/>
      <c r="D11" s="485" t="s">
        <v>307</v>
      </c>
      <c r="E11" s="486">
        <f>SUM(F11:H11)</f>
        <v>2801</v>
      </c>
      <c r="F11" s="486">
        <v>60</v>
      </c>
      <c r="G11" s="486">
        <v>9</v>
      </c>
      <c r="H11" s="486">
        <v>2732</v>
      </c>
      <c r="I11" s="486"/>
      <c r="J11" s="486">
        <v>647</v>
      </c>
      <c r="K11" s="486"/>
      <c r="L11" s="486">
        <v>416</v>
      </c>
      <c r="M11" s="486"/>
      <c r="N11" s="486">
        <f t="shared" si="0"/>
        <v>1063</v>
      </c>
      <c r="O11" s="486"/>
      <c r="P11" s="486">
        <v>2968</v>
      </c>
      <c r="Q11" s="486">
        <v>416</v>
      </c>
      <c r="R11" s="486">
        <v>1513</v>
      </c>
      <c r="S11" s="486"/>
      <c r="T11" s="486">
        <f t="shared" si="1"/>
        <v>4481</v>
      </c>
      <c r="U11" s="486"/>
      <c r="V11" s="486">
        <f t="shared" si="2"/>
        <v>3615</v>
      </c>
      <c r="W11" s="486"/>
      <c r="X11" s="486">
        <f t="shared" si="3"/>
        <v>1929</v>
      </c>
      <c r="Y11" s="486"/>
      <c r="Z11" s="486">
        <f t="shared" si="4"/>
        <v>5544</v>
      </c>
      <c r="AA11" s="486"/>
      <c r="AB11" s="487">
        <v>0</v>
      </c>
      <c r="AC11" s="487"/>
      <c r="AD11" s="487">
        <v>0</v>
      </c>
      <c r="AE11" s="487"/>
      <c r="AF11" s="487">
        <v>0</v>
      </c>
      <c r="AG11" s="486"/>
      <c r="AH11" s="487">
        <v>0</v>
      </c>
      <c r="AI11" s="486"/>
      <c r="AJ11" s="487">
        <v>49449</v>
      </c>
      <c r="AK11" s="486"/>
      <c r="AL11" s="487">
        <v>0</v>
      </c>
      <c r="AM11" s="486"/>
      <c r="AN11" s="487">
        <v>0</v>
      </c>
      <c r="AO11" s="486"/>
      <c r="AP11" s="487">
        <v>0</v>
      </c>
      <c r="AQ11" s="486"/>
      <c r="AR11" s="487">
        <v>0</v>
      </c>
      <c r="AS11" s="486"/>
      <c r="AT11" s="487">
        <v>285304</v>
      </c>
      <c r="AU11" s="486"/>
      <c r="AV11" s="488">
        <v>749</v>
      </c>
    </row>
    <row r="12" spans="2:48" s="461" customFormat="1" ht="16.5" customHeight="1">
      <c r="B12" s="1440" t="s">
        <v>308</v>
      </c>
      <c r="C12" s="484"/>
      <c r="D12" s="485" t="s">
        <v>309</v>
      </c>
      <c r="E12" s="486">
        <f>SUM(F12:H12)</f>
        <v>2290</v>
      </c>
      <c r="F12" s="486">
        <v>448</v>
      </c>
      <c r="G12" s="486">
        <v>25</v>
      </c>
      <c r="H12" s="486">
        <v>1817</v>
      </c>
      <c r="I12" s="486"/>
      <c r="J12" s="486">
        <v>4566</v>
      </c>
      <c r="K12" s="486"/>
      <c r="L12" s="486">
        <v>5406</v>
      </c>
      <c r="M12" s="486"/>
      <c r="N12" s="486">
        <f t="shared" si="0"/>
        <v>9972</v>
      </c>
      <c r="O12" s="486"/>
      <c r="P12" s="486">
        <v>2215</v>
      </c>
      <c r="Q12" s="486">
        <v>5406</v>
      </c>
      <c r="R12" s="486">
        <v>1667</v>
      </c>
      <c r="S12" s="486"/>
      <c r="T12" s="486">
        <f t="shared" si="1"/>
        <v>3882</v>
      </c>
      <c r="U12" s="486"/>
      <c r="V12" s="486">
        <f t="shared" si="2"/>
        <v>6781</v>
      </c>
      <c r="W12" s="486"/>
      <c r="X12" s="486">
        <f t="shared" si="3"/>
        <v>7073</v>
      </c>
      <c r="Y12" s="486"/>
      <c r="Z12" s="486">
        <f t="shared" si="4"/>
        <v>13854</v>
      </c>
      <c r="AA12" s="486"/>
      <c r="AB12" s="487">
        <v>0</v>
      </c>
      <c r="AC12" s="487"/>
      <c r="AD12" s="487">
        <v>0</v>
      </c>
      <c r="AE12" s="487"/>
      <c r="AF12" s="487">
        <v>0</v>
      </c>
      <c r="AG12" s="486"/>
      <c r="AH12" s="487">
        <v>0</v>
      </c>
      <c r="AI12" s="486"/>
      <c r="AJ12" s="487">
        <v>488114</v>
      </c>
      <c r="AK12" s="486"/>
      <c r="AL12" s="487">
        <v>0</v>
      </c>
      <c r="AM12" s="486"/>
      <c r="AN12" s="487">
        <v>0</v>
      </c>
      <c r="AO12" s="486"/>
      <c r="AP12" s="487">
        <v>0</v>
      </c>
      <c r="AQ12" s="486"/>
      <c r="AR12" s="487">
        <v>0</v>
      </c>
      <c r="AS12" s="486"/>
      <c r="AT12" s="487">
        <v>1321578</v>
      </c>
      <c r="AU12" s="486"/>
      <c r="AV12" s="488">
        <v>26907</v>
      </c>
    </row>
    <row r="13" spans="2:48" s="461" customFormat="1" ht="16.5" customHeight="1">
      <c r="B13" s="1440"/>
      <c r="C13" s="484"/>
      <c r="D13" s="485" t="s">
        <v>310</v>
      </c>
      <c r="E13" s="486">
        <f>SUM(F13:H13)</f>
        <v>1057</v>
      </c>
      <c r="F13" s="486">
        <v>585</v>
      </c>
      <c r="G13" s="486">
        <v>20</v>
      </c>
      <c r="H13" s="486">
        <v>452</v>
      </c>
      <c r="I13" s="486"/>
      <c r="J13" s="486">
        <v>6450</v>
      </c>
      <c r="K13" s="486"/>
      <c r="L13" s="486">
        <v>7559</v>
      </c>
      <c r="M13" s="486"/>
      <c r="N13" s="486">
        <f t="shared" si="0"/>
        <v>14009</v>
      </c>
      <c r="O13" s="486"/>
      <c r="P13" s="486">
        <v>556</v>
      </c>
      <c r="Q13" s="486"/>
      <c r="R13" s="486">
        <v>422</v>
      </c>
      <c r="S13" s="486"/>
      <c r="T13" s="486">
        <f t="shared" si="1"/>
        <v>978</v>
      </c>
      <c r="U13" s="486"/>
      <c r="V13" s="486">
        <f t="shared" si="2"/>
        <v>7006</v>
      </c>
      <c r="W13" s="486"/>
      <c r="X13" s="486">
        <f t="shared" si="3"/>
        <v>7981</v>
      </c>
      <c r="Y13" s="486"/>
      <c r="Z13" s="486">
        <f t="shared" si="4"/>
        <v>14987</v>
      </c>
      <c r="AA13" s="486"/>
      <c r="AB13" s="487">
        <v>0</v>
      </c>
      <c r="AC13" s="487"/>
      <c r="AD13" s="487">
        <v>0</v>
      </c>
      <c r="AE13" s="487"/>
      <c r="AF13" s="487">
        <v>0</v>
      </c>
      <c r="AG13" s="486"/>
      <c r="AH13" s="487">
        <v>0</v>
      </c>
      <c r="AI13" s="486"/>
      <c r="AJ13" s="487">
        <v>731888</v>
      </c>
      <c r="AK13" s="486"/>
      <c r="AL13" s="487">
        <v>0</v>
      </c>
      <c r="AM13" s="486"/>
      <c r="AN13" s="487">
        <v>0</v>
      </c>
      <c r="AO13" s="486"/>
      <c r="AP13" s="487">
        <v>0</v>
      </c>
      <c r="AQ13" s="486"/>
      <c r="AR13" s="487">
        <v>0</v>
      </c>
      <c r="AS13" s="486"/>
      <c r="AT13" s="487">
        <v>2303654</v>
      </c>
      <c r="AU13" s="486"/>
      <c r="AV13" s="488">
        <v>52725</v>
      </c>
    </row>
    <row r="14" spans="2:48" s="477" customFormat="1" ht="16.5" customHeight="1">
      <c r="B14" s="1440"/>
      <c r="C14" s="489"/>
      <c r="D14" s="479" t="s">
        <v>311</v>
      </c>
      <c r="E14" s="481">
        <f>SUM(E15:E22)</f>
        <v>1110</v>
      </c>
      <c r="F14" s="481">
        <f>SUM(F15:F22)</f>
        <v>1005</v>
      </c>
      <c r="G14" s="481">
        <f>SUM(G15:G22)</f>
        <v>19</v>
      </c>
      <c r="H14" s="481">
        <f>SUM(H15:H22)</f>
        <v>86</v>
      </c>
      <c r="I14" s="481"/>
      <c r="J14" s="481">
        <f>SUM(J15:J22)</f>
        <v>36036</v>
      </c>
      <c r="K14" s="481"/>
      <c r="L14" s="481">
        <f>SUM(L15:L22)</f>
        <v>44367</v>
      </c>
      <c r="M14" s="481"/>
      <c r="N14" s="481">
        <f t="shared" si="0"/>
        <v>80403</v>
      </c>
      <c r="O14" s="481"/>
      <c r="P14" s="481">
        <f>SUM(P15:P22)</f>
        <v>81</v>
      </c>
      <c r="Q14" s="481"/>
      <c r="R14" s="481">
        <f>SUM(R15:R22)</f>
        <v>42</v>
      </c>
      <c r="S14" s="481"/>
      <c r="T14" s="481">
        <f t="shared" si="1"/>
        <v>123</v>
      </c>
      <c r="U14" s="481"/>
      <c r="V14" s="481">
        <f t="shared" si="2"/>
        <v>36117</v>
      </c>
      <c r="W14" s="481"/>
      <c r="X14" s="481">
        <f t="shared" si="3"/>
        <v>44409</v>
      </c>
      <c r="Y14" s="481"/>
      <c r="Z14" s="481">
        <f t="shared" si="4"/>
        <v>80526</v>
      </c>
      <c r="AA14" s="481"/>
      <c r="AB14" s="481">
        <f>SUM(AB15:AB22)</f>
        <v>905451</v>
      </c>
      <c r="AC14" s="481"/>
      <c r="AD14" s="481">
        <f>SUM(AD15:AD22)</f>
        <v>3832575</v>
      </c>
      <c r="AE14" s="481"/>
      <c r="AF14" s="481">
        <f>SUM(AF15:AF22)</f>
        <v>1334282</v>
      </c>
      <c r="AG14" s="481"/>
      <c r="AH14" s="481">
        <f>SUM(AH15:AH22)</f>
        <v>161957</v>
      </c>
      <c r="AI14" s="481"/>
      <c r="AJ14" s="480">
        <f>SUM(AJ15:AJ21)</f>
        <v>5328814</v>
      </c>
      <c r="AK14" s="481"/>
      <c r="AL14" s="481">
        <f>SUM(AL15:AL22)</f>
        <v>16920289</v>
      </c>
      <c r="AM14" s="481"/>
      <c r="AN14" s="481">
        <f>SUM(AN15:AN22)</f>
        <v>269839</v>
      </c>
      <c r="AO14" s="481"/>
      <c r="AP14" s="481">
        <f>SUM(AP15:AP22)</f>
        <v>462329</v>
      </c>
      <c r="AQ14" s="481"/>
      <c r="AR14" s="481">
        <f>SUM(AR15:AR22)</f>
        <v>1521178</v>
      </c>
      <c r="AS14" s="481"/>
      <c r="AT14" s="480">
        <f aca="true" t="shared" si="5" ref="AT14:AT21">SUM(AL14,AN14,AP14,AR14)</f>
        <v>19173635</v>
      </c>
      <c r="AU14" s="481"/>
      <c r="AV14" s="483">
        <f>SUM(AV15:AV22)</f>
        <v>302410</v>
      </c>
    </row>
    <row r="15" spans="2:48" s="461" customFormat="1" ht="16.5" customHeight="1">
      <c r="B15" s="1440"/>
      <c r="C15" s="484"/>
      <c r="D15" s="485" t="s">
        <v>312</v>
      </c>
      <c r="E15" s="486">
        <f aca="true" t="shared" si="6" ref="E15:E22">SUM(F15:H15)</f>
        <v>342</v>
      </c>
      <c r="F15" s="486">
        <v>295</v>
      </c>
      <c r="G15" s="486">
        <v>2</v>
      </c>
      <c r="H15" s="486">
        <v>45</v>
      </c>
      <c r="I15" s="486"/>
      <c r="J15" s="486">
        <v>3914</v>
      </c>
      <c r="K15" s="486"/>
      <c r="L15" s="486">
        <v>4450</v>
      </c>
      <c r="M15" s="486"/>
      <c r="N15" s="486">
        <f t="shared" si="0"/>
        <v>8364</v>
      </c>
      <c r="O15" s="486"/>
      <c r="P15" s="486">
        <v>44</v>
      </c>
      <c r="Q15" s="486"/>
      <c r="R15" s="486">
        <v>24</v>
      </c>
      <c r="S15" s="486"/>
      <c r="T15" s="486">
        <f t="shared" si="1"/>
        <v>68</v>
      </c>
      <c r="U15" s="486"/>
      <c r="V15" s="486">
        <f t="shared" si="2"/>
        <v>3958</v>
      </c>
      <c r="W15" s="486"/>
      <c r="X15" s="486">
        <f t="shared" si="3"/>
        <v>4474</v>
      </c>
      <c r="Y15" s="486"/>
      <c r="Z15" s="486">
        <f t="shared" si="4"/>
        <v>8432</v>
      </c>
      <c r="AA15" s="486"/>
      <c r="AB15" s="487">
        <v>94950</v>
      </c>
      <c r="AC15" s="487"/>
      <c r="AD15" s="487">
        <v>365212</v>
      </c>
      <c r="AE15" s="487"/>
      <c r="AF15" s="487">
        <v>118540</v>
      </c>
      <c r="AG15" s="486"/>
      <c r="AH15" s="486">
        <v>10905</v>
      </c>
      <c r="AI15" s="486"/>
      <c r="AJ15" s="487">
        <f aca="true" t="shared" si="7" ref="AJ15:AJ21">SUM(AD15:AH15)</f>
        <v>494657</v>
      </c>
      <c r="AK15" s="486"/>
      <c r="AL15" s="487">
        <v>1383365</v>
      </c>
      <c r="AM15" s="486"/>
      <c r="AN15" s="486">
        <v>33241</v>
      </c>
      <c r="AO15" s="486"/>
      <c r="AP15" s="486">
        <v>19039</v>
      </c>
      <c r="AQ15" s="486"/>
      <c r="AR15" s="486">
        <v>140490</v>
      </c>
      <c r="AS15" s="486"/>
      <c r="AT15" s="487">
        <f t="shared" si="5"/>
        <v>1576135</v>
      </c>
      <c r="AU15" s="486"/>
      <c r="AV15" s="488">
        <v>36312</v>
      </c>
    </row>
    <row r="16" spans="2:48" s="461" customFormat="1" ht="16.5" customHeight="1">
      <c r="B16" s="1440"/>
      <c r="C16" s="490"/>
      <c r="D16" s="485" t="s">
        <v>313</v>
      </c>
      <c r="E16" s="486">
        <f t="shared" si="6"/>
        <v>340</v>
      </c>
      <c r="F16" s="486">
        <v>302</v>
      </c>
      <c r="G16" s="486">
        <v>8</v>
      </c>
      <c r="H16" s="486">
        <v>30</v>
      </c>
      <c r="I16" s="486"/>
      <c r="J16" s="486">
        <v>5781</v>
      </c>
      <c r="K16" s="486"/>
      <c r="L16" s="486">
        <v>7141</v>
      </c>
      <c r="M16" s="486"/>
      <c r="N16" s="486">
        <f t="shared" si="0"/>
        <v>12922</v>
      </c>
      <c r="O16" s="486"/>
      <c r="P16" s="486">
        <v>25</v>
      </c>
      <c r="Q16" s="486"/>
      <c r="R16" s="486">
        <v>13</v>
      </c>
      <c r="S16" s="486"/>
      <c r="T16" s="486">
        <f t="shared" si="1"/>
        <v>38</v>
      </c>
      <c r="U16" s="486"/>
      <c r="V16" s="486">
        <f t="shared" si="2"/>
        <v>5806</v>
      </c>
      <c r="W16" s="486"/>
      <c r="X16" s="486">
        <f t="shared" si="3"/>
        <v>7154</v>
      </c>
      <c r="Y16" s="486"/>
      <c r="Z16" s="486">
        <f t="shared" si="4"/>
        <v>12960</v>
      </c>
      <c r="AA16" s="486"/>
      <c r="AB16" s="487">
        <v>143425</v>
      </c>
      <c r="AC16" s="487"/>
      <c r="AD16" s="487">
        <v>534785</v>
      </c>
      <c r="AE16" s="487"/>
      <c r="AF16" s="487">
        <v>166142</v>
      </c>
      <c r="AG16" s="486"/>
      <c r="AH16" s="486">
        <v>16770</v>
      </c>
      <c r="AI16" s="486"/>
      <c r="AJ16" s="487">
        <f t="shared" si="7"/>
        <v>717697</v>
      </c>
      <c r="AK16" s="486"/>
      <c r="AL16" s="487">
        <v>2207469</v>
      </c>
      <c r="AM16" s="486"/>
      <c r="AN16" s="486">
        <v>55126</v>
      </c>
      <c r="AO16" s="486"/>
      <c r="AP16" s="486">
        <v>27155</v>
      </c>
      <c r="AQ16" s="486"/>
      <c r="AR16" s="486">
        <v>282214</v>
      </c>
      <c r="AS16" s="486"/>
      <c r="AT16" s="487">
        <f t="shared" si="5"/>
        <v>2571964</v>
      </c>
      <c r="AU16" s="486"/>
      <c r="AV16" s="488">
        <v>132369</v>
      </c>
    </row>
    <row r="17" spans="2:48" s="461" customFormat="1" ht="16.5" customHeight="1">
      <c r="B17" s="1440"/>
      <c r="C17" s="490"/>
      <c r="D17" s="485" t="s">
        <v>314</v>
      </c>
      <c r="E17" s="486">
        <f t="shared" si="6"/>
        <v>248</v>
      </c>
      <c r="F17" s="486">
        <v>231</v>
      </c>
      <c r="G17" s="486">
        <v>6</v>
      </c>
      <c r="H17" s="486">
        <v>11</v>
      </c>
      <c r="I17" s="486"/>
      <c r="J17" s="486">
        <v>6966</v>
      </c>
      <c r="K17" s="486"/>
      <c r="L17" s="486">
        <v>10150</v>
      </c>
      <c r="M17" s="486"/>
      <c r="N17" s="486">
        <f t="shared" si="0"/>
        <v>17116</v>
      </c>
      <c r="O17" s="486"/>
      <c r="P17" s="486">
        <v>12</v>
      </c>
      <c r="Q17" s="486"/>
      <c r="R17" s="486">
        <v>5</v>
      </c>
      <c r="S17" s="486"/>
      <c r="T17" s="486">
        <f t="shared" si="1"/>
        <v>17</v>
      </c>
      <c r="U17" s="486"/>
      <c r="V17" s="486">
        <f t="shared" si="2"/>
        <v>6978</v>
      </c>
      <c r="W17" s="486"/>
      <c r="X17" s="486">
        <f t="shared" si="3"/>
        <v>10155</v>
      </c>
      <c r="Y17" s="486"/>
      <c r="Z17" s="486">
        <f t="shared" si="4"/>
        <v>17133</v>
      </c>
      <c r="AA17" s="486"/>
      <c r="AB17" s="487">
        <v>189197</v>
      </c>
      <c r="AC17" s="487"/>
      <c r="AD17" s="487">
        <v>700831</v>
      </c>
      <c r="AE17" s="487"/>
      <c r="AF17" s="487">
        <v>217896</v>
      </c>
      <c r="AG17" s="486"/>
      <c r="AH17" s="486">
        <v>28015</v>
      </c>
      <c r="AI17" s="486"/>
      <c r="AJ17" s="487">
        <f t="shared" si="7"/>
        <v>946742</v>
      </c>
      <c r="AK17" s="486"/>
      <c r="AL17" s="487">
        <v>2828285</v>
      </c>
      <c r="AM17" s="486"/>
      <c r="AN17" s="486">
        <v>48457</v>
      </c>
      <c r="AO17" s="486"/>
      <c r="AP17" s="486">
        <v>39243</v>
      </c>
      <c r="AQ17" s="486"/>
      <c r="AR17" s="486">
        <v>387458</v>
      </c>
      <c r="AS17" s="486"/>
      <c r="AT17" s="487">
        <f t="shared" si="5"/>
        <v>3303443</v>
      </c>
      <c r="AU17" s="486"/>
      <c r="AV17" s="488">
        <v>116519</v>
      </c>
    </row>
    <row r="18" spans="2:48" s="461" customFormat="1" ht="16.5" customHeight="1">
      <c r="B18" s="1440"/>
      <c r="C18" s="490"/>
      <c r="D18" s="485" t="s">
        <v>315</v>
      </c>
      <c r="E18" s="486">
        <f t="shared" si="6"/>
        <v>104</v>
      </c>
      <c r="F18" s="486">
        <v>101</v>
      </c>
      <c r="G18" s="486">
        <v>3</v>
      </c>
      <c r="H18" s="486">
        <v>0</v>
      </c>
      <c r="I18" s="486"/>
      <c r="J18" s="486">
        <v>6007</v>
      </c>
      <c r="K18" s="486"/>
      <c r="L18" s="486">
        <v>8518</v>
      </c>
      <c r="M18" s="486"/>
      <c r="N18" s="486">
        <f t="shared" si="0"/>
        <v>14525</v>
      </c>
      <c r="O18" s="486"/>
      <c r="P18" s="486">
        <v>0</v>
      </c>
      <c r="Q18" s="486"/>
      <c r="R18" s="486">
        <v>0</v>
      </c>
      <c r="S18" s="486"/>
      <c r="T18" s="486">
        <f t="shared" si="1"/>
        <v>0</v>
      </c>
      <c r="U18" s="486"/>
      <c r="V18" s="486">
        <f t="shared" si="2"/>
        <v>6007</v>
      </c>
      <c r="W18" s="486"/>
      <c r="X18" s="486">
        <f t="shared" si="3"/>
        <v>8518</v>
      </c>
      <c r="Y18" s="486"/>
      <c r="Z18" s="486">
        <f t="shared" si="4"/>
        <v>14525</v>
      </c>
      <c r="AA18" s="486"/>
      <c r="AB18" s="487">
        <v>163659</v>
      </c>
      <c r="AC18" s="487"/>
      <c r="AD18" s="487">
        <v>715967</v>
      </c>
      <c r="AE18" s="487"/>
      <c r="AF18" s="487">
        <v>218226</v>
      </c>
      <c r="AG18" s="486"/>
      <c r="AH18" s="486">
        <v>28508</v>
      </c>
      <c r="AI18" s="486"/>
      <c r="AJ18" s="487">
        <f t="shared" si="7"/>
        <v>962701</v>
      </c>
      <c r="AK18" s="486"/>
      <c r="AL18" s="487">
        <v>3570122</v>
      </c>
      <c r="AM18" s="486"/>
      <c r="AN18" s="486">
        <v>52130</v>
      </c>
      <c r="AO18" s="486"/>
      <c r="AP18" s="486">
        <v>60951</v>
      </c>
      <c r="AQ18" s="486"/>
      <c r="AR18" s="486">
        <v>237415</v>
      </c>
      <c r="AS18" s="486"/>
      <c r="AT18" s="487">
        <f t="shared" si="5"/>
        <v>3920618</v>
      </c>
      <c r="AU18" s="486"/>
      <c r="AV18" s="488">
        <v>1637</v>
      </c>
    </row>
    <row r="19" spans="2:48" s="461" customFormat="1" ht="16.5" customHeight="1">
      <c r="B19" s="465"/>
      <c r="C19" s="490"/>
      <c r="D19" s="485" t="s">
        <v>316</v>
      </c>
      <c r="E19" s="486">
        <f t="shared" si="6"/>
        <v>43</v>
      </c>
      <c r="F19" s="486">
        <v>43</v>
      </c>
      <c r="G19" s="486">
        <v>0</v>
      </c>
      <c r="H19" s="486">
        <v>0</v>
      </c>
      <c r="I19" s="486"/>
      <c r="J19" s="486">
        <v>4528</v>
      </c>
      <c r="K19" s="486"/>
      <c r="L19" s="486">
        <v>5880</v>
      </c>
      <c r="M19" s="486"/>
      <c r="N19" s="486">
        <f t="shared" si="0"/>
        <v>10408</v>
      </c>
      <c r="O19" s="486"/>
      <c r="P19" s="486">
        <v>0</v>
      </c>
      <c r="Q19" s="486"/>
      <c r="R19" s="486">
        <v>0</v>
      </c>
      <c r="S19" s="486"/>
      <c r="T19" s="486">
        <f t="shared" si="1"/>
        <v>0</v>
      </c>
      <c r="U19" s="486"/>
      <c r="V19" s="486">
        <f t="shared" si="2"/>
        <v>4528</v>
      </c>
      <c r="W19" s="486"/>
      <c r="X19" s="486">
        <f t="shared" si="3"/>
        <v>5880</v>
      </c>
      <c r="Y19" s="486"/>
      <c r="Z19" s="486">
        <f t="shared" si="4"/>
        <v>10408</v>
      </c>
      <c r="AA19" s="486"/>
      <c r="AB19" s="487">
        <v>116606</v>
      </c>
      <c r="AC19" s="487"/>
      <c r="AD19" s="487">
        <v>488085</v>
      </c>
      <c r="AE19" s="487"/>
      <c r="AF19" s="487">
        <v>192839</v>
      </c>
      <c r="AG19" s="486"/>
      <c r="AH19" s="486">
        <v>25630</v>
      </c>
      <c r="AI19" s="486"/>
      <c r="AJ19" s="487">
        <f t="shared" si="7"/>
        <v>706554</v>
      </c>
      <c r="AK19" s="486"/>
      <c r="AL19" s="487">
        <v>2516652</v>
      </c>
      <c r="AM19" s="486"/>
      <c r="AN19" s="486">
        <v>40425</v>
      </c>
      <c r="AO19" s="486"/>
      <c r="AP19" s="486">
        <v>87130</v>
      </c>
      <c r="AQ19" s="486"/>
      <c r="AR19" s="486">
        <v>203313</v>
      </c>
      <c r="AS19" s="486"/>
      <c r="AT19" s="487">
        <f t="shared" si="5"/>
        <v>2847520</v>
      </c>
      <c r="AU19" s="486"/>
      <c r="AV19" s="488">
        <v>43</v>
      </c>
    </row>
    <row r="20" spans="2:48" s="461" customFormat="1" ht="16.5" customHeight="1">
      <c r="B20" s="465"/>
      <c r="C20" s="490"/>
      <c r="D20" s="485" t="s">
        <v>317</v>
      </c>
      <c r="E20" s="486">
        <f t="shared" si="6"/>
        <v>20</v>
      </c>
      <c r="F20" s="486">
        <v>20</v>
      </c>
      <c r="G20" s="486">
        <v>0</v>
      </c>
      <c r="H20" s="486">
        <v>0</v>
      </c>
      <c r="I20" s="486"/>
      <c r="J20" s="486">
        <v>4022</v>
      </c>
      <c r="K20" s="486"/>
      <c r="L20" s="486">
        <v>3828</v>
      </c>
      <c r="M20" s="486"/>
      <c r="N20" s="486">
        <f t="shared" si="0"/>
        <v>7850</v>
      </c>
      <c r="O20" s="486"/>
      <c r="P20" s="486">
        <v>0</v>
      </c>
      <c r="Q20" s="486"/>
      <c r="R20" s="486">
        <v>0</v>
      </c>
      <c r="S20" s="486"/>
      <c r="T20" s="486">
        <f t="shared" si="1"/>
        <v>0</v>
      </c>
      <c r="U20" s="486"/>
      <c r="V20" s="486">
        <f t="shared" si="2"/>
        <v>4022</v>
      </c>
      <c r="W20" s="486"/>
      <c r="X20" s="486">
        <f t="shared" si="3"/>
        <v>3828</v>
      </c>
      <c r="Y20" s="486"/>
      <c r="Z20" s="486">
        <f t="shared" si="4"/>
        <v>7850</v>
      </c>
      <c r="AA20" s="486"/>
      <c r="AB20" s="487">
        <v>92599</v>
      </c>
      <c r="AC20" s="487"/>
      <c r="AD20" s="487">
        <v>452195</v>
      </c>
      <c r="AE20" s="487"/>
      <c r="AF20" s="487">
        <v>169505</v>
      </c>
      <c r="AG20" s="486"/>
      <c r="AH20" s="486">
        <v>15294</v>
      </c>
      <c r="AI20" s="486"/>
      <c r="AJ20" s="487">
        <f t="shared" si="7"/>
        <v>636994</v>
      </c>
      <c r="AK20" s="486"/>
      <c r="AL20" s="487">
        <v>1629845</v>
      </c>
      <c r="AM20" s="486"/>
      <c r="AN20" s="486">
        <v>30570</v>
      </c>
      <c r="AO20" s="486"/>
      <c r="AP20" s="486">
        <v>118767</v>
      </c>
      <c r="AQ20" s="486"/>
      <c r="AR20" s="486">
        <v>106515</v>
      </c>
      <c r="AS20" s="486"/>
      <c r="AT20" s="487">
        <f t="shared" si="5"/>
        <v>1885697</v>
      </c>
      <c r="AU20" s="486"/>
      <c r="AV20" s="488">
        <v>0</v>
      </c>
    </row>
    <row r="21" spans="2:48" s="461" customFormat="1" ht="16.5" customHeight="1">
      <c r="B21" s="465"/>
      <c r="C21" s="490"/>
      <c r="D21" s="485" t="s">
        <v>318</v>
      </c>
      <c r="E21" s="486">
        <f t="shared" si="6"/>
        <v>12</v>
      </c>
      <c r="F21" s="486">
        <v>12</v>
      </c>
      <c r="G21" s="486">
        <v>0</v>
      </c>
      <c r="H21" s="486">
        <v>0</v>
      </c>
      <c r="I21" s="491" t="s">
        <v>319</v>
      </c>
      <c r="J21" s="486">
        <v>4818</v>
      </c>
      <c r="K21" s="491" t="s">
        <v>319</v>
      </c>
      <c r="L21" s="486">
        <v>4400</v>
      </c>
      <c r="M21" s="491" t="s">
        <v>319</v>
      </c>
      <c r="N21" s="486">
        <f t="shared" si="0"/>
        <v>9218</v>
      </c>
      <c r="O21" s="486"/>
      <c r="P21" s="486">
        <v>0</v>
      </c>
      <c r="Q21" s="486"/>
      <c r="R21" s="486">
        <v>0</v>
      </c>
      <c r="S21" s="486"/>
      <c r="T21" s="486">
        <f t="shared" si="1"/>
        <v>0</v>
      </c>
      <c r="U21" s="491" t="s">
        <v>319</v>
      </c>
      <c r="V21" s="486">
        <f t="shared" si="2"/>
        <v>4818</v>
      </c>
      <c r="W21" s="491" t="s">
        <v>319</v>
      </c>
      <c r="X21" s="486">
        <f t="shared" si="3"/>
        <v>4400</v>
      </c>
      <c r="Y21" s="491" t="s">
        <v>319</v>
      </c>
      <c r="Z21" s="486">
        <f t="shared" si="4"/>
        <v>9218</v>
      </c>
      <c r="AA21" s="491" t="s">
        <v>319</v>
      </c>
      <c r="AB21" s="487">
        <v>105015</v>
      </c>
      <c r="AC21" s="491" t="s">
        <v>319</v>
      </c>
      <c r="AD21" s="487">
        <v>575500</v>
      </c>
      <c r="AE21" s="491" t="s">
        <v>319</v>
      </c>
      <c r="AF21" s="487">
        <v>251134</v>
      </c>
      <c r="AG21" s="491" t="s">
        <v>319</v>
      </c>
      <c r="AH21" s="486">
        <v>36835</v>
      </c>
      <c r="AI21" s="491" t="s">
        <v>319</v>
      </c>
      <c r="AJ21" s="487">
        <f t="shared" si="7"/>
        <v>863469</v>
      </c>
      <c r="AK21" s="491" t="s">
        <v>319</v>
      </c>
      <c r="AL21" s="487">
        <v>2784551</v>
      </c>
      <c r="AM21" s="491" t="s">
        <v>319</v>
      </c>
      <c r="AN21" s="486">
        <v>9890</v>
      </c>
      <c r="AO21" s="491" t="s">
        <v>319</v>
      </c>
      <c r="AP21" s="486">
        <v>110044</v>
      </c>
      <c r="AQ21" s="491" t="s">
        <v>319</v>
      </c>
      <c r="AR21" s="486">
        <v>163773</v>
      </c>
      <c r="AS21" s="491" t="s">
        <v>319</v>
      </c>
      <c r="AT21" s="487">
        <f t="shared" si="5"/>
        <v>3068258</v>
      </c>
      <c r="AU21" s="486"/>
      <c r="AV21" s="488">
        <v>15530</v>
      </c>
    </row>
    <row r="22" spans="2:48" s="461" customFormat="1" ht="16.5" customHeight="1">
      <c r="B22" s="465"/>
      <c r="C22" s="490"/>
      <c r="D22" s="485" t="s">
        <v>320</v>
      </c>
      <c r="E22" s="486">
        <f t="shared" si="6"/>
        <v>1</v>
      </c>
      <c r="F22" s="486">
        <v>1</v>
      </c>
      <c r="G22" s="486">
        <v>0</v>
      </c>
      <c r="H22" s="486">
        <v>0</v>
      </c>
      <c r="I22" s="486"/>
      <c r="J22" s="486" t="s">
        <v>279</v>
      </c>
      <c r="K22" s="486"/>
      <c r="L22" s="486" t="s">
        <v>279</v>
      </c>
      <c r="M22" s="486"/>
      <c r="N22" s="486" t="s">
        <v>279</v>
      </c>
      <c r="O22" s="486"/>
      <c r="P22" s="486">
        <v>0</v>
      </c>
      <c r="Q22" s="486"/>
      <c r="R22" s="486">
        <v>0</v>
      </c>
      <c r="S22" s="486"/>
      <c r="T22" s="486">
        <f t="shared" si="1"/>
        <v>0</v>
      </c>
      <c r="U22" s="486"/>
      <c r="V22" s="486" t="s">
        <v>279</v>
      </c>
      <c r="W22" s="486"/>
      <c r="X22" s="486" t="s">
        <v>279</v>
      </c>
      <c r="Y22" s="486"/>
      <c r="Z22" s="486" t="s">
        <v>279</v>
      </c>
      <c r="AA22" s="486"/>
      <c r="AB22" s="487" t="s">
        <v>279</v>
      </c>
      <c r="AC22" s="487"/>
      <c r="AD22" s="487" t="s">
        <v>279</v>
      </c>
      <c r="AE22" s="487"/>
      <c r="AF22" s="487" t="s">
        <v>279</v>
      </c>
      <c r="AG22" s="486"/>
      <c r="AH22" s="486" t="s">
        <v>279</v>
      </c>
      <c r="AI22" s="486"/>
      <c r="AJ22" s="486" t="s">
        <v>279</v>
      </c>
      <c r="AK22" s="486"/>
      <c r="AL22" s="487" t="s">
        <v>279</v>
      </c>
      <c r="AM22" s="486"/>
      <c r="AN22" s="487" t="s">
        <v>279</v>
      </c>
      <c r="AO22" s="486"/>
      <c r="AP22" s="487" t="s">
        <v>279</v>
      </c>
      <c r="AQ22" s="486"/>
      <c r="AR22" s="487">
        <v>0</v>
      </c>
      <c r="AS22" s="486"/>
      <c r="AT22" s="487" t="s">
        <v>279</v>
      </c>
      <c r="AU22" s="486"/>
      <c r="AV22" s="488">
        <v>0</v>
      </c>
    </row>
    <row r="23" spans="2:48" ht="12">
      <c r="B23" s="492"/>
      <c r="C23" s="484"/>
      <c r="D23" s="493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  <c r="S23" s="486"/>
      <c r="T23" s="486"/>
      <c r="U23" s="486"/>
      <c r="V23" s="486"/>
      <c r="W23" s="486"/>
      <c r="X23" s="486"/>
      <c r="Y23" s="486"/>
      <c r="Z23" s="486"/>
      <c r="AA23" s="486"/>
      <c r="AB23" s="486"/>
      <c r="AC23" s="486"/>
      <c r="AD23" s="486"/>
      <c r="AE23" s="486"/>
      <c r="AF23" s="486"/>
      <c r="AG23" s="486"/>
      <c r="AH23" s="486"/>
      <c r="AI23" s="486"/>
      <c r="AJ23" s="486"/>
      <c r="AK23" s="486"/>
      <c r="AL23" s="486"/>
      <c r="AM23" s="486"/>
      <c r="AN23" s="486"/>
      <c r="AO23" s="486"/>
      <c r="AP23" s="486"/>
      <c r="AQ23" s="486"/>
      <c r="AR23" s="486"/>
      <c r="AS23" s="486"/>
      <c r="AT23" s="486"/>
      <c r="AU23" s="486"/>
      <c r="AV23" s="488"/>
    </row>
    <row r="24" spans="2:48" s="477" customFormat="1" ht="16.5" customHeight="1">
      <c r="B24" s="465"/>
      <c r="C24" s="478"/>
      <c r="D24" s="479" t="s">
        <v>1129</v>
      </c>
      <c r="E24" s="480">
        <f>SUM(E25,E29)</f>
        <v>1489</v>
      </c>
      <c r="F24" s="480">
        <f>SUM(F25,F29)</f>
        <v>381</v>
      </c>
      <c r="G24" s="480">
        <f>SUM(G25,G29)</f>
        <v>30</v>
      </c>
      <c r="H24" s="480">
        <f>SUM(H25,H29)</f>
        <v>1078</v>
      </c>
      <c r="I24" s="480"/>
      <c r="J24" s="480">
        <f>SUM(J25,J29)</f>
        <v>6035</v>
      </c>
      <c r="K24" s="480"/>
      <c r="L24" s="480">
        <f>SUM(L25,L29)</f>
        <v>9468</v>
      </c>
      <c r="M24" s="480"/>
      <c r="N24" s="481">
        <f aca="true" t="shared" si="8" ref="N24:N35">SUM(J24,L24)</f>
        <v>15503</v>
      </c>
      <c r="O24" s="480"/>
      <c r="P24" s="480">
        <f>SUM(P25,P29)</f>
        <v>1257</v>
      </c>
      <c r="Q24" s="480"/>
      <c r="R24" s="480">
        <f>SUM(R25,R29)</f>
        <v>1146</v>
      </c>
      <c r="S24" s="480"/>
      <c r="T24" s="481">
        <f aca="true" t="shared" si="9" ref="T24:T37">SUM(P24,R24)</f>
        <v>2403</v>
      </c>
      <c r="U24" s="480"/>
      <c r="V24" s="481">
        <f aca="true" t="shared" si="10" ref="V24:V35">SUM(J24,P24)</f>
        <v>7292</v>
      </c>
      <c r="W24" s="481"/>
      <c r="X24" s="481">
        <f aca="true" t="shared" si="11" ref="X24:X35">SUM(L24,R24)</f>
        <v>10614</v>
      </c>
      <c r="Y24" s="481"/>
      <c r="Z24" s="481">
        <f aca="true" t="shared" si="12" ref="Z24:Z35">SUM(N24,T24)</f>
        <v>17906</v>
      </c>
      <c r="AA24" s="480"/>
      <c r="AB24" s="480">
        <v>0</v>
      </c>
      <c r="AC24" s="480"/>
      <c r="AD24" s="480">
        <v>0</v>
      </c>
      <c r="AE24" s="480"/>
      <c r="AF24" s="480">
        <v>0</v>
      </c>
      <c r="AG24" s="480"/>
      <c r="AH24" s="480">
        <v>0</v>
      </c>
      <c r="AI24" s="481"/>
      <c r="AJ24" s="480">
        <f>SUM(AJ25,AJ29)</f>
        <v>910406</v>
      </c>
      <c r="AK24" s="480"/>
      <c r="AL24" s="480">
        <v>0</v>
      </c>
      <c r="AM24" s="480"/>
      <c r="AN24" s="480">
        <v>0</v>
      </c>
      <c r="AO24" s="481"/>
      <c r="AP24" s="480">
        <v>0</v>
      </c>
      <c r="AQ24" s="481"/>
      <c r="AR24" s="480">
        <v>0</v>
      </c>
      <c r="AS24" s="481"/>
      <c r="AT24" s="480">
        <f>SUM(AT25,AT29)</f>
        <v>4999689</v>
      </c>
      <c r="AU24" s="480"/>
      <c r="AV24" s="482">
        <f>SUM(AV25,AV29)</f>
        <v>364565</v>
      </c>
    </row>
    <row r="25" spans="2:48" s="477" customFormat="1" ht="16.5" customHeight="1">
      <c r="B25" s="465"/>
      <c r="C25" s="478"/>
      <c r="D25" s="479" t="s">
        <v>306</v>
      </c>
      <c r="E25" s="481">
        <f>SUM(E26:E28)</f>
        <v>1326</v>
      </c>
      <c r="F25" s="481">
        <f>SUM(F26:F28)</f>
        <v>224</v>
      </c>
      <c r="G25" s="481">
        <f>SUM(G26:G28)</f>
        <v>28</v>
      </c>
      <c r="H25" s="481">
        <f>SUM(H26:H28)</f>
        <v>1074</v>
      </c>
      <c r="I25" s="481"/>
      <c r="J25" s="481">
        <f>SUM(J26:J28)</f>
        <v>1862</v>
      </c>
      <c r="K25" s="481"/>
      <c r="L25" s="481">
        <f>SUM(L26:L28)</f>
        <v>2442</v>
      </c>
      <c r="M25" s="481"/>
      <c r="N25" s="481">
        <f t="shared" si="8"/>
        <v>4304</v>
      </c>
      <c r="O25" s="481"/>
      <c r="P25" s="481">
        <f>SUM(P26:P28)</f>
        <v>1252</v>
      </c>
      <c r="Q25" s="481"/>
      <c r="R25" s="481">
        <f>SUM(R26:R28)</f>
        <v>1142</v>
      </c>
      <c r="S25" s="481"/>
      <c r="T25" s="481">
        <f t="shared" si="9"/>
        <v>2394</v>
      </c>
      <c r="U25" s="481"/>
      <c r="V25" s="481">
        <f t="shared" si="10"/>
        <v>3114</v>
      </c>
      <c r="W25" s="481"/>
      <c r="X25" s="481">
        <f t="shared" si="11"/>
        <v>3584</v>
      </c>
      <c r="Y25" s="481"/>
      <c r="Z25" s="481">
        <f t="shared" si="12"/>
        <v>6698</v>
      </c>
      <c r="AA25" s="481"/>
      <c r="AB25" s="481">
        <f>SUM(AB26:AB28)</f>
        <v>0</v>
      </c>
      <c r="AC25" s="481"/>
      <c r="AD25" s="481">
        <f>SUM(AD26:AD28)</f>
        <v>0</v>
      </c>
      <c r="AE25" s="481"/>
      <c r="AF25" s="481">
        <f>SUM(AF26:AF28)</f>
        <v>0</v>
      </c>
      <c r="AG25" s="481"/>
      <c r="AH25" s="481">
        <f>SUM(AH26:AH28)</f>
        <v>0</v>
      </c>
      <c r="AI25" s="481"/>
      <c r="AJ25" s="481">
        <f>SUM(AJ26:AJ28)</f>
        <v>206096</v>
      </c>
      <c r="AK25" s="481"/>
      <c r="AL25" s="481">
        <f>SUM(AL26:AL28)</f>
        <v>0</v>
      </c>
      <c r="AM25" s="481"/>
      <c r="AN25" s="481">
        <f>SUM(AN26:AN28)</f>
        <v>0</v>
      </c>
      <c r="AO25" s="481"/>
      <c r="AP25" s="481">
        <f>SUM(AP26:AP28)</f>
        <v>0</v>
      </c>
      <c r="AQ25" s="481"/>
      <c r="AR25" s="481">
        <f>SUM(AR26:AR28)</f>
        <v>0</v>
      </c>
      <c r="AS25" s="481"/>
      <c r="AT25" s="481">
        <f>SUM(AT26:AT28)</f>
        <v>913638</v>
      </c>
      <c r="AU25" s="481"/>
      <c r="AV25" s="483">
        <f>SUM(AV26:AV28)</f>
        <v>79704</v>
      </c>
    </row>
    <row r="26" spans="2:48" s="461" customFormat="1" ht="16.5" customHeight="1">
      <c r="B26" s="465"/>
      <c r="C26" s="484"/>
      <c r="D26" s="485" t="s">
        <v>307</v>
      </c>
      <c r="E26" s="486">
        <f>SUM(F26:H26)</f>
        <v>674</v>
      </c>
      <c r="F26" s="486">
        <v>16</v>
      </c>
      <c r="G26" s="486">
        <v>6</v>
      </c>
      <c r="H26" s="486">
        <v>652</v>
      </c>
      <c r="I26" s="486"/>
      <c r="J26" s="486">
        <v>76</v>
      </c>
      <c r="K26" s="486"/>
      <c r="L26" s="486">
        <v>116</v>
      </c>
      <c r="M26" s="486"/>
      <c r="N26" s="486">
        <f t="shared" si="8"/>
        <v>192</v>
      </c>
      <c r="O26" s="486"/>
      <c r="P26" s="486">
        <v>670</v>
      </c>
      <c r="Q26" s="486"/>
      <c r="R26" s="486">
        <v>610</v>
      </c>
      <c r="S26" s="486"/>
      <c r="T26" s="486">
        <f t="shared" si="9"/>
        <v>1280</v>
      </c>
      <c r="U26" s="486"/>
      <c r="V26" s="486">
        <f t="shared" si="10"/>
        <v>746</v>
      </c>
      <c r="W26" s="486"/>
      <c r="X26" s="486">
        <f t="shared" si="11"/>
        <v>726</v>
      </c>
      <c r="Y26" s="486"/>
      <c r="Z26" s="486">
        <f t="shared" si="12"/>
        <v>1472</v>
      </c>
      <c r="AA26" s="486"/>
      <c r="AB26" s="487">
        <v>0</v>
      </c>
      <c r="AC26" s="487"/>
      <c r="AD26" s="487">
        <v>0</v>
      </c>
      <c r="AE26" s="487"/>
      <c r="AF26" s="487">
        <v>0</v>
      </c>
      <c r="AG26" s="486"/>
      <c r="AH26" s="487">
        <v>0</v>
      </c>
      <c r="AI26" s="486"/>
      <c r="AJ26" s="487">
        <v>7083</v>
      </c>
      <c r="AK26" s="486"/>
      <c r="AL26" s="487">
        <v>0</v>
      </c>
      <c r="AM26" s="486"/>
      <c r="AN26" s="487">
        <v>0</v>
      </c>
      <c r="AO26" s="486"/>
      <c r="AP26" s="487">
        <v>0</v>
      </c>
      <c r="AQ26" s="486"/>
      <c r="AR26" s="487">
        <v>0</v>
      </c>
      <c r="AS26" s="486"/>
      <c r="AT26" s="487">
        <v>79647</v>
      </c>
      <c r="AU26" s="486"/>
      <c r="AV26" s="488">
        <v>744</v>
      </c>
    </row>
    <row r="27" spans="2:48" s="461" customFormat="1" ht="16.5" customHeight="1">
      <c r="B27" s="465">
        <v>18</v>
      </c>
      <c r="C27" s="484"/>
      <c r="D27" s="485" t="s">
        <v>309</v>
      </c>
      <c r="E27" s="486">
        <f>SUM(F27:H27)</f>
        <v>482</v>
      </c>
      <c r="F27" s="486">
        <v>105</v>
      </c>
      <c r="G27" s="486">
        <v>12</v>
      </c>
      <c r="H27" s="486">
        <v>365</v>
      </c>
      <c r="I27" s="486"/>
      <c r="J27" s="486">
        <v>739</v>
      </c>
      <c r="K27" s="486"/>
      <c r="L27" s="486">
        <v>1081</v>
      </c>
      <c r="M27" s="486"/>
      <c r="N27" s="486">
        <f t="shared" si="8"/>
        <v>1820</v>
      </c>
      <c r="O27" s="486"/>
      <c r="P27" s="486">
        <v>498</v>
      </c>
      <c r="Q27" s="486"/>
      <c r="R27" s="486">
        <v>467</v>
      </c>
      <c r="S27" s="486"/>
      <c r="T27" s="486">
        <f t="shared" si="9"/>
        <v>965</v>
      </c>
      <c r="U27" s="486"/>
      <c r="V27" s="486">
        <f t="shared" si="10"/>
        <v>1237</v>
      </c>
      <c r="W27" s="486"/>
      <c r="X27" s="486">
        <f t="shared" si="11"/>
        <v>1548</v>
      </c>
      <c r="Y27" s="486"/>
      <c r="Z27" s="486">
        <f t="shared" si="12"/>
        <v>2785</v>
      </c>
      <c r="AA27" s="486"/>
      <c r="AB27" s="487">
        <v>0</v>
      </c>
      <c r="AC27" s="487"/>
      <c r="AD27" s="487">
        <v>0</v>
      </c>
      <c r="AE27" s="487"/>
      <c r="AF27" s="487">
        <v>0</v>
      </c>
      <c r="AG27" s="486"/>
      <c r="AH27" s="487">
        <v>0</v>
      </c>
      <c r="AI27" s="486"/>
      <c r="AJ27" s="487">
        <v>80649</v>
      </c>
      <c r="AK27" s="486"/>
      <c r="AL27" s="487">
        <v>0</v>
      </c>
      <c r="AM27" s="486"/>
      <c r="AN27" s="487">
        <v>0</v>
      </c>
      <c r="AO27" s="486"/>
      <c r="AP27" s="487">
        <v>0</v>
      </c>
      <c r="AQ27" s="486"/>
      <c r="AR27" s="487">
        <v>0</v>
      </c>
      <c r="AS27" s="486"/>
      <c r="AT27" s="487">
        <v>328355</v>
      </c>
      <c r="AU27" s="486"/>
      <c r="AV27" s="488">
        <v>26479</v>
      </c>
    </row>
    <row r="28" spans="2:48" s="461" customFormat="1" ht="16.5" customHeight="1">
      <c r="B28" s="465">
        <v>19</v>
      </c>
      <c r="C28" s="484"/>
      <c r="D28" s="485" t="s">
        <v>310</v>
      </c>
      <c r="E28" s="486">
        <f>SUM(F28:H28)</f>
        <v>170</v>
      </c>
      <c r="F28" s="486">
        <v>103</v>
      </c>
      <c r="G28" s="486">
        <v>10</v>
      </c>
      <c r="H28" s="486">
        <v>57</v>
      </c>
      <c r="I28" s="486"/>
      <c r="J28" s="486">
        <v>1047</v>
      </c>
      <c r="K28" s="486"/>
      <c r="L28" s="486">
        <v>1245</v>
      </c>
      <c r="M28" s="486"/>
      <c r="N28" s="486">
        <f t="shared" si="8"/>
        <v>2292</v>
      </c>
      <c r="O28" s="486"/>
      <c r="P28" s="486">
        <v>84</v>
      </c>
      <c r="Q28" s="486"/>
      <c r="R28" s="486">
        <v>65</v>
      </c>
      <c r="S28" s="486"/>
      <c r="T28" s="486">
        <f t="shared" si="9"/>
        <v>149</v>
      </c>
      <c r="U28" s="486"/>
      <c r="V28" s="486">
        <f t="shared" si="10"/>
        <v>1131</v>
      </c>
      <c r="W28" s="486"/>
      <c r="X28" s="486">
        <f t="shared" si="11"/>
        <v>1310</v>
      </c>
      <c r="Y28" s="486"/>
      <c r="Z28" s="486">
        <f t="shared" si="12"/>
        <v>2441</v>
      </c>
      <c r="AA28" s="486"/>
      <c r="AB28" s="487">
        <v>0</v>
      </c>
      <c r="AC28" s="487"/>
      <c r="AD28" s="487">
        <v>0</v>
      </c>
      <c r="AE28" s="487"/>
      <c r="AF28" s="487">
        <v>0</v>
      </c>
      <c r="AG28" s="486"/>
      <c r="AH28" s="487">
        <v>0</v>
      </c>
      <c r="AI28" s="486"/>
      <c r="AJ28" s="487">
        <v>118364</v>
      </c>
      <c r="AK28" s="486"/>
      <c r="AL28" s="487">
        <v>0</v>
      </c>
      <c r="AM28" s="486"/>
      <c r="AN28" s="487">
        <v>0</v>
      </c>
      <c r="AO28" s="486"/>
      <c r="AP28" s="487">
        <v>0</v>
      </c>
      <c r="AQ28" s="486"/>
      <c r="AR28" s="487">
        <v>0</v>
      </c>
      <c r="AS28" s="486"/>
      <c r="AT28" s="487">
        <v>505636</v>
      </c>
      <c r="AU28" s="486"/>
      <c r="AV28" s="488">
        <v>52481</v>
      </c>
    </row>
    <row r="29" spans="2:48" s="477" customFormat="1" ht="16.5" customHeight="1">
      <c r="B29" s="1497" t="s">
        <v>321</v>
      </c>
      <c r="C29" s="489"/>
      <c r="D29" s="479" t="s">
        <v>311</v>
      </c>
      <c r="E29" s="481">
        <f>SUM(E30:E37)</f>
        <v>163</v>
      </c>
      <c r="F29" s="481">
        <f>SUM(F30:F37)</f>
        <v>157</v>
      </c>
      <c r="G29" s="481">
        <f>SUM(G30:G37)</f>
        <v>2</v>
      </c>
      <c r="H29" s="481">
        <f>SUM(H30:H37)</f>
        <v>4</v>
      </c>
      <c r="I29" s="481"/>
      <c r="J29" s="481">
        <f>SUM(J30:J37)</f>
        <v>4173</v>
      </c>
      <c r="K29" s="481"/>
      <c r="L29" s="481">
        <f>SUM(L30:L37)</f>
        <v>7026</v>
      </c>
      <c r="M29" s="481"/>
      <c r="N29" s="481">
        <f t="shared" si="8"/>
        <v>11199</v>
      </c>
      <c r="O29" s="481"/>
      <c r="P29" s="481">
        <f>SUM(P30:P37)</f>
        <v>5</v>
      </c>
      <c r="Q29" s="481"/>
      <c r="R29" s="481">
        <f>SUM(R30:R37)</f>
        <v>4</v>
      </c>
      <c r="S29" s="481"/>
      <c r="T29" s="481">
        <f t="shared" si="9"/>
        <v>9</v>
      </c>
      <c r="U29" s="481"/>
      <c r="V29" s="481">
        <f t="shared" si="10"/>
        <v>4178</v>
      </c>
      <c r="W29" s="481"/>
      <c r="X29" s="481">
        <f t="shared" si="11"/>
        <v>7030</v>
      </c>
      <c r="Y29" s="481"/>
      <c r="Z29" s="481">
        <f t="shared" si="12"/>
        <v>11208</v>
      </c>
      <c r="AA29" s="481"/>
      <c r="AB29" s="481">
        <f>SUM(AB30:AB37)</f>
        <v>123122</v>
      </c>
      <c r="AC29" s="481"/>
      <c r="AD29" s="481">
        <f>SUM(AD30:AD37)</f>
        <v>438015</v>
      </c>
      <c r="AE29" s="481"/>
      <c r="AF29" s="481">
        <f>SUM(AF30:AF37)</f>
        <v>176409</v>
      </c>
      <c r="AG29" s="481"/>
      <c r="AH29" s="481">
        <f>SUM(AH30:AH37)</f>
        <v>47886</v>
      </c>
      <c r="AI29" s="481"/>
      <c r="AJ29" s="480">
        <f>SUM(AJ30:AJ36)</f>
        <v>704310</v>
      </c>
      <c r="AK29" s="481"/>
      <c r="AL29" s="481">
        <f>SUM(AL30:AL37)</f>
        <v>3986928</v>
      </c>
      <c r="AM29" s="481"/>
      <c r="AN29" s="481">
        <f>SUM(AN30:AN37)</f>
        <v>47058</v>
      </c>
      <c r="AO29" s="481"/>
      <c r="AP29" s="481">
        <f>SUM(AP30:AP37)</f>
        <v>30364</v>
      </c>
      <c r="AQ29" s="481"/>
      <c r="AR29" s="481">
        <f>SUM(AR30:AR37)</f>
        <v>21701</v>
      </c>
      <c r="AS29" s="481"/>
      <c r="AT29" s="480">
        <f aca="true" t="shared" si="13" ref="AT29:AT35">SUM(AL29,AN29,AP29,AR29)</f>
        <v>4086051</v>
      </c>
      <c r="AU29" s="481"/>
      <c r="AV29" s="483">
        <f>SUM(AV30:AV37)</f>
        <v>284861</v>
      </c>
    </row>
    <row r="30" spans="2:48" s="461" customFormat="1" ht="16.5" customHeight="1">
      <c r="B30" s="1497"/>
      <c r="C30" s="484"/>
      <c r="D30" s="485" t="s">
        <v>312</v>
      </c>
      <c r="E30" s="486">
        <f aca="true" t="shared" si="14" ref="E30:E37">SUM(F30:H30)</f>
        <v>55</v>
      </c>
      <c r="F30" s="486">
        <v>53</v>
      </c>
      <c r="G30" s="486">
        <v>1</v>
      </c>
      <c r="H30" s="486">
        <v>1</v>
      </c>
      <c r="I30" s="486"/>
      <c r="J30" s="486">
        <v>681</v>
      </c>
      <c r="K30" s="486"/>
      <c r="L30" s="486">
        <v>681</v>
      </c>
      <c r="M30" s="486"/>
      <c r="N30" s="486">
        <f t="shared" si="8"/>
        <v>1362</v>
      </c>
      <c r="O30" s="486"/>
      <c r="P30" s="486">
        <v>1</v>
      </c>
      <c r="Q30" s="486"/>
      <c r="R30" s="486">
        <v>0</v>
      </c>
      <c r="S30" s="486"/>
      <c r="T30" s="486">
        <f t="shared" si="9"/>
        <v>1</v>
      </c>
      <c r="U30" s="486"/>
      <c r="V30" s="486">
        <f t="shared" si="10"/>
        <v>682</v>
      </c>
      <c r="W30" s="486"/>
      <c r="X30" s="486">
        <f t="shared" si="11"/>
        <v>681</v>
      </c>
      <c r="Y30" s="486"/>
      <c r="Z30" s="486">
        <f t="shared" si="12"/>
        <v>1363</v>
      </c>
      <c r="AA30" s="486"/>
      <c r="AB30" s="487">
        <v>15094</v>
      </c>
      <c r="AC30" s="487"/>
      <c r="AD30" s="487">
        <v>76630</v>
      </c>
      <c r="AE30" s="487"/>
      <c r="AF30" s="487">
        <v>25355</v>
      </c>
      <c r="AG30" s="486"/>
      <c r="AH30" s="486">
        <v>2954</v>
      </c>
      <c r="AI30" s="486"/>
      <c r="AJ30" s="487">
        <f>SUM(AD30:AH30)</f>
        <v>104939</v>
      </c>
      <c r="AK30" s="486"/>
      <c r="AL30" s="487">
        <v>461110</v>
      </c>
      <c r="AM30" s="486"/>
      <c r="AN30" s="487">
        <v>5846</v>
      </c>
      <c r="AO30" s="486"/>
      <c r="AP30" s="486">
        <v>4574</v>
      </c>
      <c r="AQ30" s="486"/>
      <c r="AR30" s="486">
        <v>1775</v>
      </c>
      <c r="AS30" s="486"/>
      <c r="AT30" s="487">
        <f t="shared" si="13"/>
        <v>473305</v>
      </c>
      <c r="AU30" s="486"/>
      <c r="AV30" s="488">
        <v>36065</v>
      </c>
    </row>
    <row r="31" spans="2:48" s="461" customFormat="1" ht="16.5" customHeight="1">
      <c r="B31" s="1497"/>
      <c r="C31" s="490"/>
      <c r="D31" s="485" t="s">
        <v>313</v>
      </c>
      <c r="E31" s="486">
        <f t="shared" si="14"/>
        <v>45</v>
      </c>
      <c r="F31" s="486">
        <v>41</v>
      </c>
      <c r="G31" s="486">
        <v>1</v>
      </c>
      <c r="H31" s="486">
        <v>3</v>
      </c>
      <c r="I31" s="486"/>
      <c r="J31" s="486">
        <v>892</v>
      </c>
      <c r="K31" s="486"/>
      <c r="L31" s="486">
        <v>841</v>
      </c>
      <c r="M31" s="486"/>
      <c r="N31" s="486">
        <f t="shared" si="8"/>
        <v>1733</v>
      </c>
      <c r="O31" s="486"/>
      <c r="P31" s="486">
        <v>4</v>
      </c>
      <c r="Q31" s="486"/>
      <c r="R31" s="486">
        <v>4</v>
      </c>
      <c r="S31" s="486"/>
      <c r="T31" s="486">
        <f t="shared" si="9"/>
        <v>8</v>
      </c>
      <c r="U31" s="486"/>
      <c r="V31" s="486">
        <f t="shared" si="10"/>
        <v>896</v>
      </c>
      <c r="W31" s="486"/>
      <c r="X31" s="486">
        <f t="shared" si="11"/>
        <v>845</v>
      </c>
      <c r="Y31" s="486"/>
      <c r="Z31" s="486">
        <f t="shared" si="12"/>
        <v>1741</v>
      </c>
      <c r="AA31" s="486"/>
      <c r="AB31" s="487">
        <v>18392</v>
      </c>
      <c r="AC31" s="487"/>
      <c r="AD31" s="487">
        <v>67608</v>
      </c>
      <c r="AE31" s="487"/>
      <c r="AF31" s="487">
        <v>28776</v>
      </c>
      <c r="AG31" s="486"/>
      <c r="AH31" s="486">
        <v>5062</v>
      </c>
      <c r="AI31" s="486"/>
      <c r="AJ31" s="487">
        <f>SUM(AD31:AH31)</f>
        <v>101446</v>
      </c>
      <c r="AK31" s="486"/>
      <c r="AL31" s="487">
        <v>597668</v>
      </c>
      <c r="AM31" s="486"/>
      <c r="AN31" s="487">
        <v>9519</v>
      </c>
      <c r="AO31" s="486"/>
      <c r="AP31" s="486">
        <v>4439</v>
      </c>
      <c r="AQ31" s="486"/>
      <c r="AR31" s="486">
        <v>488</v>
      </c>
      <c r="AS31" s="486"/>
      <c r="AT31" s="487">
        <f t="shared" si="13"/>
        <v>612114</v>
      </c>
      <c r="AU31" s="486"/>
      <c r="AV31" s="488">
        <v>132347</v>
      </c>
    </row>
    <row r="32" spans="2:48" s="461" customFormat="1" ht="16.5" customHeight="1">
      <c r="B32" s="1497"/>
      <c r="C32" s="490"/>
      <c r="D32" s="485" t="s">
        <v>314</v>
      </c>
      <c r="E32" s="486">
        <f t="shared" si="14"/>
        <v>34</v>
      </c>
      <c r="F32" s="486">
        <v>34</v>
      </c>
      <c r="G32" s="486">
        <v>0</v>
      </c>
      <c r="H32" s="486">
        <v>0</v>
      </c>
      <c r="I32" s="486"/>
      <c r="J32" s="486">
        <v>1048</v>
      </c>
      <c r="K32" s="486"/>
      <c r="L32" s="486">
        <v>1333</v>
      </c>
      <c r="M32" s="486"/>
      <c r="N32" s="486">
        <f t="shared" si="8"/>
        <v>2381</v>
      </c>
      <c r="O32" s="486"/>
      <c r="P32" s="486">
        <v>0</v>
      </c>
      <c r="Q32" s="486"/>
      <c r="R32" s="486">
        <v>0</v>
      </c>
      <c r="S32" s="486"/>
      <c r="T32" s="486">
        <f t="shared" si="9"/>
        <v>0</v>
      </c>
      <c r="U32" s="486"/>
      <c r="V32" s="486">
        <f t="shared" si="10"/>
        <v>1048</v>
      </c>
      <c r="W32" s="486"/>
      <c r="X32" s="486">
        <f t="shared" si="11"/>
        <v>1333</v>
      </c>
      <c r="Y32" s="486"/>
      <c r="Z32" s="486">
        <f t="shared" si="12"/>
        <v>2381</v>
      </c>
      <c r="AA32" s="486"/>
      <c r="AB32" s="487">
        <v>27180</v>
      </c>
      <c r="AC32" s="487"/>
      <c r="AD32" s="487">
        <v>98393</v>
      </c>
      <c r="AE32" s="487"/>
      <c r="AF32" s="487">
        <v>43587</v>
      </c>
      <c r="AG32" s="486"/>
      <c r="AH32" s="486">
        <v>14466</v>
      </c>
      <c r="AI32" s="486"/>
      <c r="AJ32" s="487">
        <f>SUM(AD32:AH32)</f>
        <v>156446</v>
      </c>
      <c r="AK32" s="486"/>
      <c r="AL32" s="487">
        <v>778025</v>
      </c>
      <c r="AM32" s="486"/>
      <c r="AN32" s="487">
        <v>10987</v>
      </c>
      <c r="AO32" s="486"/>
      <c r="AP32" s="486">
        <v>7880</v>
      </c>
      <c r="AQ32" s="486"/>
      <c r="AR32" s="486">
        <v>10527</v>
      </c>
      <c r="AS32" s="486"/>
      <c r="AT32" s="487">
        <f t="shared" si="13"/>
        <v>807419</v>
      </c>
      <c r="AU32" s="486"/>
      <c r="AV32" s="488">
        <v>116449</v>
      </c>
    </row>
    <row r="33" spans="2:48" s="461" customFormat="1" ht="16.5" customHeight="1">
      <c r="B33" s="1497"/>
      <c r="C33" s="490"/>
      <c r="D33" s="485" t="s">
        <v>315</v>
      </c>
      <c r="E33" s="486">
        <f t="shared" si="14"/>
        <v>17</v>
      </c>
      <c r="F33" s="486">
        <v>17</v>
      </c>
      <c r="G33" s="486">
        <v>0</v>
      </c>
      <c r="H33" s="486">
        <v>0</v>
      </c>
      <c r="I33" s="486"/>
      <c r="J33" s="486">
        <v>753</v>
      </c>
      <c r="K33" s="486"/>
      <c r="L33" s="486">
        <v>1649</v>
      </c>
      <c r="M33" s="486"/>
      <c r="N33" s="486">
        <f t="shared" si="8"/>
        <v>2402</v>
      </c>
      <c r="O33" s="486"/>
      <c r="P33" s="486">
        <v>0</v>
      </c>
      <c r="Q33" s="486"/>
      <c r="R33" s="486">
        <v>0</v>
      </c>
      <c r="S33" s="486"/>
      <c r="T33" s="486">
        <f t="shared" si="9"/>
        <v>0</v>
      </c>
      <c r="U33" s="486"/>
      <c r="V33" s="486">
        <f t="shared" si="10"/>
        <v>753</v>
      </c>
      <c r="W33" s="486"/>
      <c r="X33" s="486">
        <f t="shared" si="11"/>
        <v>1649</v>
      </c>
      <c r="Y33" s="486"/>
      <c r="Z33" s="486">
        <f t="shared" si="12"/>
        <v>2402</v>
      </c>
      <c r="AA33" s="486"/>
      <c r="AB33" s="487">
        <v>26970</v>
      </c>
      <c r="AC33" s="487"/>
      <c r="AD33" s="487">
        <v>110689</v>
      </c>
      <c r="AE33" s="487"/>
      <c r="AF33" s="487">
        <v>40206</v>
      </c>
      <c r="AG33" s="486"/>
      <c r="AH33" s="486">
        <v>11689</v>
      </c>
      <c r="AI33" s="486"/>
      <c r="AJ33" s="487">
        <f>SUM(AD33:AH33)</f>
        <v>162584</v>
      </c>
      <c r="AK33" s="486"/>
      <c r="AL33" s="487">
        <v>1118093</v>
      </c>
      <c r="AM33" s="486"/>
      <c r="AN33" s="487">
        <v>12225</v>
      </c>
      <c r="AO33" s="486"/>
      <c r="AP33" s="486">
        <v>6996</v>
      </c>
      <c r="AQ33" s="486"/>
      <c r="AR33" s="486">
        <v>8494</v>
      </c>
      <c r="AS33" s="486"/>
      <c r="AT33" s="487">
        <f t="shared" si="13"/>
        <v>1145808</v>
      </c>
      <c r="AU33" s="486"/>
      <c r="AV33" s="488">
        <v>0</v>
      </c>
    </row>
    <row r="34" spans="2:48" s="461" customFormat="1" ht="16.5" customHeight="1">
      <c r="B34" s="1497"/>
      <c r="C34" s="490"/>
      <c r="D34" s="485" t="s">
        <v>316</v>
      </c>
      <c r="E34" s="486">
        <f t="shared" si="14"/>
        <v>9</v>
      </c>
      <c r="F34" s="486">
        <v>9</v>
      </c>
      <c r="G34" s="486">
        <v>0</v>
      </c>
      <c r="H34" s="486">
        <v>0</v>
      </c>
      <c r="I34" s="486"/>
      <c r="J34" s="486">
        <v>572</v>
      </c>
      <c r="K34" s="486"/>
      <c r="L34" s="486">
        <v>1571</v>
      </c>
      <c r="M34" s="486"/>
      <c r="N34" s="486">
        <f t="shared" si="8"/>
        <v>2143</v>
      </c>
      <c r="O34" s="486"/>
      <c r="P34" s="486">
        <v>0</v>
      </c>
      <c r="Q34" s="486"/>
      <c r="R34" s="486">
        <v>0</v>
      </c>
      <c r="S34" s="486"/>
      <c r="T34" s="486">
        <f t="shared" si="9"/>
        <v>0</v>
      </c>
      <c r="U34" s="486"/>
      <c r="V34" s="486">
        <f t="shared" si="10"/>
        <v>572</v>
      </c>
      <c r="W34" s="486"/>
      <c r="X34" s="486">
        <f t="shared" si="11"/>
        <v>1571</v>
      </c>
      <c r="Y34" s="486"/>
      <c r="Z34" s="486">
        <f t="shared" si="12"/>
        <v>2143</v>
      </c>
      <c r="AA34" s="486"/>
      <c r="AB34" s="487">
        <v>22395</v>
      </c>
      <c r="AC34" s="487"/>
      <c r="AD34" s="487">
        <v>70769</v>
      </c>
      <c r="AE34" s="487"/>
      <c r="AF34" s="487">
        <v>28095</v>
      </c>
      <c r="AG34" s="486"/>
      <c r="AH34" s="486">
        <v>6709</v>
      </c>
      <c r="AI34" s="486"/>
      <c r="AJ34" s="487">
        <v>107573</v>
      </c>
      <c r="AK34" s="486"/>
      <c r="AL34" s="487">
        <v>663099</v>
      </c>
      <c r="AM34" s="486"/>
      <c r="AN34" s="487">
        <v>5999</v>
      </c>
      <c r="AO34" s="486"/>
      <c r="AP34" s="486">
        <v>4889</v>
      </c>
      <c r="AQ34" s="486"/>
      <c r="AR34" s="486">
        <v>338</v>
      </c>
      <c r="AS34" s="486"/>
      <c r="AT34" s="487">
        <f t="shared" si="13"/>
        <v>674325</v>
      </c>
      <c r="AU34" s="486"/>
      <c r="AV34" s="488">
        <v>0</v>
      </c>
    </row>
    <row r="35" spans="2:48" s="461" customFormat="1" ht="16.5" customHeight="1">
      <c r="B35" s="1497"/>
      <c r="C35" s="490"/>
      <c r="D35" s="485" t="s">
        <v>317</v>
      </c>
      <c r="E35" s="486">
        <f t="shared" si="14"/>
        <v>2</v>
      </c>
      <c r="F35" s="486">
        <v>2</v>
      </c>
      <c r="G35" s="486">
        <v>0</v>
      </c>
      <c r="H35" s="486">
        <v>0</v>
      </c>
      <c r="I35" s="491" t="s">
        <v>319</v>
      </c>
      <c r="J35" s="486">
        <v>227</v>
      </c>
      <c r="K35" s="491" t="s">
        <v>319</v>
      </c>
      <c r="L35" s="486">
        <v>951</v>
      </c>
      <c r="M35" s="491" t="s">
        <v>319</v>
      </c>
      <c r="N35" s="486">
        <f t="shared" si="8"/>
        <v>1178</v>
      </c>
      <c r="O35" s="486"/>
      <c r="P35" s="486">
        <v>0</v>
      </c>
      <c r="Q35" s="486"/>
      <c r="R35" s="486">
        <v>0</v>
      </c>
      <c r="S35" s="491"/>
      <c r="T35" s="486">
        <f t="shared" si="9"/>
        <v>0</v>
      </c>
      <c r="U35" s="491" t="s">
        <v>319</v>
      </c>
      <c r="V35" s="486">
        <f t="shared" si="10"/>
        <v>227</v>
      </c>
      <c r="W35" s="491" t="s">
        <v>319</v>
      </c>
      <c r="X35" s="486">
        <f t="shared" si="11"/>
        <v>951</v>
      </c>
      <c r="Y35" s="491" t="s">
        <v>319</v>
      </c>
      <c r="Z35" s="486">
        <f t="shared" si="12"/>
        <v>1178</v>
      </c>
      <c r="AA35" s="491" t="s">
        <v>319</v>
      </c>
      <c r="AB35" s="487">
        <v>13091</v>
      </c>
      <c r="AC35" s="495" t="s">
        <v>278</v>
      </c>
      <c r="AD35" s="487">
        <v>13926</v>
      </c>
      <c r="AE35" s="495" t="s">
        <v>278</v>
      </c>
      <c r="AF35" s="487">
        <v>10390</v>
      </c>
      <c r="AG35" s="491" t="s">
        <v>278</v>
      </c>
      <c r="AH35" s="487">
        <v>7006</v>
      </c>
      <c r="AI35" s="491" t="s">
        <v>278</v>
      </c>
      <c r="AJ35" s="487">
        <v>71322</v>
      </c>
      <c r="AK35" s="491" t="s">
        <v>278</v>
      </c>
      <c r="AL35" s="487">
        <v>368933</v>
      </c>
      <c r="AM35" s="491" t="s">
        <v>278</v>
      </c>
      <c r="AN35" s="487">
        <v>2482</v>
      </c>
      <c r="AO35" s="491" t="s">
        <v>278</v>
      </c>
      <c r="AP35" s="487">
        <v>1586</v>
      </c>
      <c r="AQ35" s="491"/>
      <c r="AR35" s="487">
        <v>79</v>
      </c>
      <c r="AS35" s="491" t="s">
        <v>278</v>
      </c>
      <c r="AT35" s="487">
        <f t="shared" si="13"/>
        <v>373080</v>
      </c>
      <c r="AU35" s="486"/>
      <c r="AV35" s="488">
        <v>0</v>
      </c>
    </row>
    <row r="36" spans="2:48" s="461" customFormat="1" ht="16.5" customHeight="1">
      <c r="B36" s="465"/>
      <c r="C36" s="490"/>
      <c r="D36" s="485" t="s">
        <v>318</v>
      </c>
      <c r="E36" s="486">
        <f t="shared" si="14"/>
        <v>1</v>
      </c>
      <c r="F36" s="486">
        <v>1</v>
      </c>
      <c r="G36" s="486">
        <v>0</v>
      </c>
      <c r="H36" s="486">
        <v>0</v>
      </c>
      <c r="I36" s="486"/>
      <c r="J36" s="486" t="s">
        <v>322</v>
      </c>
      <c r="K36" s="486"/>
      <c r="L36" s="486" t="s">
        <v>322</v>
      </c>
      <c r="M36" s="486"/>
      <c r="N36" s="486" t="s">
        <v>322</v>
      </c>
      <c r="O36" s="486"/>
      <c r="P36" s="486">
        <v>0</v>
      </c>
      <c r="Q36" s="486"/>
      <c r="R36" s="486">
        <v>0</v>
      </c>
      <c r="S36" s="486"/>
      <c r="T36" s="486">
        <f t="shared" si="9"/>
        <v>0</v>
      </c>
      <c r="U36" s="486"/>
      <c r="V36" s="486" t="s">
        <v>322</v>
      </c>
      <c r="W36" s="486"/>
      <c r="X36" s="486" t="s">
        <v>322</v>
      </c>
      <c r="Y36" s="486"/>
      <c r="Z36" s="486" t="s">
        <v>322</v>
      </c>
      <c r="AA36" s="491"/>
      <c r="AB36" s="487" t="s">
        <v>322</v>
      </c>
      <c r="AC36" s="487"/>
      <c r="AD36" s="487" t="s">
        <v>322</v>
      </c>
      <c r="AE36" s="487"/>
      <c r="AF36" s="487" t="s">
        <v>322</v>
      </c>
      <c r="AG36" s="491"/>
      <c r="AH36" s="487" t="s">
        <v>322</v>
      </c>
      <c r="AI36" s="496"/>
      <c r="AJ36" s="487" t="s">
        <v>322</v>
      </c>
      <c r="AK36" s="491"/>
      <c r="AL36" s="487" t="s">
        <v>322</v>
      </c>
      <c r="AM36" s="491"/>
      <c r="AN36" s="487" t="s">
        <v>322</v>
      </c>
      <c r="AO36" s="491"/>
      <c r="AP36" s="487" t="s">
        <v>322</v>
      </c>
      <c r="AQ36" s="491"/>
      <c r="AR36" s="487">
        <v>0</v>
      </c>
      <c r="AS36" s="496"/>
      <c r="AT36" s="487" t="s">
        <v>322</v>
      </c>
      <c r="AU36" s="486"/>
      <c r="AV36" s="488">
        <v>0</v>
      </c>
    </row>
    <row r="37" spans="2:48" s="461" customFormat="1" ht="16.5" customHeight="1">
      <c r="B37" s="465"/>
      <c r="C37" s="490"/>
      <c r="D37" s="485" t="s">
        <v>320</v>
      </c>
      <c r="E37" s="486">
        <f t="shared" si="14"/>
        <v>0</v>
      </c>
      <c r="F37" s="486">
        <v>0</v>
      </c>
      <c r="G37" s="486">
        <v>0</v>
      </c>
      <c r="H37" s="486">
        <v>0</v>
      </c>
      <c r="I37" s="486"/>
      <c r="J37" s="486">
        <v>0</v>
      </c>
      <c r="K37" s="486"/>
      <c r="L37" s="486">
        <v>0</v>
      </c>
      <c r="M37" s="486"/>
      <c r="N37" s="486">
        <f>SUM(J37,L37)</f>
        <v>0</v>
      </c>
      <c r="O37" s="486"/>
      <c r="P37" s="486">
        <v>0</v>
      </c>
      <c r="Q37" s="486"/>
      <c r="R37" s="486">
        <v>0</v>
      </c>
      <c r="S37" s="486"/>
      <c r="T37" s="486">
        <f t="shared" si="9"/>
        <v>0</v>
      </c>
      <c r="U37" s="486"/>
      <c r="V37" s="486">
        <f>SUM(J37,P37)</f>
        <v>0</v>
      </c>
      <c r="W37" s="486"/>
      <c r="X37" s="486">
        <f>SUM(L37,R37)</f>
        <v>0</v>
      </c>
      <c r="Y37" s="486"/>
      <c r="Z37" s="486">
        <f>SUM(N37,T37)</f>
        <v>0</v>
      </c>
      <c r="AA37" s="486"/>
      <c r="AB37" s="487">
        <v>0</v>
      </c>
      <c r="AC37" s="487"/>
      <c r="AD37" s="487">
        <v>0</v>
      </c>
      <c r="AE37" s="487"/>
      <c r="AF37" s="487">
        <v>0</v>
      </c>
      <c r="AG37" s="486"/>
      <c r="AH37" s="487">
        <v>0</v>
      </c>
      <c r="AI37" s="486"/>
      <c r="AJ37" s="487">
        <f>SUM(AB37,AH37)</f>
        <v>0</v>
      </c>
      <c r="AK37" s="486"/>
      <c r="AL37" s="487">
        <v>0</v>
      </c>
      <c r="AM37" s="486"/>
      <c r="AN37" s="487">
        <v>0</v>
      </c>
      <c r="AO37" s="486"/>
      <c r="AP37" s="487">
        <v>0</v>
      </c>
      <c r="AQ37" s="486"/>
      <c r="AR37" s="487">
        <v>0</v>
      </c>
      <c r="AS37" s="486"/>
      <c r="AT37" s="487">
        <f>SUM(AL37,AN37,AP37,AR37)</f>
        <v>0</v>
      </c>
      <c r="AU37" s="486"/>
      <c r="AV37" s="488">
        <v>0</v>
      </c>
    </row>
    <row r="38" spans="2:48" ht="12">
      <c r="B38" s="492"/>
      <c r="C38" s="484"/>
      <c r="D38" s="493"/>
      <c r="E38" s="486"/>
      <c r="F38" s="486"/>
      <c r="G38" s="486"/>
      <c r="H38" s="486"/>
      <c r="I38" s="486"/>
      <c r="J38" s="486"/>
      <c r="K38" s="486"/>
      <c r="L38" s="486"/>
      <c r="M38" s="486"/>
      <c r="N38" s="486"/>
      <c r="O38" s="486"/>
      <c r="P38" s="486"/>
      <c r="Q38" s="486"/>
      <c r="R38" s="486"/>
      <c r="S38" s="486"/>
      <c r="T38" s="486"/>
      <c r="U38" s="486"/>
      <c r="V38" s="486"/>
      <c r="W38" s="486"/>
      <c r="X38" s="486"/>
      <c r="Y38" s="486"/>
      <c r="Z38" s="486"/>
      <c r="AA38" s="486"/>
      <c r="AB38" s="486"/>
      <c r="AC38" s="486"/>
      <c r="AD38" s="486"/>
      <c r="AE38" s="486"/>
      <c r="AF38" s="486"/>
      <c r="AG38" s="486"/>
      <c r="AH38" s="486"/>
      <c r="AI38" s="486"/>
      <c r="AJ38" s="486"/>
      <c r="AK38" s="486"/>
      <c r="AL38" s="486"/>
      <c r="AM38" s="486"/>
      <c r="AN38" s="486"/>
      <c r="AO38" s="486"/>
      <c r="AP38" s="486"/>
      <c r="AQ38" s="486"/>
      <c r="AR38" s="486"/>
      <c r="AS38" s="486"/>
      <c r="AT38" s="486"/>
      <c r="AU38" s="486"/>
      <c r="AV38" s="488"/>
    </row>
    <row r="39" spans="2:48" s="477" customFormat="1" ht="16.5" customHeight="1">
      <c r="B39" s="465"/>
      <c r="C39" s="478"/>
      <c r="D39" s="479" t="s">
        <v>1129</v>
      </c>
      <c r="E39" s="480">
        <f>SUM(E40,E44)</f>
        <v>1274</v>
      </c>
      <c r="F39" s="480">
        <f>SUM(F40,F44)</f>
        <v>355</v>
      </c>
      <c r="G39" s="480">
        <f>SUM(G40,G44)</f>
        <v>2</v>
      </c>
      <c r="H39" s="480">
        <f>SUM(H40,H44)</f>
        <v>917</v>
      </c>
      <c r="I39" s="480"/>
      <c r="J39" s="480">
        <f>SUM(J40,J44)</f>
        <v>3507</v>
      </c>
      <c r="K39" s="480"/>
      <c r="L39" s="480">
        <f>SUM(L40,L44)</f>
        <v>12467</v>
      </c>
      <c r="M39" s="480"/>
      <c r="N39" s="481">
        <f aca="true" t="shared" si="15" ref="N39:N49">SUM(J39,L39)</f>
        <v>15974</v>
      </c>
      <c r="O39" s="480"/>
      <c r="P39" s="480">
        <f>SUM(P40,P44)</f>
        <v>943</v>
      </c>
      <c r="Q39" s="480"/>
      <c r="R39" s="480">
        <f>SUM(R40,R44)</f>
        <v>901</v>
      </c>
      <c r="S39" s="480"/>
      <c r="T39" s="481">
        <f aca="true" t="shared" si="16" ref="T39:T52">SUM(P39,R39)</f>
        <v>1844</v>
      </c>
      <c r="U39" s="480"/>
      <c r="V39" s="481">
        <f aca="true" t="shared" si="17" ref="V39:V49">SUM(J39,P39)</f>
        <v>4450</v>
      </c>
      <c r="W39" s="481"/>
      <c r="X39" s="481">
        <f aca="true" t="shared" si="18" ref="X39:X49">SUM(L39,R39)</f>
        <v>13368</v>
      </c>
      <c r="Y39" s="481"/>
      <c r="Z39" s="481">
        <f aca="true" t="shared" si="19" ref="Z39:Z49">SUM(N39,T39)</f>
        <v>17818</v>
      </c>
      <c r="AA39" s="480"/>
      <c r="AB39" s="480">
        <v>0</v>
      </c>
      <c r="AC39" s="480"/>
      <c r="AD39" s="480">
        <v>0</v>
      </c>
      <c r="AE39" s="480"/>
      <c r="AF39" s="480">
        <v>0</v>
      </c>
      <c r="AG39" s="480"/>
      <c r="AH39" s="480">
        <v>0</v>
      </c>
      <c r="AI39" s="481"/>
      <c r="AJ39" s="480">
        <f>SUM(AJ40,AJ44)</f>
        <v>840918</v>
      </c>
      <c r="AK39" s="480"/>
      <c r="AL39" s="480">
        <v>0</v>
      </c>
      <c r="AM39" s="480"/>
      <c r="AN39" s="480">
        <v>0</v>
      </c>
      <c r="AO39" s="481"/>
      <c r="AP39" s="480">
        <v>0</v>
      </c>
      <c r="AQ39" s="481"/>
      <c r="AR39" s="480">
        <v>0</v>
      </c>
      <c r="AS39" s="481"/>
      <c r="AT39" s="480">
        <f>SUM(AT40,AT44)</f>
        <v>3030071</v>
      </c>
      <c r="AU39" s="480"/>
      <c r="AV39" s="482">
        <f>SUM(AV40,AV44)</f>
        <v>762</v>
      </c>
    </row>
    <row r="40" spans="2:48" s="477" customFormat="1" ht="16.5" customHeight="1">
      <c r="B40" s="465"/>
      <c r="C40" s="478"/>
      <c r="D40" s="479" t="s">
        <v>306</v>
      </c>
      <c r="E40" s="481">
        <f>SUM(E41:E43)</f>
        <v>1060</v>
      </c>
      <c r="F40" s="481">
        <f>SUM(F41:F43)</f>
        <v>161</v>
      </c>
      <c r="G40" s="481">
        <f>SUM(G41:G43)</f>
        <v>2</v>
      </c>
      <c r="H40" s="481">
        <f>SUM(H41:H43)</f>
        <v>897</v>
      </c>
      <c r="I40" s="481"/>
      <c r="J40" s="481">
        <f>SUM(J41:J43)</f>
        <v>880</v>
      </c>
      <c r="K40" s="481"/>
      <c r="L40" s="481">
        <f>SUM(L41:L43)</f>
        <v>4376</v>
      </c>
      <c r="M40" s="481"/>
      <c r="N40" s="481">
        <f t="shared" si="15"/>
        <v>5256</v>
      </c>
      <c r="O40" s="481"/>
      <c r="P40" s="481">
        <f>SUM(P41:P43)</f>
        <v>918</v>
      </c>
      <c r="Q40" s="481"/>
      <c r="R40" s="481">
        <f>SUM(R41:R43)</f>
        <v>887</v>
      </c>
      <c r="S40" s="481"/>
      <c r="T40" s="481">
        <f t="shared" si="16"/>
        <v>1805</v>
      </c>
      <c r="U40" s="481"/>
      <c r="V40" s="481">
        <f t="shared" si="17"/>
        <v>1798</v>
      </c>
      <c r="W40" s="481"/>
      <c r="X40" s="481">
        <f t="shared" si="18"/>
        <v>5263</v>
      </c>
      <c r="Y40" s="481"/>
      <c r="Z40" s="481">
        <f t="shared" si="19"/>
        <v>7061</v>
      </c>
      <c r="AA40" s="481"/>
      <c r="AB40" s="481">
        <f>SUM(AB41:AB43)</f>
        <v>0</v>
      </c>
      <c r="AC40" s="481"/>
      <c r="AD40" s="481">
        <f>SUM(AD41:AD43)</f>
        <v>0</v>
      </c>
      <c r="AE40" s="481"/>
      <c r="AF40" s="481">
        <f>SUM(AF41:AF43)</f>
        <v>0</v>
      </c>
      <c r="AG40" s="481"/>
      <c r="AH40" s="481">
        <f>SUM(AH41:AH43)</f>
        <v>0</v>
      </c>
      <c r="AI40" s="481"/>
      <c r="AJ40" s="481">
        <f>SUM(AJ41:AJ43)</f>
        <v>235543</v>
      </c>
      <c r="AK40" s="481"/>
      <c r="AL40" s="481">
        <f>SUM(AL41:AL43)</f>
        <v>0</v>
      </c>
      <c r="AM40" s="481"/>
      <c r="AN40" s="481">
        <f>SUM(AN41:AN43)</f>
        <v>0</v>
      </c>
      <c r="AO40" s="481"/>
      <c r="AP40" s="481">
        <f>SUM(AP41:AP43)</f>
        <v>0</v>
      </c>
      <c r="AQ40" s="481"/>
      <c r="AR40" s="481">
        <f>SUM(AR41:AR43)</f>
        <v>0</v>
      </c>
      <c r="AS40" s="481"/>
      <c r="AT40" s="481">
        <f>SUM(AT41:AT43)</f>
        <v>617218</v>
      </c>
      <c r="AU40" s="481"/>
      <c r="AV40" s="483">
        <f>SUM(AV41:AV43)</f>
        <v>42</v>
      </c>
    </row>
    <row r="41" spans="2:48" s="461" customFormat="1" ht="16.5" customHeight="1">
      <c r="B41" s="465"/>
      <c r="C41" s="484"/>
      <c r="D41" s="485" t="s">
        <v>307</v>
      </c>
      <c r="E41" s="486">
        <f>SUM(F41:H41)</f>
        <v>338</v>
      </c>
      <c r="F41" s="486">
        <v>10</v>
      </c>
      <c r="G41" s="486">
        <v>1</v>
      </c>
      <c r="H41" s="486">
        <v>327</v>
      </c>
      <c r="I41" s="486"/>
      <c r="J41" s="486">
        <v>28</v>
      </c>
      <c r="K41" s="486"/>
      <c r="L41" s="486">
        <v>127</v>
      </c>
      <c r="M41" s="486"/>
      <c r="N41" s="486">
        <f t="shared" si="15"/>
        <v>155</v>
      </c>
      <c r="O41" s="486"/>
      <c r="P41" s="486">
        <v>281</v>
      </c>
      <c r="Q41" s="486"/>
      <c r="R41" s="486">
        <v>295</v>
      </c>
      <c r="S41" s="486"/>
      <c r="T41" s="486">
        <f t="shared" si="16"/>
        <v>576</v>
      </c>
      <c r="U41" s="486"/>
      <c r="V41" s="486">
        <f t="shared" si="17"/>
        <v>309</v>
      </c>
      <c r="W41" s="486"/>
      <c r="X41" s="486">
        <f t="shared" si="18"/>
        <v>422</v>
      </c>
      <c r="Y41" s="486"/>
      <c r="Z41" s="486">
        <f t="shared" si="19"/>
        <v>731</v>
      </c>
      <c r="AA41" s="486"/>
      <c r="AB41" s="487">
        <v>0</v>
      </c>
      <c r="AC41" s="487"/>
      <c r="AD41" s="487">
        <v>0</v>
      </c>
      <c r="AE41" s="487"/>
      <c r="AF41" s="487">
        <v>0</v>
      </c>
      <c r="AG41" s="486"/>
      <c r="AH41" s="487">
        <v>0</v>
      </c>
      <c r="AI41" s="486"/>
      <c r="AJ41" s="487">
        <v>6228</v>
      </c>
      <c r="AK41" s="486"/>
      <c r="AL41" s="487">
        <v>0</v>
      </c>
      <c r="AM41" s="486"/>
      <c r="AN41" s="487">
        <v>0</v>
      </c>
      <c r="AO41" s="486"/>
      <c r="AP41" s="487">
        <v>0</v>
      </c>
      <c r="AQ41" s="486"/>
      <c r="AR41" s="487">
        <v>0</v>
      </c>
      <c r="AS41" s="486"/>
      <c r="AT41" s="487">
        <v>25063</v>
      </c>
      <c r="AU41" s="486"/>
      <c r="AV41" s="488">
        <v>0</v>
      </c>
    </row>
    <row r="42" spans="2:48" s="461" customFormat="1" ht="16.5" customHeight="1">
      <c r="B42" s="465"/>
      <c r="C42" s="484"/>
      <c r="D42" s="485" t="s">
        <v>309</v>
      </c>
      <c r="E42" s="486">
        <f>SUM(F42:H42)</f>
        <v>493</v>
      </c>
      <c r="F42" s="486">
        <v>58</v>
      </c>
      <c r="G42" s="486">
        <v>1</v>
      </c>
      <c r="H42" s="486">
        <v>434</v>
      </c>
      <c r="I42" s="486"/>
      <c r="J42" s="486">
        <v>333</v>
      </c>
      <c r="K42" s="486"/>
      <c r="L42" s="486">
        <v>1809</v>
      </c>
      <c r="M42" s="486"/>
      <c r="N42" s="486">
        <f t="shared" si="15"/>
        <v>2142</v>
      </c>
      <c r="O42" s="486"/>
      <c r="P42" s="486">
        <v>480</v>
      </c>
      <c r="Q42" s="486"/>
      <c r="R42" s="486">
        <v>449</v>
      </c>
      <c r="S42" s="486"/>
      <c r="T42" s="486">
        <f t="shared" si="16"/>
        <v>929</v>
      </c>
      <c r="U42" s="486"/>
      <c r="V42" s="486">
        <f t="shared" si="17"/>
        <v>813</v>
      </c>
      <c r="W42" s="486"/>
      <c r="X42" s="486">
        <f t="shared" si="18"/>
        <v>2258</v>
      </c>
      <c r="Y42" s="486"/>
      <c r="Z42" s="486">
        <f t="shared" si="19"/>
        <v>3071</v>
      </c>
      <c r="AA42" s="486"/>
      <c r="AB42" s="487">
        <v>0</v>
      </c>
      <c r="AC42" s="487"/>
      <c r="AD42" s="487">
        <v>0</v>
      </c>
      <c r="AE42" s="487"/>
      <c r="AF42" s="487">
        <v>0</v>
      </c>
      <c r="AG42" s="486"/>
      <c r="AH42" s="487">
        <v>0</v>
      </c>
      <c r="AI42" s="486"/>
      <c r="AJ42" s="487">
        <v>89970</v>
      </c>
      <c r="AK42" s="486"/>
      <c r="AL42" s="487">
        <v>0</v>
      </c>
      <c r="AM42" s="486"/>
      <c r="AN42" s="487">
        <v>0</v>
      </c>
      <c r="AO42" s="486"/>
      <c r="AP42" s="487">
        <v>0</v>
      </c>
      <c r="AQ42" s="486"/>
      <c r="AR42" s="487">
        <v>0</v>
      </c>
      <c r="AS42" s="486"/>
      <c r="AT42" s="487">
        <v>197186</v>
      </c>
      <c r="AU42" s="486"/>
      <c r="AV42" s="488">
        <v>0</v>
      </c>
    </row>
    <row r="43" spans="2:48" s="461" customFormat="1" ht="16.5" customHeight="1">
      <c r="B43" s="465">
        <v>20</v>
      </c>
      <c r="C43" s="484"/>
      <c r="D43" s="485" t="s">
        <v>310</v>
      </c>
      <c r="E43" s="486">
        <f>SUM(F43:H43)</f>
        <v>229</v>
      </c>
      <c r="F43" s="486">
        <v>93</v>
      </c>
      <c r="G43" s="486">
        <v>0</v>
      </c>
      <c r="H43" s="486">
        <v>136</v>
      </c>
      <c r="I43" s="486"/>
      <c r="J43" s="486">
        <v>519</v>
      </c>
      <c r="K43" s="486"/>
      <c r="L43" s="486">
        <v>2440</v>
      </c>
      <c r="M43" s="486"/>
      <c r="N43" s="486">
        <f t="shared" si="15"/>
        <v>2959</v>
      </c>
      <c r="O43" s="486"/>
      <c r="P43" s="486">
        <v>157</v>
      </c>
      <c r="Q43" s="486"/>
      <c r="R43" s="486">
        <v>143</v>
      </c>
      <c r="S43" s="486"/>
      <c r="T43" s="486">
        <f t="shared" si="16"/>
        <v>300</v>
      </c>
      <c r="U43" s="486"/>
      <c r="V43" s="486">
        <f t="shared" si="17"/>
        <v>676</v>
      </c>
      <c r="W43" s="486"/>
      <c r="X43" s="486">
        <f t="shared" si="18"/>
        <v>2583</v>
      </c>
      <c r="Y43" s="486"/>
      <c r="Z43" s="486">
        <f t="shared" si="19"/>
        <v>3259</v>
      </c>
      <c r="AA43" s="486"/>
      <c r="AB43" s="487">
        <v>0</v>
      </c>
      <c r="AC43" s="487"/>
      <c r="AD43" s="487">
        <v>0</v>
      </c>
      <c r="AE43" s="487"/>
      <c r="AF43" s="487">
        <v>0</v>
      </c>
      <c r="AG43" s="486"/>
      <c r="AH43" s="487">
        <v>0</v>
      </c>
      <c r="AI43" s="486"/>
      <c r="AJ43" s="487">
        <v>139345</v>
      </c>
      <c r="AK43" s="486"/>
      <c r="AL43" s="487">
        <v>0</v>
      </c>
      <c r="AM43" s="486"/>
      <c r="AN43" s="487">
        <v>0</v>
      </c>
      <c r="AO43" s="486"/>
      <c r="AP43" s="487">
        <v>0</v>
      </c>
      <c r="AQ43" s="486"/>
      <c r="AR43" s="487">
        <v>0</v>
      </c>
      <c r="AS43" s="486"/>
      <c r="AT43" s="487">
        <v>394969</v>
      </c>
      <c r="AU43" s="486"/>
      <c r="AV43" s="488">
        <v>42</v>
      </c>
    </row>
    <row r="44" spans="2:48" s="477" customFormat="1" ht="16.5" customHeight="1">
      <c r="B44" s="1497" t="s">
        <v>323</v>
      </c>
      <c r="C44" s="489"/>
      <c r="D44" s="479" t="s">
        <v>311</v>
      </c>
      <c r="E44" s="481">
        <f>SUM(E45:E52)</f>
        <v>214</v>
      </c>
      <c r="F44" s="481">
        <f>SUM(F45:F52)</f>
        <v>194</v>
      </c>
      <c r="G44" s="481">
        <f>SUM(G45:G52)</f>
        <v>0</v>
      </c>
      <c r="H44" s="481">
        <f>SUM(H45:H52)</f>
        <v>20</v>
      </c>
      <c r="I44" s="481"/>
      <c r="J44" s="481">
        <f>SUM(J45:J52)</f>
        <v>2627</v>
      </c>
      <c r="K44" s="481"/>
      <c r="L44" s="481">
        <f>SUM(L45:L52)</f>
        <v>8091</v>
      </c>
      <c r="M44" s="481"/>
      <c r="N44" s="481">
        <f t="shared" si="15"/>
        <v>10718</v>
      </c>
      <c r="O44" s="481"/>
      <c r="P44" s="481">
        <f>SUM(P45:P52)</f>
        <v>25</v>
      </c>
      <c r="Q44" s="481"/>
      <c r="R44" s="481">
        <f>SUM(R45:R52)</f>
        <v>14</v>
      </c>
      <c r="S44" s="481"/>
      <c r="T44" s="481">
        <f t="shared" si="16"/>
        <v>39</v>
      </c>
      <c r="U44" s="481"/>
      <c r="V44" s="481">
        <f t="shared" si="17"/>
        <v>2652</v>
      </c>
      <c r="W44" s="481"/>
      <c r="X44" s="481">
        <f t="shared" si="18"/>
        <v>8105</v>
      </c>
      <c r="Y44" s="481"/>
      <c r="Z44" s="481">
        <f t="shared" si="19"/>
        <v>10757</v>
      </c>
      <c r="AA44" s="481"/>
      <c r="AB44" s="481">
        <f>SUM(AB45:AB52)</f>
        <v>126783</v>
      </c>
      <c r="AC44" s="481"/>
      <c r="AD44" s="481">
        <f>SUM(AD45:AD52)</f>
        <v>455529</v>
      </c>
      <c r="AE44" s="481"/>
      <c r="AF44" s="481">
        <f>SUM(AF45:AF52)</f>
        <v>136577</v>
      </c>
      <c r="AG44" s="481"/>
      <c r="AH44" s="481">
        <f>SUM(AH45:AH52)</f>
        <v>13269</v>
      </c>
      <c r="AI44" s="481"/>
      <c r="AJ44" s="480">
        <f>SUM(AJ45:AJ51)</f>
        <v>605375</v>
      </c>
      <c r="AK44" s="481"/>
      <c r="AL44" s="481">
        <f>SUM(AL45:AL52)</f>
        <v>1853850</v>
      </c>
      <c r="AM44" s="481"/>
      <c r="AN44" s="481">
        <f>SUM(AN45:AN52)</f>
        <v>29773</v>
      </c>
      <c r="AO44" s="481"/>
      <c r="AP44" s="481">
        <f>SUM(AP45:AP52)</f>
        <v>22305</v>
      </c>
      <c r="AQ44" s="481"/>
      <c r="AR44" s="481">
        <f>SUM(AR45:AR52)</f>
        <v>506925</v>
      </c>
      <c r="AS44" s="481"/>
      <c r="AT44" s="480">
        <f aca="true" t="shared" si="20" ref="AT44:AT49">SUM(AL44,AN44,AP44,AR44)</f>
        <v>2412853</v>
      </c>
      <c r="AU44" s="481"/>
      <c r="AV44" s="483">
        <f>SUM(AV45:AV52)</f>
        <v>720</v>
      </c>
    </row>
    <row r="45" spans="2:48" s="461" customFormat="1" ht="16.5" customHeight="1">
      <c r="B45" s="1497"/>
      <c r="C45" s="484"/>
      <c r="D45" s="485" t="s">
        <v>312</v>
      </c>
      <c r="E45" s="486">
        <f aca="true" t="shared" si="21" ref="E45:E52">SUM(F45:H45)</f>
        <v>68</v>
      </c>
      <c r="F45" s="486">
        <v>55</v>
      </c>
      <c r="G45" s="486">
        <v>0</v>
      </c>
      <c r="H45" s="486">
        <v>13</v>
      </c>
      <c r="I45" s="486"/>
      <c r="J45" s="486">
        <v>397</v>
      </c>
      <c r="K45" s="486"/>
      <c r="L45" s="486">
        <v>1260</v>
      </c>
      <c r="M45" s="486"/>
      <c r="N45" s="486">
        <f t="shared" si="15"/>
        <v>1657</v>
      </c>
      <c r="O45" s="486"/>
      <c r="P45" s="486">
        <v>16</v>
      </c>
      <c r="Q45" s="486"/>
      <c r="R45" s="486">
        <v>11</v>
      </c>
      <c r="S45" s="486"/>
      <c r="T45" s="486">
        <f t="shared" si="16"/>
        <v>27</v>
      </c>
      <c r="U45" s="486"/>
      <c r="V45" s="486">
        <f t="shared" si="17"/>
        <v>413</v>
      </c>
      <c r="W45" s="486"/>
      <c r="X45" s="486">
        <f t="shared" si="18"/>
        <v>1271</v>
      </c>
      <c r="Y45" s="486"/>
      <c r="Z45" s="486">
        <f t="shared" si="19"/>
        <v>1684</v>
      </c>
      <c r="AA45" s="486"/>
      <c r="AB45" s="487">
        <v>19903</v>
      </c>
      <c r="AC45" s="487"/>
      <c r="AD45" s="487">
        <v>63346</v>
      </c>
      <c r="AE45" s="487"/>
      <c r="AF45" s="487">
        <v>20126</v>
      </c>
      <c r="AG45" s="486"/>
      <c r="AH45" s="486">
        <v>1149</v>
      </c>
      <c r="AI45" s="486"/>
      <c r="AJ45" s="487">
        <f>SUM(AD45:AH45)</f>
        <v>84621</v>
      </c>
      <c r="AK45" s="486"/>
      <c r="AL45" s="487">
        <v>226702</v>
      </c>
      <c r="AM45" s="486"/>
      <c r="AN45" s="486">
        <v>4051</v>
      </c>
      <c r="AO45" s="486"/>
      <c r="AP45" s="486">
        <v>2778</v>
      </c>
      <c r="AQ45" s="486"/>
      <c r="AR45" s="486">
        <v>69688</v>
      </c>
      <c r="AS45" s="486"/>
      <c r="AT45" s="487">
        <f t="shared" si="20"/>
        <v>303219</v>
      </c>
      <c r="AU45" s="486"/>
      <c r="AV45" s="488">
        <v>0</v>
      </c>
    </row>
    <row r="46" spans="2:48" s="461" customFormat="1" ht="16.5" customHeight="1">
      <c r="B46" s="1497"/>
      <c r="C46" s="490"/>
      <c r="D46" s="485" t="s">
        <v>313</v>
      </c>
      <c r="E46" s="486">
        <f t="shared" si="21"/>
        <v>79</v>
      </c>
      <c r="F46" s="486">
        <v>75</v>
      </c>
      <c r="G46" s="486">
        <v>0</v>
      </c>
      <c r="H46" s="486">
        <v>4</v>
      </c>
      <c r="I46" s="486"/>
      <c r="J46" s="486">
        <v>739</v>
      </c>
      <c r="K46" s="486"/>
      <c r="L46" s="486">
        <v>2274</v>
      </c>
      <c r="M46" s="486"/>
      <c r="N46" s="486">
        <f t="shared" si="15"/>
        <v>3013</v>
      </c>
      <c r="O46" s="486"/>
      <c r="P46" s="486">
        <v>3</v>
      </c>
      <c r="Q46" s="486"/>
      <c r="R46" s="486">
        <v>1</v>
      </c>
      <c r="S46" s="486"/>
      <c r="T46" s="486">
        <f t="shared" si="16"/>
        <v>4</v>
      </c>
      <c r="U46" s="486"/>
      <c r="V46" s="486">
        <f t="shared" si="17"/>
        <v>742</v>
      </c>
      <c r="W46" s="486"/>
      <c r="X46" s="486">
        <f t="shared" si="18"/>
        <v>2275</v>
      </c>
      <c r="Y46" s="486"/>
      <c r="Z46" s="486">
        <f t="shared" si="19"/>
        <v>3017</v>
      </c>
      <c r="AA46" s="486"/>
      <c r="AB46" s="487">
        <v>34962</v>
      </c>
      <c r="AC46" s="487"/>
      <c r="AD46" s="487">
        <v>117427</v>
      </c>
      <c r="AE46" s="487"/>
      <c r="AF46" s="487">
        <v>37216</v>
      </c>
      <c r="AG46" s="486"/>
      <c r="AH46" s="486">
        <v>2157</v>
      </c>
      <c r="AI46" s="486"/>
      <c r="AJ46" s="487">
        <f>SUM(AD46:AH46)</f>
        <v>156800</v>
      </c>
      <c r="AK46" s="486"/>
      <c r="AL46" s="487">
        <v>452293</v>
      </c>
      <c r="AM46" s="486"/>
      <c r="AN46" s="486">
        <v>10471</v>
      </c>
      <c r="AO46" s="486"/>
      <c r="AP46" s="486">
        <v>4566</v>
      </c>
      <c r="AQ46" s="486"/>
      <c r="AR46" s="486">
        <v>171765</v>
      </c>
      <c r="AS46" s="486"/>
      <c r="AT46" s="487">
        <f t="shared" si="20"/>
        <v>639095</v>
      </c>
      <c r="AU46" s="486"/>
      <c r="AV46" s="488">
        <v>14</v>
      </c>
    </row>
    <row r="47" spans="2:48" s="461" customFormat="1" ht="16.5" customHeight="1">
      <c r="B47" s="1497"/>
      <c r="C47" s="490"/>
      <c r="D47" s="485" t="s">
        <v>314</v>
      </c>
      <c r="E47" s="486">
        <f t="shared" si="21"/>
        <v>46</v>
      </c>
      <c r="F47" s="486">
        <v>43</v>
      </c>
      <c r="G47" s="486">
        <v>0</v>
      </c>
      <c r="H47" s="486">
        <v>3</v>
      </c>
      <c r="I47" s="486"/>
      <c r="J47" s="486">
        <v>677</v>
      </c>
      <c r="K47" s="486"/>
      <c r="L47" s="486">
        <v>2293</v>
      </c>
      <c r="M47" s="486"/>
      <c r="N47" s="486">
        <f t="shared" si="15"/>
        <v>2970</v>
      </c>
      <c r="O47" s="486"/>
      <c r="P47" s="486">
        <v>6</v>
      </c>
      <c r="Q47" s="486"/>
      <c r="R47" s="486">
        <v>2</v>
      </c>
      <c r="S47" s="486"/>
      <c r="T47" s="486">
        <f t="shared" si="16"/>
        <v>8</v>
      </c>
      <c r="U47" s="486"/>
      <c r="V47" s="486">
        <f t="shared" si="17"/>
        <v>683</v>
      </c>
      <c r="W47" s="486"/>
      <c r="X47" s="486">
        <f t="shared" si="18"/>
        <v>2295</v>
      </c>
      <c r="Y47" s="486"/>
      <c r="Z47" s="486">
        <f t="shared" si="19"/>
        <v>2978</v>
      </c>
      <c r="AA47" s="486"/>
      <c r="AB47" s="487">
        <v>35282</v>
      </c>
      <c r="AC47" s="487"/>
      <c r="AD47" s="487">
        <v>123223</v>
      </c>
      <c r="AE47" s="487"/>
      <c r="AF47" s="487">
        <v>35450</v>
      </c>
      <c r="AG47" s="486"/>
      <c r="AH47" s="486">
        <v>5608</v>
      </c>
      <c r="AI47" s="486"/>
      <c r="AJ47" s="487">
        <f>SUM(AD47:AH47)</f>
        <v>164281</v>
      </c>
      <c r="AK47" s="486"/>
      <c r="AL47" s="487">
        <v>408585</v>
      </c>
      <c r="AM47" s="486"/>
      <c r="AN47" s="486">
        <v>7312</v>
      </c>
      <c r="AO47" s="486"/>
      <c r="AP47" s="486">
        <v>6354</v>
      </c>
      <c r="AQ47" s="486"/>
      <c r="AR47" s="486">
        <v>184132</v>
      </c>
      <c r="AS47" s="486"/>
      <c r="AT47" s="487">
        <f t="shared" si="20"/>
        <v>606383</v>
      </c>
      <c r="AU47" s="486"/>
      <c r="AV47" s="488">
        <v>0</v>
      </c>
    </row>
    <row r="48" spans="2:48" s="461" customFormat="1" ht="16.5" customHeight="1">
      <c r="B48" s="1497"/>
      <c r="C48" s="490"/>
      <c r="D48" s="485" t="s">
        <v>315</v>
      </c>
      <c r="E48" s="486">
        <f t="shared" si="21"/>
        <v>18</v>
      </c>
      <c r="F48" s="486">
        <v>18</v>
      </c>
      <c r="G48" s="486">
        <v>0</v>
      </c>
      <c r="H48" s="486">
        <v>0</v>
      </c>
      <c r="I48" s="491"/>
      <c r="J48" s="486">
        <v>628</v>
      </c>
      <c r="K48" s="491"/>
      <c r="L48" s="486">
        <v>1665</v>
      </c>
      <c r="M48" s="491"/>
      <c r="N48" s="486">
        <f t="shared" si="15"/>
        <v>2293</v>
      </c>
      <c r="O48" s="486"/>
      <c r="P48" s="486">
        <v>0</v>
      </c>
      <c r="Q48" s="486"/>
      <c r="R48" s="486">
        <v>0</v>
      </c>
      <c r="S48" s="486"/>
      <c r="T48" s="486">
        <f t="shared" si="16"/>
        <v>0</v>
      </c>
      <c r="U48" s="491"/>
      <c r="V48" s="486">
        <f t="shared" si="17"/>
        <v>628</v>
      </c>
      <c r="W48" s="491"/>
      <c r="X48" s="486">
        <f t="shared" si="18"/>
        <v>1665</v>
      </c>
      <c r="Y48" s="491"/>
      <c r="Z48" s="486">
        <f t="shared" si="19"/>
        <v>2293</v>
      </c>
      <c r="AA48" s="491"/>
      <c r="AB48" s="487">
        <v>27235</v>
      </c>
      <c r="AC48" s="487"/>
      <c r="AD48" s="487">
        <v>112367</v>
      </c>
      <c r="AE48" s="487"/>
      <c r="AF48" s="487">
        <v>32119</v>
      </c>
      <c r="AG48" s="491"/>
      <c r="AH48" s="486">
        <v>2676</v>
      </c>
      <c r="AI48" s="486"/>
      <c r="AJ48" s="487">
        <f>SUM(AD48:AH48)</f>
        <v>147162</v>
      </c>
      <c r="AK48" s="486"/>
      <c r="AL48" s="486">
        <v>493169</v>
      </c>
      <c r="AM48" s="486"/>
      <c r="AN48" s="486">
        <v>6509</v>
      </c>
      <c r="AO48" s="486"/>
      <c r="AP48" s="486">
        <v>4501</v>
      </c>
      <c r="AQ48" s="486"/>
      <c r="AR48" s="486">
        <v>58478</v>
      </c>
      <c r="AS48" s="486"/>
      <c r="AT48" s="487">
        <f t="shared" si="20"/>
        <v>562657</v>
      </c>
      <c r="AU48" s="486"/>
      <c r="AV48" s="488">
        <v>706</v>
      </c>
    </row>
    <row r="49" spans="2:48" s="461" customFormat="1" ht="16.5" customHeight="1">
      <c r="B49" s="1497"/>
      <c r="C49" s="490"/>
      <c r="D49" s="485" t="s">
        <v>316</v>
      </c>
      <c r="E49" s="486">
        <f t="shared" si="21"/>
        <v>2</v>
      </c>
      <c r="F49" s="486">
        <v>2</v>
      </c>
      <c r="G49" s="486">
        <v>0</v>
      </c>
      <c r="H49" s="486">
        <v>0</v>
      </c>
      <c r="I49" s="491" t="s">
        <v>319</v>
      </c>
      <c r="J49" s="486">
        <v>186</v>
      </c>
      <c r="K49" s="491" t="s">
        <v>319</v>
      </c>
      <c r="L49" s="486">
        <v>599</v>
      </c>
      <c r="M49" s="491" t="s">
        <v>319</v>
      </c>
      <c r="N49" s="486">
        <f t="shared" si="15"/>
        <v>785</v>
      </c>
      <c r="O49" s="486"/>
      <c r="P49" s="486">
        <v>0</v>
      </c>
      <c r="Q49" s="486"/>
      <c r="R49" s="486">
        <v>0</v>
      </c>
      <c r="S49" s="486"/>
      <c r="T49" s="486">
        <f t="shared" si="16"/>
        <v>0</v>
      </c>
      <c r="U49" s="491" t="s">
        <v>319</v>
      </c>
      <c r="V49" s="486">
        <f t="shared" si="17"/>
        <v>186</v>
      </c>
      <c r="W49" s="491" t="s">
        <v>319</v>
      </c>
      <c r="X49" s="486">
        <f t="shared" si="18"/>
        <v>599</v>
      </c>
      <c r="Y49" s="491" t="s">
        <v>319</v>
      </c>
      <c r="Z49" s="486">
        <f t="shared" si="19"/>
        <v>785</v>
      </c>
      <c r="AA49" s="491" t="s">
        <v>319</v>
      </c>
      <c r="AB49" s="487">
        <v>9401</v>
      </c>
      <c r="AC49" s="491" t="s">
        <v>319</v>
      </c>
      <c r="AD49" s="487">
        <v>39166</v>
      </c>
      <c r="AE49" s="491" t="s">
        <v>319</v>
      </c>
      <c r="AF49" s="487">
        <v>11666</v>
      </c>
      <c r="AG49" s="491" t="s">
        <v>319</v>
      </c>
      <c r="AH49" s="487">
        <v>1679</v>
      </c>
      <c r="AI49" s="491" t="s">
        <v>319</v>
      </c>
      <c r="AJ49" s="487">
        <f>SUM(AD49:AH49)</f>
        <v>52511</v>
      </c>
      <c r="AK49" s="491" t="s">
        <v>319</v>
      </c>
      <c r="AL49" s="487">
        <v>273101</v>
      </c>
      <c r="AM49" s="491" t="s">
        <v>319</v>
      </c>
      <c r="AN49" s="487">
        <v>1430</v>
      </c>
      <c r="AO49" s="491" t="s">
        <v>319</v>
      </c>
      <c r="AP49" s="487">
        <v>4106</v>
      </c>
      <c r="AQ49" s="491" t="s">
        <v>319</v>
      </c>
      <c r="AR49" s="487">
        <v>22862</v>
      </c>
      <c r="AS49" s="491" t="s">
        <v>319</v>
      </c>
      <c r="AT49" s="487">
        <f t="shared" si="20"/>
        <v>301499</v>
      </c>
      <c r="AU49" s="486"/>
      <c r="AV49" s="488">
        <v>0</v>
      </c>
    </row>
    <row r="50" spans="2:48" s="461" customFormat="1" ht="16.5" customHeight="1">
      <c r="B50" s="1497"/>
      <c r="C50" s="490"/>
      <c r="D50" s="485" t="s">
        <v>317</v>
      </c>
      <c r="E50" s="486">
        <f t="shared" si="21"/>
        <v>1</v>
      </c>
      <c r="F50" s="486">
        <v>1</v>
      </c>
      <c r="G50" s="486">
        <v>0</v>
      </c>
      <c r="H50" s="486">
        <v>0</v>
      </c>
      <c r="I50" s="486"/>
      <c r="J50" s="486" t="s">
        <v>322</v>
      </c>
      <c r="K50" s="486"/>
      <c r="L50" s="486" t="s">
        <v>322</v>
      </c>
      <c r="M50" s="486"/>
      <c r="N50" s="486" t="s">
        <v>322</v>
      </c>
      <c r="O50" s="486"/>
      <c r="P50" s="486">
        <v>0</v>
      </c>
      <c r="Q50" s="486"/>
      <c r="R50" s="486">
        <v>0</v>
      </c>
      <c r="S50" s="486"/>
      <c r="T50" s="486">
        <f t="shared" si="16"/>
        <v>0</v>
      </c>
      <c r="U50" s="486"/>
      <c r="V50" s="486" t="s">
        <v>322</v>
      </c>
      <c r="W50" s="486"/>
      <c r="X50" s="486" t="s">
        <v>322</v>
      </c>
      <c r="Y50" s="486"/>
      <c r="Z50" s="486" t="s">
        <v>322</v>
      </c>
      <c r="AA50" s="486"/>
      <c r="AB50" s="487" t="s">
        <v>322</v>
      </c>
      <c r="AC50" s="487"/>
      <c r="AD50" s="487" t="s">
        <v>322</v>
      </c>
      <c r="AE50" s="487"/>
      <c r="AF50" s="487" t="s">
        <v>322</v>
      </c>
      <c r="AG50" s="486"/>
      <c r="AH50" s="487" t="s">
        <v>322</v>
      </c>
      <c r="AI50" s="486"/>
      <c r="AJ50" s="487" t="s">
        <v>322</v>
      </c>
      <c r="AK50" s="486"/>
      <c r="AL50" s="487" t="s">
        <v>322</v>
      </c>
      <c r="AM50" s="486"/>
      <c r="AN50" s="487" t="s">
        <v>322</v>
      </c>
      <c r="AO50" s="486"/>
      <c r="AP50" s="487" t="s">
        <v>322</v>
      </c>
      <c r="AQ50" s="486"/>
      <c r="AR50" s="487" t="s">
        <v>322</v>
      </c>
      <c r="AS50" s="486"/>
      <c r="AT50" s="487" t="s">
        <v>322</v>
      </c>
      <c r="AU50" s="486"/>
      <c r="AV50" s="488">
        <v>0</v>
      </c>
    </row>
    <row r="51" spans="2:48" s="461" customFormat="1" ht="16.5" customHeight="1">
      <c r="B51" s="465"/>
      <c r="C51" s="490"/>
      <c r="D51" s="485" t="s">
        <v>318</v>
      </c>
      <c r="E51" s="486">
        <f t="shared" si="21"/>
        <v>0</v>
      </c>
      <c r="F51" s="486">
        <v>0</v>
      </c>
      <c r="G51" s="486">
        <v>0</v>
      </c>
      <c r="H51" s="486">
        <v>0</v>
      </c>
      <c r="I51" s="486"/>
      <c r="J51" s="486">
        <v>0</v>
      </c>
      <c r="K51" s="486"/>
      <c r="L51" s="486">
        <v>0</v>
      </c>
      <c r="M51" s="486"/>
      <c r="N51" s="486">
        <f>SUM(J51,L51)</f>
        <v>0</v>
      </c>
      <c r="O51" s="486"/>
      <c r="P51" s="486">
        <v>0</v>
      </c>
      <c r="Q51" s="486"/>
      <c r="R51" s="486">
        <v>0</v>
      </c>
      <c r="S51" s="486"/>
      <c r="T51" s="486">
        <f t="shared" si="16"/>
        <v>0</v>
      </c>
      <c r="U51" s="486"/>
      <c r="V51" s="486">
        <f>SUM(J51,P51)</f>
        <v>0</v>
      </c>
      <c r="W51" s="486"/>
      <c r="X51" s="486">
        <f>SUM(L51,R51)</f>
        <v>0</v>
      </c>
      <c r="Y51" s="486"/>
      <c r="Z51" s="486">
        <f>SUM(N51,T51)</f>
        <v>0</v>
      </c>
      <c r="AA51" s="486"/>
      <c r="AB51" s="487">
        <v>0</v>
      </c>
      <c r="AC51" s="487"/>
      <c r="AD51" s="487">
        <v>0</v>
      </c>
      <c r="AE51" s="487"/>
      <c r="AF51" s="487">
        <v>0</v>
      </c>
      <c r="AG51" s="486"/>
      <c r="AH51" s="487">
        <v>0</v>
      </c>
      <c r="AI51" s="486"/>
      <c r="AJ51" s="487">
        <f>SUM(AB51,AH51)</f>
        <v>0</v>
      </c>
      <c r="AK51" s="486"/>
      <c r="AL51" s="487">
        <v>0</v>
      </c>
      <c r="AM51" s="486"/>
      <c r="AN51" s="487">
        <v>0</v>
      </c>
      <c r="AO51" s="486"/>
      <c r="AP51" s="487">
        <v>0</v>
      </c>
      <c r="AQ51" s="486"/>
      <c r="AR51" s="487">
        <v>0</v>
      </c>
      <c r="AS51" s="486"/>
      <c r="AT51" s="487">
        <f>SUM(AL51,AN51,AP51,AR51)</f>
        <v>0</v>
      </c>
      <c r="AU51" s="486"/>
      <c r="AV51" s="488">
        <v>0</v>
      </c>
    </row>
    <row r="52" spans="2:48" s="461" customFormat="1" ht="16.5" customHeight="1">
      <c r="B52" s="465"/>
      <c r="C52" s="490"/>
      <c r="D52" s="485" t="s">
        <v>320</v>
      </c>
      <c r="E52" s="486">
        <f t="shared" si="21"/>
        <v>0</v>
      </c>
      <c r="F52" s="486">
        <v>0</v>
      </c>
      <c r="G52" s="486">
        <v>0</v>
      </c>
      <c r="H52" s="486">
        <v>0</v>
      </c>
      <c r="I52" s="486"/>
      <c r="J52" s="486">
        <v>0</v>
      </c>
      <c r="K52" s="486"/>
      <c r="L52" s="486">
        <v>0</v>
      </c>
      <c r="M52" s="486"/>
      <c r="N52" s="486">
        <f>SUM(J52,L52)</f>
        <v>0</v>
      </c>
      <c r="O52" s="486"/>
      <c r="P52" s="486">
        <v>0</v>
      </c>
      <c r="Q52" s="486"/>
      <c r="R52" s="486">
        <v>0</v>
      </c>
      <c r="S52" s="486"/>
      <c r="T52" s="486">
        <f t="shared" si="16"/>
        <v>0</v>
      </c>
      <c r="U52" s="486"/>
      <c r="V52" s="486">
        <f>SUM(J52,P52)</f>
        <v>0</v>
      </c>
      <c r="W52" s="486"/>
      <c r="X52" s="486">
        <f>SUM(L52,R52)</f>
        <v>0</v>
      </c>
      <c r="Y52" s="486"/>
      <c r="Z52" s="486">
        <f>SUM(N52,T52)</f>
        <v>0</v>
      </c>
      <c r="AA52" s="486"/>
      <c r="AB52" s="487">
        <v>0</v>
      </c>
      <c r="AC52" s="487"/>
      <c r="AD52" s="487">
        <v>0</v>
      </c>
      <c r="AE52" s="487"/>
      <c r="AF52" s="487">
        <v>0</v>
      </c>
      <c r="AG52" s="486"/>
      <c r="AH52" s="487">
        <v>0</v>
      </c>
      <c r="AI52" s="486"/>
      <c r="AJ52" s="487">
        <f>SUM(AB52,AH52)</f>
        <v>0</v>
      </c>
      <c r="AK52" s="486"/>
      <c r="AL52" s="487">
        <v>0</v>
      </c>
      <c r="AM52" s="486"/>
      <c r="AN52" s="487">
        <v>0</v>
      </c>
      <c r="AO52" s="486"/>
      <c r="AP52" s="487">
        <v>0</v>
      </c>
      <c r="AQ52" s="486"/>
      <c r="AR52" s="487">
        <v>0</v>
      </c>
      <c r="AS52" s="486"/>
      <c r="AT52" s="487">
        <f>SUM(AL52,AN52,AP52,AR52)</f>
        <v>0</v>
      </c>
      <c r="AU52" s="486"/>
      <c r="AV52" s="488">
        <v>0</v>
      </c>
    </row>
    <row r="53" spans="2:48" ht="12">
      <c r="B53" s="492"/>
      <c r="C53" s="484"/>
      <c r="D53" s="493"/>
      <c r="E53" s="486"/>
      <c r="F53" s="486"/>
      <c r="G53" s="486"/>
      <c r="H53" s="486"/>
      <c r="I53" s="486"/>
      <c r="J53" s="486"/>
      <c r="K53" s="486"/>
      <c r="L53" s="486"/>
      <c r="M53" s="486"/>
      <c r="N53" s="486"/>
      <c r="O53" s="486"/>
      <c r="P53" s="486"/>
      <c r="Q53" s="486"/>
      <c r="R53" s="486"/>
      <c r="S53" s="486"/>
      <c r="T53" s="486"/>
      <c r="U53" s="486"/>
      <c r="V53" s="486"/>
      <c r="W53" s="486"/>
      <c r="X53" s="486"/>
      <c r="Y53" s="486"/>
      <c r="Z53" s="486"/>
      <c r="AA53" s="486"/>
      <c r="AB53" s="486"/>
      <c r="AC53" s="486"/>
      <c r="AD53" s="486"/>
      <c r="AE53" s="486"/>
      <c r="AF53" s="486"/>
      <c r="AG53" s="486"/>
      <c r="AH53" s="486"/>
      <c r="AI53" s="486"/>
      <c r="AJ53" s="486"/>
      <c r="AK53" s="486"/>
      <c r="AL53" s="486"/>
      <c r="AM53" s="486"/>
      <c r="AN53" s="486"/>
      <c r="AO53" s="486"/>
      <c r="AP53" s="486"/>
      <c r="AQ53" s="486"/>
      <c r="AR53" s="486"/>
      <c r="AS53" s="486"/>
      <c r="AT53" s="486"/>
      <c r="AU53" s="486"/>
      <c r="AV53" s="488"/>
    </row>
    <row r="54" spans="2:48" s="477" customFormat="1" ht="16.5" customHeight="1">
      <c r="B54" s="465"/>
      <c r="C54" s="478"/>
      <c r="D54" s="479" t="s">
        <v>1129</v>
      </c>
      <c r="E54" s="480">
        <f>SUM(E55,E59)</f>
        <v>181</v>
      </c>
      <c r="F54" s="480">
        <f>SUM(F55,F59)</f>
        <v>70</v>
      </c>
      <c r="G54" s="480">
        <f>SUM(G55,G59)</f>
        <v>3</v>
      </c>
      <c r="H54" s="480">
        <f>SUM(H55,H59)</f>
        <v>108</v>
      </c>
      <c r="I54" s="480"/>
      <c r="J54" s="480">
        <f>SUM(J55,J59)</f>
        <v>439</v>
      </c>
      <c r="K54" s="480"/>
      <c r="L54" s="480">
        <f>SUM(L55,L59)</f>
        <v>2588</v>
      </c>
      <c r="M54" s="480"/>
      <c r="N54" s="481">
        <f aca="true" t="shared" si="22" ref="N54:N64">SUM(J54,L54)</f>
        <v>3027</v>
      </c>
      <c r="O54" s="480"/>
      <c r="P54" s="480">
        <f>SUM(P55,P59)</f>
        <v>95</v>
      </c>
      <c r="Q54" s="480"/>
      <c r="R54" s="480">
        <f>SUM(R55,R59)</f>
        <v>83</v>
      </c>
      <c r="S54" s="480"/>
      <c r="T54" s="481">
        <f aca="true" t="shared" si="23" ref="T54:T67">SUM(P54,R54)</f>
        <v>178</v>
      </c>
      <c r="U54" s="480"/>
      <c r="V54" s="481">
        <f aca="true" t="shared" si="24" ref="V54:V64">SUM(J54,P54)</f>
        <v>534</v>
      </c>
      <c r="W54" s="481"/>
      <c r="X54" s="481">
        <f aca="true" t="shared" si="25" ref="X54:X64">SUM(L54,R54)</f>
        <v>2671</v>
      </c>
      <c r="Y54" s="481"/>
      <c r="Z54" s="481">
        <f aca="true" t="shared" si="26" ref="Z54:Z64">SUM(N54,T54)</f>
        <v>3205</v>
      </c>
      <c r="AA54" s="480"/>
      <c r="AB54" s="480">
        <v>0</v>
      </c>
      <c r="AC54" s="480"/>
      <c r="AD54" s="480">
        <v>0</v>
      </c>
      <c r="AE54" s="480"/>
      <c r="AF54" s="480">
        <v>0</v>
      </c>
      <c r="AG54" s="480"/>
      <c r="AH54" s="480">
        <v>0</v>
      </c>
      <c r="AI54" s="481"/>
      <c r="AJ54" s="480">
        <f>SUM(AJ55,AJ59)</f>
        <v>119558</v>
      </c>
      <c r="AK54" s="480"/>
      <c r="AL54" s="480">
        <v>0</v>
      </c>
      <c r="AM54" s="480"/>
      <c r="AN54" s="480">
        <v>0</v>
      </c>
      <c r="AO54" s="481"/>
      <c r="AP54" s="480">
        <v>0</v>
      </c>
      <c r="AQ54" s="481"/>
      <c r="AR54" s="480">
        <v>0</v>
      </c>
      <c r="AS54" s="481"/>
      <c r="AT54" s="480">
        <f>SUM(AT55,AT59)</f>
        <v>243868</v>
      </c>
      <c r="AU54" s="480"/>
      <c r="AV54" s="482">
        <f>SUM(AV55,AV59)</f>
        <v>7</v>
      </c>
    </row>
    <row r="55" spans="2:48" s="477" customFormat="1" ht="16.5" customHeight="1">
      <c r="B55" s="465"/>
      <c r="C55" s="478"/>
      <c r="D55" s="479" t="s">
        <v>306</v>
      </c>
      <c r="E55" s="481">
        <f>SUM(E56:E58)</f>
        <v>138</v>
      </c>
      <c r="F55" s="481">
        <f>SUM(F56:F58)</f>
        <v>31</v>
      </c>
      <c r="G55" s="481">
        <f>SUM(G56:G58)</f>
        <v>2</v>
      </c>
      <c r="H55" s="481">
        <f>SUM(H56:H58)</f>
        <v>105</v>
      </c>
      <c r="I55" s="481"/>
      <c r="J55" s="481">
        <f>SUM(J56:J58)</f>
        <v>132</v>
      </c>
      <c r="K55" s="481"/>
      <c r="L55" s="481">
        <f>SUM(L56:L58)</f>
        <v>585</v>
      </c>
      <c r="M55" s="481"/>
      <c r="N55" s="481">
        <f t="shared" si="22"/>
        <v>717</v>
      </c>
      <c r="O55" s="481"/>
      <c r="P55" s="481">
        <f>SUM(P56:P58)</f>
        <v>94</v>
      </c>
      <c r="Q55" s="481"/>
      <c r="R55" s="481">
        <f>SUM(R56:R58)</f>
        <v>82</v>
      </c>
      <c r="S55" s="481"/>
      <c r="T55" s="481">
        <f t="shared" si="23"/>
        <v>176</v>
      </c>
      <c r="U55" s="481"/>
      <c r="V55" s="481">
        <f t="shared" si="24"/>
        <v>226</v>
      </c>
      <c r="W55" s="481"/>
      <c r="X55" s="481">
        <f t="shared" si="25"/>
        <v>667</v>
      </c>
      <c r="Y55" s="481"/>
      <c r="Z55" s="481">
        <f t="shared" si="26"/>
        <v>893</v>
      </c>
      <c r="AA55" s="481"/>
      <c r="AB55" s="481">
        <f>SUM(AB56:AB58)</f>
        <v>0</v>
      </c>
      <c r="AC55" s="481"/>
      <c r="AD55" s="481">
        <f>SUM(AD56:AD58)</f>
        <v>0</v>
      </c>
      <c r="AE55" s="481"/>
      <c r="AF55" s="481">
        <f>SUM(AF56:AF58)</f>
        <v>0</v>
      </c>
      <c r="AG55" s="481"/>
      <c r="AH55" s="481">
        <f>SUM(AH56:AH58)</f>
        <v>0</v>
      </c>
      <c r="AI55" s="481"/>
      <c r="AJ55" s="481">
        <f>SUM(AJ56:AJ58)</f>
        <v>27674</v>
      </c>
      <c r="AK55" s="481"/>
      <c r="AL55" s="481">
        <f>SUM(AL56:AL58)</f>
        <v>0</v>
      </c>
      <c r="AM55" s="481"/>
      <c r="AN55" s="481">
        <f>SUM(AN56:AN58)</f>
        <v>0</v>
      </c>
      <c r="AO55" s="481"/>
      <c r="AP55" s="481">
        <f>SUM(AP56:AP58)</f>
        <v>0</v>
      </c>
      <c r="AQ55" s="481"/>
      <c r="AR55" s="481">
        <f>SUM(AR56:AR58)</f>
        <v>0</v>
      </c>
      <c r="AS55" s="481"/>
      <c r="AT55" s="481">
        <f>SUM(AT56:AT58)</f>
        <v>66790</v>
      </c>
      <c r="AU55" s="481"/>
      <c r="AV55" s="483">
        <f>SUM(AV56:AV58)</f>
        <v>0</v>
      </c>
    </row>
    <row r="56" spans="2:48" s="461" customFormat="1" ht="16.5" customHeight="1">
      <c r="B56" s="465"/>
      <c r="C56" s="484"/>
      <c r="D56" s="485" t="s">
        <v>307</v>
      </c>
      <c r="E56" s="486">
        <f>SUM(F56:H56)</f>
        <v>45</v>
      </c>
      <c r="F56" s="486">
        <v>1</v>
      </c>
      <c r="G56" s="486">
        <v>0</v>
      </c>
      <c r="H56" s="486">
        <v>44</v>
      </c>
      <c r="I56" s="486"/>
      <c r="J56" s="486">
        <v>5</v>
      </c>
      <c r="K56" s="486"/>
      <c r="L56" s="486">
        <v>17</v>
      </c>
      <c r="M56" s="486"/>
      <c r="N56" s="486">
        <f t="shared" si="22"/>
        <v>22</v>
      </c>
      <c r="O56" s="486"/>
      <c r="P56" s="486">
        <v>41</v>
      </c>
      <c r="Q56" s="486"/>
      <c r="R56" s="486">
        <v>27</v>
      </c>
      <c r="S56" s="486"/>
      <c r="T56" s="486">
        <f t="shared" si="23"/>
        <v>68</v>
      </c>
      <c r="U56" s="486"/>
      <c r="V56" s="486">
        <f t="shared" si="24"/>
        <v>46</v>
      </c>
      <c r="W56" s="486"/>
      <c r="X56" s="486">
        <f t="shared" si="25"/>
        <v>44</v>
      </c>
      <c r="Y56" s="486"/>
      <c r="Z56" s="486">
        <f t="shared" si="26"/>
        <v>90</v>
      </c>
      <c r="AA56" s="486"/>
      <c r="AB56" s="487">
        <v>0</v>
      </c>
      <c r="AC56" s="487"/>
      <c r="AD56" s="487">
        <v>0</v>
      </c>
      <c r="AE56" s="487"/>
      <c r="AF56" s="487">
        <v>0</v>
      </c>
      <c r="AG56" s="486"/>
      <c r="AH56" s="487">
        <v>0</v>
      </c>
      <c r="AI56" s="486"/>
      <c r="AJ56" s="487">
        <v>692</v>
      </c>
      <c r="AK56" s="486"/>
      <c r="AL56" s="487">
        <v>0</v>
      </c>
      <c r="AM56" s="486"/>
      <c r="AN56" s="487">
        <v>0</v>
      </c>
      <c r="AO56" s="486"/>
      <c r="AP56" s="487">
        <v>0</v>
      </c>
      <c r="AQ56" s="486"/>
      <c r="AR56" s="487">
        <v>0</v>
      </c>
      <c r="AS56" s="486"/>
      <c r="AT56" s="487">
        <v>4383</v>
      </c>
      <c r="AU56" s="486"/>
      <c r="AV56" s="488">
        <v>0</v>
      </c>
    </row>
    <row r="57" spans="2:48" s="461" customFormat="1" ht="16.5" customHeight="1">
      <c r="B57" s="465"/>
      <c r="C57" s="484"/>
      <c r="D57" s="485" t="s">
        <v>309</v>
      </c>
      <c r="E57" s="486">
        <f>SUM(F57:H57)</f>
        <v>61</v>
      </c>
      <c r="F57" s="486">
        <v>14</v>
      </c>
      <c r="G57" s="486">
        <v>0</v>
      </c>
      <c r="H57" s="486">
        <v>47</v>
      </c>
      <c r="I57" s="486"/>
      <c r="J57" s="486">
        <v>59</v>
      </c>
      <c r="K57" s="486"/>
      <c r="L57" s="486">
        <v>223</v>
      </c>
      <c r="M57" s="486"/>
      <c r="N57" s="486">
        <f t="shared" si="22"/>
        <v>282</v>
      </c>
      <c r="O57" s="486"/>
      <c r="P57" s="486">
        <v>41</v>
      </c>
      <c r="Q57" s="486"/>
      <c r="R57" s="486">
        <v>44</v>
      </c>
      <c r="S57" s="486"/>
      <c r="T57" s="486">
        <f t="shared" si="23"/>
        <v>85</v>
      </c>
      <c r="U57" s="486"/>
      <c r="V57" s="486">
        <f t="shared" si="24"/>
        <v>100</v>
      </c>
      <c r="W57" s="486"/>
      <c r="X57" s="486">
        <f t="shared" si="25"/>
        <v>267</v>
      </c>
      <c r="Y57" s="486"/>
      <c r="Z57" s="486">
        <f t="shared" si="26"/>
        <v>367</v>
      </c>
      <c r="AA57" s="486"/>
      <c r="AB57" s="487">
        <v>0</v>
      </c>
      <c r="AC57" s="487"/>
      <c r="AD57" s="487">
        <v>0</v>
      </c>
      <c r="AE57" s="487"/>
      <c r="AF57" s="487">
        <v>0</v>
      </c>
      <c r="AG57" s="486"/>
      <c r="AH57" s="487">
        <v>0</v>
      </c>
      <c r="AI57" s="486"/>
      <c r="AJ57" s="487">
        <v>11984</v>
      </c>
      <c r="AK57" s="486"/>
      <c r="AL57" s="487">
        <v>0</v>
      </c>
      <c r="AM57" s="486"/>
      <c r="AN57" s="487">
        <v>0</v>
      </c>
      <c r="AO57" s="486"/>
      <c r="AP57" s="487">
        <v>0</v>
      </c>
      <c r="AQ57" s="486"/>
      <c r="AR57" s="487">
        <v>0</v>
      </c>
      <c r="AS57" s="486"/>
      <c r="AT57" s="487">
        <v>34335</v>
      </c>
      <c r="AU57" s="486"/>
      <c r="AV57" s="488">
        <v>0</v>
      </c>
    </row>
    <row r="58" spans="2:48" s="461" customFormat="1" ht="16.5" customHeight="1">
      <c r="B58" s="465">
        <v>21</v>
      </c>
      <c r="C58" s="484"/>
      <c r="D58" s="485" t="s">
        <v>310</v>
      </c>
      <c r="E58" s="486">
        <f>SUM(F58:H58)</f>
        <v>32</v>
      </c>
      <c r="F58" s="486">
        <v>16</v>
      </c>
      <c r="G58" s="486">
        <v>2</v>
      </c>
      <c r="H58" s="486">
        <v>14</v>
      </c>
      <c r="I58" s="486"/>
      <c r="J58" s="486">
        <v>68</v>
      </c>
      <c r="K58" s="486"/>
      <c r="L58" s="486">
        <v>345</v>
      </c>
      <c r="M58" s="486"/>
      <c r="N58" s="486">
        <f t="shared" si="22"/>
        <v>413</v>
      </c>
      <c r="O58" s="486"/>
      <c r="P58" s="486">
        <v>12</v>
      </c>
      <c r="Q58" s="486"/>
      <c r="R58" s="486">
        <v>11</v>
      </c>
      <c r="S58" s="486"/>
      <c r="T58" s="486">
        <f t="shared" si="23"/>
        <v>23</v>
      </c>
      <c r="U58" s="486"/>
      <c r="V58" s="486">
        <f t="shared" si="24"/>
        <v>80</v>
      </c>
      <c r="W58" s="486"/>
      <c r="X58" s="486">
        <f t="shared" si="25"/>
        <v>356</v>
      </c>
      <c r="Y58" s="486"/>
      <c r="Z58" s="486">
        <f t="shared" si="26"/>
        <v>436</v>
      </c>
      <c r="AA58" s="486"/>
      <c r="AB58" s="487">
        <v>0</v>
      </c>
      <c r="AC58" s="487"/>
      <c r="AD58" s="487">
        <v>0</v>
      </c>
      <c r="AE58" s="487"/>
      <c r="AF58" s="487">
        <v>0</v>
      </c>
      <c r="AG58" s="486"/>
      <c r="AH58" s="487">
        <v>0</v>
      </c>
      <c r="AI58" s="486"/>
      <c r="AJ58" s="487">
        <v>14998</v>
      </c>
      <c r="AK58" s="486"/>
      <c r="AL58" s="487">
        <v>0</v>
      </c>
      <c r="AM58" s="486"/>
      <c r="AN58" s="487">
        <v>0</v>
      </c>
      <c r="AO58" s="486"/>
      <c r="AP58" s="487">
        <v>0</v>
      </c>
      <c r="AQ58" s="486"/>
      <c r="AR58" s="487">
        <v>0</v>
      </c>
      <c r="AS58" s="486"/>
      <c r="AT58" s="487">
        <v>28072</v>
      </c>
      <c r="AU58" s="486"/>
      <c r="AV58" s="488">
        <v>0</v>
      </c>
    </row>
    <row r="59" spans="2:48" s="477" customFormat="1" ht="16.5" customHeight="1">
      <c r="B59" s="1497" t="s">
        <v>324</v>
      </c>
      <c r="C59" s="489"/>
      <c r="D59" s="479" t="s">
        <v>311</v>
      </c>
      <c r="E59" s="481">
        <f>SUM(E60:E67)</f>
        <v>43</v>
      </c>
      <c r="F59" s="481">
        <f>SUM(F60:F67)</f>
        <v>39</v>
      </c>
      <c r="G59" s="481">
        <f>SUM(G60:G67)</f>
        <v>1</v>
      </c>
      <c r="H59" s="481">
        <f>SUM(H60:H67)</f>
        <v>3</v>
      </c>
      <c r="I59" s="481"/>
      <c r="J59" s="481">
        <f>SUM(J60:J67)</f>
        <v>307</v>
      </c>
      <c r="K59" s="481"/>
      <c r="L59" s="481">
        <f>SUM(L60:L67)</f>
        <v>2003</v>
      </c>
      <c r="M59" s="481"/>
      <c r="N59" s="481">
        <f t="shared" si="22"/>
        <v>2310</v>
      </c>
      <c r="O59" s="481"/>
      <c r="P59" s="481">
        <f>SUM(P60:P67)</f>
        <v>1</v>
      </c>
      <c r="Q59" s="481"/>
      <c r="R59" s="481">
        <f>SUM(R60:R67)</f>
        <v>1</v>
      </c>
      <c r="S59" s="481"/>
      <c r="T59" s="481">
        <f t="shared" si="23"/>
        <v>2</v>
      </c>
      <c r="U59" s="481"/>
      <c r="V59" s="481">
        <f t="shared" si="24"/>
        <v>308</v>
      </c>
      <c r="W59" s="481"/>
      <c r="X59" s="481">
        <f t="shared" si="25"/>
        <v>2004</v>
      </c>
      <c r="Y59" s="481"/>
      <c r="Z59" s="481">
        <f t="shared" si="26"/>
        <v>2312</v>
      </c>
      <c r="AA59" s="481"/>
      <c r="AB59" s="481">
        <f>SUM(AB60:AB67)</f>
        <v>24517</v>
      </c>
      <c r="AC59" s="481"/>
      <c r="AD59" s="481">
        <v>76288</v>
      </c>
      <c r="AE59" s="481"/>
      <c r="AF59" s="481">
        <f>SUM(AF60:AF67)</f>
        <v>13902</v>
      </c>
      <c r="AG59" s="481"/>
      <c r="AH59" s="481">
        <f>SUM(AH60:AH67)</f>
        <v>1694</v>
      </c>
      <c r="AI59" s="481"/>
      <c r="AJ59" s="480">
        <f>SUM(AJ60:AJ66)</f>
        <v>91884</v>
      </c>
      <c r="AK59" s="481"/>
      <c r="AL59" s="481">
        <f>SUM(AL60:AL67)</f>
        <v>145164</v>
      </c>
      <c r="AM59" s="481"/>
      <c r="AN59" s="481">
        <f>SUM(AN60:AN67)</f>
        <v>2461</v>
      </c>
      <c r="AO59" s="481"/>
      <c r="AP59" s="481">
        <f>SUM(AP60:AP67)</f>
        <v>1943</v>
      </c>
      <c r="AQ59" s="481"/>
      <c r="AR59" s="481">
        <f>SUM(AR60:AR67)</f>
        <v>27510</v>
      </c>
      <c r="AS59" s="481"/>
      <c r="AT59" s="480">
        <f>SUM(AL59,AN59,AP59,AR59)</f>
        <v>177078</v>
      </c>
      <c r="AU59" s="481"/>
      <c r="AV59" s="483">
        <f>SUM(AV60:AV67)</f>
        <v>7</v>
      </c>
    </row>
    <row r="60" spans="2:48" s="461" customFormat="1" ht="16.5" customHeight="1">
      <c r="B60" s="1497"/>
      <c r="C60" s="484"/>
      <c r="D60" s="485" t="s">
        <v>312</v>
      </c>
      <c r="E60" s="486">
        <f aca="true" t="shared" si="27" ref="E60:E67">SUM(F60:H60)</f>
        <v>14</v>
      </c>
      <c r="F60" s="486">
        <v>12</v>
      </c>
      <c r="G60" s="486">
        <v>0</v>
      </c>
      <c r="H60" s="486">
        <v>2</v>
      </c>
      <c r="I60" s="486"/>
      <c r="J60" s="486">
        <v>40</v>
      </c>
      <c r="K60" s="486"/>
      <c r="L60" s="486">
        <v>313</v>
      </c>
      <c r="M60" s="486"/>
      <c r="N60" s="486">
        <f t="shared" si="22"/>
        <v>353</v>
      </c>
      <c r="O60" s="486"/>
      <c r="P60" s="486">
        <v>1</v>
      </c>
      <c r="Q60" s="486"/>
      <c r="R60" s="486">
        <v>1</v>
      </c>
      <c r="S60" s="486"/>
      <c r="T60" s="486">
        <f t="shared" si="23"/>
        <v>2</v>
      </c>
      <c r="U60" s="486"/>
      <c r="V60" s="486">
        <f t="shared" si="24"/>
        <v>41</v>
      </c>
      <c r="W60" s="486"/>
      <c r="X60" s="486">
        <f t="shared" si="25"/>
        <v>314</v>
      </c>
      <c r="Y60" s="486"/>
      <c r="Z60" s="486">
        <f t="shared" si="26"/>
        <v>355</v>
      </c>
      <c r="AA60" s="486"/>
      <c r="AB60" s="487">
        <v>3479</v>
      </c>
      <c r="AC60" s="487"/>
      <c r="AD60" s="487">
        <v>9190</v>
      </c>
      <c r="AE60" s="487"/>
      <c r="AF60" s="487">
        <v>2540</v>
      </c>
      <c r="AG60" s="486"/>
      <c r="AH60" s="486">
        <v>258</v>
      </c>
      <c r="AI60" s="486"/>
      <c r="AJ60" s="487">
        <f>SUM(AD60:AH60)</f>
        <v>11988</v>
      </c>
      <c r="AK60" s="486"/>
      <c r="AL60" s="487">
        <v>11757</v>
      </c>
      <c r="AM60" s="486"/>
      <c r="AN60" s="486">
        <v>396</v>
      </c>
      <c r="AO60" s="486"/>
      <c r="AP60" s="486">
        <v>259</v>
      </c>
      <c r="AQ60" s="486"/>
      <c r="AR60" s="486">
        <v>4282</v>
      </c>
      <c r="AS60" s="486"/>
      <c r="AT60" s="487">
        <f>SUM(AL60,AN60,AP60,AR60)</f>
        <v>16694</v>
      </c>
      <c r="AU60" s="486"/>
      <c r="AV60" s="488">
        <v>7</v>
      </c>
    </row>
    <row r="61" spans="2:48" s="461" customFormat="1" ht="16.5" customHeight="1">
      <c r="B61" s="1497"/>
      <c r="C61" s="490"/>
      <c r="D61" s="485" t="s">
        <v>313</v>
      </c>
      <c r="E61" s="486">
        <f t="shared" si="27"/>
        <v>16</v>
      </c>
      <c r="F61" s="486">
        <v>14</v>
      </c>
      <c r="G61" s="486">
        <v>1</v>
      </c>
      <c r="H61" s="486">
        <v>1</v>
      </c>
      <c r="I61" s="486"/>
      <c r="J61" s="486">
        <v>81</v>
      </c>
      <c r="K61" s="486"/>
      <c r="L61" s="486">
        <v>497</v>
      </c>
      <c r="M61" s="486"/>
      <c r="N61" s="486">
        <f t="shared" si="22"/>
        <v>578</v>
      </c>
      <c r="O61" s="486"/>
      <c r="P61" s="486">
        <v>0</v>
      </c>
      <c r="Q61" s="486"/>
      <c r="R61" s="486">
        <v>0</v>
      </c>
      <c r="S61" s="486"/>
      <c r="T61" s="486">
        <f t="shared" si="23"/>
        <v>0</v>
      </c>
      <c r="U61" s="486"/>
      <c r="V61" s="486">
        <f t="shared" si="24"/>
        <v>81</v>
      </c>
      <c r="W61" s="486"/>
      <c r="X61" s="486">
        <f t="shared" si="25"/>
        <v>497</v>
      </c>
      <c r="Y61" s="486"/>
      <c r="Z61" s="486">
        <f t="shared" si="26"/>
        <v>578</v>
      </c>
      <c r="AA61" s="486"/>
      <c r="AB61" s="487">
        <v>6189</v>
      </c>
      <c r="AC61" s="487"/>
      <c r="AD61" s="487">
        <v>17560</v>
      </c>
      <c r="AE61" s="487"/>
      <c r="AF61" s="487">
        <v>3090</v>
      </c>
      <c r="AG61" s="486"/>
      <c r="AH61" s="486">
        <v>594</v>
      </c>
      <c r="AI61" s="486"/>
      <c r="AJ61" s="487">
        <f>SUM(AD61:AH61)</f>
        <v>21244</v>
      </c>
      <c r="AK61" s="486"/>
      <c r="AL61" s="487">
        <v>23308</v>
      </c>
      <c r="AM61" s="486"/>
      <c r="AN61" s="486">
        <v>615</v>
      </c>
      <c r="AO61" s="486"/>
      <c r="AP61" s="486">
        <v>629</v>
      </c>
      <c r="AQ61" s="486"/>
      <c r="AR61" s="486">
        <v>3483</v>
      </c>
      <c r="AS61" s="486"/>
      <c r="AT61" s="487">
        <f>SUM(AL61,AN61,AP61,AR61)</f>
        <v>28035</v>
      </c>
      <c r="AU61" s="486"/>
      <c r="AV61" s="488">
        <v>0</v>
      </c>
    </row>
    <row r="62" spans="2:48" s="461" customFormat="1" ht="16.5" customHeight="1">
      <c r="B62" s="1497"/>
      <c r="C62" s="490"/>
      <c r="D62" s="485" t="s">
        <v>314</v>
      </c>
      <c r="E62" s="486">
        <f t="shared" si="27"/>
        <v>9</v>
      </c>
      <c r="F62" s="486">
        <v>9</v>
      </c>
      <c r="G62" s="486">
        <v>0</v>
      </c>
      <c r="H62" s="486">
        <v>0</v>
      </c>
      <c r="I62" s="486"/>
      <c r="J62" s="486">
        <v>129</v>
      </c>
      <c r="K62" s="486"/>
      <c r="L62" s="486">
        <v>463</v>
      </c>
      <c r="M62" s="486"/>
      <c r="N62" s="486">
        <f t="shared" si="22"/>
        <v>592</v>
      </c>
      <c r="O62" s="486"/>
      <c r="P62" s="486">
        <v>0</v>
      </c>
      <c r="Q62" s="486"/>
      <c r="R62" s="486">
        <v>0</v>
      </c>
      <c r="S62" s="486"/>
      <c r="T62" s="486">
        <f t="shared" si="23"/>
        <v>0</v>
      </c>
      <c r="U62" s="486"/>
      <c r="V62" s="486">
        <f t="shared" si="24"/>
        <v>129</v>
      </c>
      <c r="W62" s="486"/>
      <c r="X62" s="486">
        <f t="shared" si="25"/>
        <v>463</v>
      </c>
      <c r="Y62" s="486"/>
      <c r="Z62" s="486">
        <f t="shared" si="26"/>
        <v>592</v>
      </c>
      <c r="AA62" s="486"/>
      <c r="AB62" s="487">
        <v>6364</v>
      </c>
      <c r="AC62" s="487"/>
      <c r="AD62" s="487">
        <v>21128</v>
      </c>
      <c r="AE62" s="487"/>
      <c r="AF62" s="487">
        <v>4086</v>
      </c>
      <c r="AG62" s="486"/>
      <c r="AH62" s="486">
        <v>798</v>
      </c>
      <c r="AI62" s="486"/>
      <c r="AJ62" s="487">
        <f>SUM(AD62:AH62)</f>
        <v>26012</v>
      </c>
      <c r="AK62" s="486"/>
      <c r="AL62" s="487">
        <v>52474</v>
      </c>
      <c r="AM62" s="486"/>
      <c r="AN62" s="486">
        <v>998</v>
      </c>
      <c r="AO62" s="486"/>
      <c r="AP62" s="486">
        <v>419</v>
      </c>
      <c r="AQ62" s="486"/>
      <c r="AR62" s="486">
        <v>11325</v>
      </c>
      <c r="AS62" s="486"/>
      <c r="AT62" s="487">
        <f>SUM(AL62,AN62,AP62,AR62)</f>
        <v>65216</v>
      </c>
      <c r="AU62" s="486"/>
      <c r="AV62" s="488">
        <v>0</v>
      </c>
    </row>
    <row r="63" spans="2:48" s="461" customFormat="1" ht="16.5" customHeight="1">
      <c r="B63" s="1497"/>
      <c r="C63" s="490"/>
      <c r="D63" s="485" t="s">
        <v>315</v>
      </c>
      <c r="E63" s="486">
        <f t="shared" si="27"/>
        <v>3</v>
      </c>
      <c r="F63" s="486">
        <v>3</v>
      </c>
      <c r="G63" s="486">
        <v>0</v>
      </c>
      <c r="H63" s="486">
        <v>0</v>
      </c>
      <c r="I63" s="491" t="s">
        <v>319</v>
      </c>
      <c r="J63" s="486">
        <v>57</v>
      </c>
      <c r="K63" s="491" t="s">
        <v>319</v>
      </c>
      <c r="L63" s="486">
        <v>730</v>
      </c>
      <c r="M63" s="491" t="s">
        <v>319</v>
      </c>
      <c r="N63" s="486">
        <f t="shared" si="22"/>
        <v>787</v>
      </c>
      <c r="O63" s="486"/>
      <c r="P63" s="486">
        <v>0</v>
      </c>
      <c r="Q63" s="486"/>
      <c r="R63" s="486">
        <v>0</v>
      </c>
      <c r="S63" s="486"/>
      <c r="T63" s="486">
        <f t="shared" si="23"/>
        <v>0</v>
      </c>
      <c r="U63" s="491" t="s">
        <v>319</v>
      </c>
      <c r="V63" s="486">
        <f t="shared" si="24"/>
        <v>57</v>
      </c>
      <c r="W63" s="491" t="s">
        <v>319</v>
      </c>
      <c r="X63" s="486">
        <f t="shared" si="25"/>
        <v>730</v>
      </c>
      <c r="Y63" s="491" t="s">
        <v>319</v>
      </c>
      <c r="Z63" s="486">
        <f t="shared" si="26"/>
        <v>787</v>
      </c>
      <c r="AA63" s="491" t="s">
        <v>319</v>
      </c>
      <c r="AB63" s="487">
        <v>8485</v>
      </c>
      <c r="AC63" s="491" t="s">
        <v>319</v>
      </c>
      <c r="AD63" s="487">
        <v>38410</v>
      </c>
      <c r="AE63" s="491" t="s">
        <v>319</v>
      </c>
      <c r="AF63" s="487">
        <v>4186</v>
      </c>
      <c r="AG63" s="491" t="s">
        <v>319</v>
      </c>
      <c r="AH63" s="486">
        <v>44</v>
      </c>
      <c r="AI63" s="491" t="s">
        <v>319</v>
      </c>
      <c r="AJ63" s="487">
        <v>32640</v>
      </c>
      <c r="AK63" s="491" t="s">
        <v>319</v>
      </c>
      <c r="AL63" s="487">
        <v>57625</v>
      </c>
      <c r="AM63" s="491" t="s">
        <v>319</v>
      </c>
      <c r="AN63" s="487">
        <v>452</v>
      </c>
      <c r="AO63" s="491" t="s">
        <v>319</v>
      </c>
      <c r="AP63" s="487">
        <v>636</v>
      </c>
      <c r="AQ63" s="491" t="s">
        <v>319</v>
      </c>
      <c r="AR63" s="487">
        <v>8420</v>
      </c>
      <c r="AS63" s="491" t="s">
        <v>319</v>
      </c>
      <c r="AT63" s="487">
        <f>SUM(AL63,AN63,AP63,AR63)</f>
        <v>67133</v>
      </c>
      <c r="AU63" s="486"/>
      <c r="AV63" s="488">
        <v>0</v>
      </c>
    </row>
    <row r="64" spans="2:48" s="461" customFormat="1" ht="16.5" customHeight="1">
      <c r="B64" s="1497"/>
      <c r="C64" s="490"/>
      <c r="D64" s="485" t="s">
        <v>316</v>
      </c>
      <c r="E64" s="486">
        <f t="shared" si="27"/>
        <v>0</v>
      </c>
      <c r="F64" s="486">
        <v>0</v>
      </c>
      <c r="G64" s="486">
        <v>0</v>
      </c>
      <c r="H64" s="486">
        <v>0</v>
      </c>
      <c r="I64" s="486"/>
      <c r="J64" s="486">
        <v>0</v>
      </c>
      <c r="K64" s="486"/>
      <c r="L64" s="486">
        <v>0</v>
      </c>
      <c r="M64" s="486"/>
      <c r="N64" s="486">
        <f t="shared" si="22"/>
        <v>0</v>
      </c>
      <c r="O64" s="486"/>
      <c r="P64" s="486">
        <v>0</v>
      </c>
      <c r="Q64" s="486"/>
      <c r="R64" s="486">
        <v>0</v>
      </c>
      <c r="S64" s="486"/>
      <c r="T64" s="486">
        <f t="shared" si="23"/>
        <v>0</v>
      </c>
      <c r="U64" s="486"/>
      <c r="V64" s="486">
        <f t="shared" si="24"/>
        <v>0</v>
      </c>
      <c r="W64" s="486"/>
      <c r="X64" s="486">
        <f t="shared" si="25"/>
        <v>0</v>
      </c>
      <c r="Y64" s="486"/>
      <c r="Z64" s="486">
        <f t="shared" si="26"/>
        <v>0</v>
      </c>
      <c r="AA64" s="486"/>
      <c r="AB64" s="487">
        <v>0</v>
      </c>
      <c r="AC64" s="487"/>
      <c r="AD64" s="487">
        <v>0</v>
      </c>
      <c r="AE64" s="487"/>
      <c r="AF64" s="487">
        <v>0</v>
      </c>
      <c r="AG64" s="486"/>
      <c r="AH64" s="486">
        <v>0</v>
      </c>
      <c r="AI64" s="486"/>
      <c r="AJ64" s="487">
        <v>0</v>
      </c>
      <c r="AK64" s="486"/>
      <c r="AL64" s="487">
        <v>0</v>
      </c>
      <c r="AM64" s="486"/>
      <c r="AN64" s="487">
        <v>0</v>
      </c>
      <c r="AO64" s="486"/>
      <c r="AP64" s="487">
        <v>0</v>
      </c>
      <c r="AQ64" s="486"/>
      <c r="AR64" s="487">
        <v>0</v>
      </c>
      <c r="AS64" s="486"/>
      <c r="AT64" s="487">
        <v>0</v>
      </c>
      <c r="AU64" s="486"/>
      <c r="AV64" s="488">
        <v>0</v>
      </c>
    </row>
    <row r="65" spans="2:48" s="461" customFormat="1" ht="16.5" customHeight="1">
      <c r="B65" s="1497"/>
      <c r="C65" s="490"/>
      <c r="D65" s="485" t="s">
        <v>317</v>
      </c>
      <c r="E65" s="486">
        <f t="shared" si="27"/>
        <v>1</v>
      </c>
      <c r="F65" s="486">
        <v>1</v>
      </c>
      <c r="G65" s="486">
        <v>0</v>
      </c>
      <c r="H65" s="486">
        <v>0</v>
      </c>
      <c r="I65" s="486"/>
      <c r="J65" s="486" t="s">
        <v>322</v>
      </c>
      <c r="K65" s="486"/>
      <c r="L65" s="486" t="s">
        <v>322</v>
      </c>
      <c r="M65" s="486"/>
      <c r="N65" s="486" t="s">
        <v>322</v>
      </c>
      <c r="O65" s="486"/>
      <c r="P65" s="486">
        <v>0</v>
      </c>
      <c r="Q65" s="486"/>
      <c r="R65" s="486">
        <v>0</v>
      </c>
      <c r="S65" s="486"/>
      <c r="T65" s="486">
        <f t="shared" si="23"/>
        <v>0</v>
      </c>
      <c r="U65" s="486"/>
      <c r="V65" s="486" t="s">
        <v>322</v>
      </c>
      <c r="W65" s="486"/>
      <c r="X65" s="486" t="s">
        <v>322</v>
      </c>
      <c r="Y65" s="486"/>
      <c r="Z65" s="486" t="s">
        <v>322</v>
      </c>
      <c r="AA65" s="486"/>
      <c r="AB65" s="487" t="s">
        <v>322</v>
      </c>
      <c r="AC65" s="487"/>
      <c r="AD65" s="487" t="s">
        <v>322</v>
      </c>
      <c r="AE65" s="487"/>
      <c r="AF65" s="487" t="s">
        <v>322</v>
      </c>
      <c r="AG65" s="486"/>
      <c r="AH65" s="487" t="s">
        <v>322</v>
      </c>
      <c r="AI65" s="486"/>
      <c r="AJ65" s="487" t="s">
        <v>322</v>
      </c>
      <c r="AK65" s="486"/>
      <c r="AL65" s="486" t="s">
        <v>322</v>
      </c>
      <c r="AM65" s="486"/>
      <c r="AN65" s="486" t="s">
        <v>322</v>
      </c>
      <c r="AO65" s="486"/>
      <c r="AP65" s="486" t="s">
        <v>322</v>
      </c>
      <c r="AQ65" s="486"/>
      <c r="AR65" s="486" t="s">
        <v>322</v>
      </c>
      <c r="AS65" s="486"/>
      <c r="AT65" s="486" t="s">
        <v>322</v>
      </c>
      <c r="AU65" s="486"/>
      <c r="AV65" s="488">
        <v>0</v>
      </c>
    </row>
    <row r="66" spans="2:48" s="461" customFormat="1" ht="16.5" customHeight="1">
      <c r="B66" s="465"/>
      <c r="C66" s="490"/>
      <c r="D66" s="485" t="s">
        <v>318</v>
      </c>
      <c r="E66" s="486">
        <f t="shared" si="27"/>
        <v>0</v>
      </c>
      <c r="F66" s="486">
        <v>0</v>
      </c>
      <c r="G66" s="486">
        <v>0</v>
      </c>
      <c r="H66" s="486">
        <v>0</v>
      </c>
      <c r="I66" s="486"/>
      <c r="J66" s="486">
        <v>0</v>
      </c>
      <c r="K66" s="486"/>
      <c r="L66" s="486">
        <v>0</v>
      </c>
      <c r="M66" s="486"/>
      <c r="N66" s="486">
        <f>SUM(J66,L66)</f>
        <v>0</v>
      </c>
      <c r="O66" s="486"/>
      <c r="P66" s="486">
        <v>0</v>
      </c>
      <c r="Q66" s="486"/>
      <c r="R66" s="486">
        <v>0</v>
      </c>
      <c r="S66" s="486"/>
      <c r="T66" s="486">
        <f t="shared" si="23"/>
        <v>0</v>
      </c>
      <c r="U66" s="486"/>
      <c r="V66" s="486">
        <f>SUM(J66,P66)</f>
        <v>0</v>
      </c>
      <c r="W66" s="486"/>
      <c r="X66" s="486">
        <f>SUM(L66,R66)</f>
        <v>0</v>
      </c>
      <c r="Y66" s="486"/>
      <c r="Z66" s="486">
        <f>SUM(N66,T66)</f>
        <v>0</v>
      </c>
      <c r="AA66" s="486"/>
      <c r="AB66" s="487">
        <v>0</v>
      </c>
      <c r="AC66" s="487"/>
      <c r="AD66" s="487">
        <v>0</v>
      </c>
      <c r="AE66" s="487"/>
      <c r="AF66" s="487">
        <v>0</v>
      </c>
      <c r="AG66" s="486"/>
      <c r="AH66" s="487">
        <v>0</v>
      </c>
      <c r="AI66" s="486"/>
      <c r="AJ66" s="487">
        <f>SUM(AB66,AH66)</f>
        <v>0</v>
      </c>
      <c r="AK66" s="486"/>
      <c r="AL66" s="486">
        <v>0</v>
      </c>
      <c r="AM66" s="486"/>
      <c r="AN66" s="486">
        <v>0</v>
      </c>
      <c r="AO66" s="486"/>
      <c r="AP66" s="486">
        <v>0</v>
      </c>
      <c r="AQ66" s="486"/>
      <c r="AR66" s="486">
        <v>0</v>
      </c>
      <c r="AS66" s="486"/>
      <c r="AT66" s="487">
        <f>SUM(AL66,AN66,AP66,AR66)</f>
        <v>0</v>
      </c>
      <c r="AU66" s="486"/>
      <c r="AV66" s="488">
        <v>0</v>
      </c>
    </row>
    <row r="67" spans="2:48" s="461" customFormat="1" ht="16.5" customHeight="1">
      <c r="B67" s="465"/>
      <c r="C67" s="490"/>
      <c r="D67" s="485" t="s">
        <v>320</v>
      </c>
      <c r="E67" s="486">
        <f t="shared" si="27"/>
        <v>0</v>
      </c>
      <c r="F67" s="486">
        <v>0</v>
      </c>
      <c r="G67" s="486">
        <v>0</v>
      </c>
      <c r="H67" s="486">
        <v>0</v>
      </c>
      <c r="I67" s="486"/>
      <c r="J67" s="486">
        <v>0</v>
      </c>
      <c r="K67" s="486"/>
      <c r="L67" s="486">
        <v>0</v>
      </c>
      <c r="M67" s="486"/>
      <c r="N67" s="486">
        <f>SUM(J67,L67)</f>
        <v>0</v>
      </c>
      <c r="O67" s="486"/>
      <c r="P67" s="486">
        <v>0</v>
      </c>
      <c r="Q67" s="486"/>
      <c r="R67" s="486">
        <v>0</v>
      </c>
      <c r="S67" s="486"/>
      <c r="T67" s="486">
        <f t="shared" si="23"/>
        <v>0</v>
      </c>
      <c r="U67" s="486"/>
      <c r="V67" s="486">
        <f>SUM(J67,P67)</f>
        <v>0</v>
      </c>
      <c r="W67" s="486"/>
      <c r="X67" s="486">
        <f>SUM(L67,R67)</f>
        <v>0</v>
      </c>
      <c r="Y67" s="486"/>
      <c r="Z67" s="486">
        <f>SUM(N67,T67)</f>
        <v>0</v>
      </c>
      <c r="AA67" s="486"/>
      <c r="AB67" s="487">
        <v>0</v>
      </c>
      <c r="AC67" s="487"/>
      <c r="AD67" s="487">
        <v>0</v>
      </c>
      <c r="AE67" s="487"/>
      <c r="AF67" s="487">
        <v>0</v>
      </c>
      <c r="AG67" s="486"/>
      <c r="AH67" s="487">
        <v>0</v>
      </c>
      <c r="AI67" s="486"/>
      <c r="AJ67" s="487">
        <f>SUM(AB67,AH67)</f>
        <v>0</v>
      </c>
      <c r="AK67" s="486"/>
      <c r="AL67" s="487">
        <v>0</v>
      </c>
      <c r="AM67" s="486"/>
      <c r="AN67" s="487">
        <v>0</v>
      </c>
      <c r="AO67" s="486"/>
      <c r="AP67" s="487">
        <v>0</v>
      </c>
      <c r="AQ67" s="486"/>
      <c r="AR67" s="487">
        <v>0</v>
      </c>
      <c r="AS67" s="486"/>
      <c r="AT67" s="487">
        <f>SUM(AL67,AN67,AP67,AR67)</f>
        <v>0</v>
      </c>
      <c r="AU67" s="486"/>
      <c r="AV67" s="488"/>
    </row>
    <row r="68" spans="2:48" ht="12">
      <c r="B68" s="492"/>
      <c r="C68" s="484"/>
      <c r="D68" s="493"/>
      <c r="E68" s="486"/>
      <c r="F68" s="486"/>
      <c r="G68" s="486"/>
      <c r="H68" s="486"/>
      <c r="I68" s="486"/>
      <c r="J68" s="486"/>
      <c r="K68" s="486"/>
      <c r="L68" s="486"/>
      <c r="M68" s="486"/>
      <c r="N68" s="486"/>
      <c r="O68" s="486"/>
      <c r="P68" s="486"/>
      <c r="Q68" s="486"/>
      <c r="R68" s="486"/>
      <c r="S68" s="486"/>
      <c r="T68" s="486"/>
      <c r="U68" s="486"/>
      <c r="V68" s="486"/>
      <c r="W68" s="486"/>
      <c r="X68" s="486"/>
      <c r="Y68" s="486"/>
      <c r="Z68" s="486"/>
      <c r="AA68" s="486"/>
      <c r="AB68" s="486"/>
      <c r="AC68" s="486"/>
      <c r="AD68" s="486"/>
      <c r="AE68" s="486"/>
      <c r="AF68" s="486"/>
      <c r="AG68" s="486"/>
      <c r="AH68" s="486"/>
      <c r="AI68" s="486"/>
      <c r="AJ68" s="486"/>
      <c r="AK68" s="486"/>
      <c r="AL68" s="486"/>
      <c r="AM68" s="486"/>
      <c r="AN68" s="486"/>
      <c r="AO68" s="486"/>
      <c r="AP68" s="486"/>
      <c r="AQ68" s="486"/>
      <c r="AR68" s="486"/>
      <c r="AS68" s="486"/>
      <c r="AT68" s="486"/>
      <c r="AU68" s="486"/>
      <c r="AV68" s="488"/>
    </row>
    <row r="69" spans="2:48" s="477" customFormat="1" ht="16.5" customHeight="1">
      <c r="B69" s="465"/>
      <c r="C69" s="478"/>
      <c r="D69" s="479" t="s">
        <v>1129</v>
      </c>
      <c r="E69" s="480">
        <f>SUM(E70,E74)</f>
        <v>805</v>
      </c>
      <c r="F69" s="480">
        <f>SUM(F70,F74)</f>
        <v>241</v>
      </c>
      <c r="G69" s="480">
        <f>SUM(G70,G74)</f>
        <v>12</v>
      </c>
      <c r="H69" s="480">
        <f>SUM(H70,H74)</f>
        <v>552</v>
      </c>
      <c r="I69" s="480"/>
      <c r="J69" s="480">
        <f>SUM(J70,J74)</f>
        <v>3949</v>
      </c>
      <c r="K69" s="480"/>
      <c r="L69" s="480">
        <f>SUM(L70,L74)</f>
        <v>2010</v>
      </c>
      <c r="M69" s="480"/>
      <c r="N69" s="481">
        <f aca="true" t="shared" si="28" ref="N69:N77">SUM(J69,L69)</f>
        <v>5959</v>
      </c>
      <c r="O69" s="480"/>
      <c r="P69" s="480">
        <f>SUM(P70,P74)</f>
        <v>691</v>
      </c>
      <c r="Q69" s="480"/>
      <c r="R69" s="480">
        <f>SUM(R70,R74)</f>
        <v>294</v>
      </c>
      <c r="S69" s="480"/>
      <c r="T69" s="481">
        <f aca="true" t="shared" si="29" ref="T69:T82">SUM(P69,R69)</f>
        <v>985</v>
      </c>
      <c r="U69" s="480"/>
      <c r="V69" s="481">
        <f aca="true" t="shared" si="30" ref="V69:V77">SUM(J69,P69)</f>
        <v>4640</v>
      </c>
      <c r="W69" s="481"/>
      <c r="X69" s="481">
        <f aca="true" t="shared" si="31" ref="X69:X77">SUM(L69,R69)</f>
        <v>2304</v>
      </c>
      <c r="Y69" s="481"/>
      <c r="Z69" s="481">
        <f aca="true" t="shared" si="32" ref="Z69:Z77">SUM(N69,T69)</f>
        <v>6944</v>
      </c>
      <c r="AA69" s="480"/>
      <c r="AB69" s="480">
        <v>0</v>
      </c>
      <c r="AC69" s="480"/>
      <c r="AD69" s="480">
        <v>0</v>
      </c>
      <c r="AE69" s="480"/>
      <c r="AF69" s="480">
        <v>0</v>
      </c>
      <c r="AG69" s="480"/>
      <c r="AH69" s="480">
        <v>0</v>
      </c>
      <c r="AI69" s="481"/>
      <c r="AJ69" s="480">
        <f>SUM(AJ70,AJ74)</f>
        <v>353020</v>
      </c>
      <c r="AK69" s="480"/>
      <c r="AL69" s="480">
        <v>0</v>
      </c>
      <c r="AM69" s="480"/>
      <c r="AN69" s="480">
        <v>0</v>
      </c>
      <c r="AO69" s="481"/>
      <c r="AP69" s="480">
        <v>0</v>
      </c>
      <c r="AQ69" s="481"/>
      <c r="AR69" s="480">
        <v>0</v>
      </c>
      <c r="AS69" s="481"/>
      <c r="AT69" s="480">
        <f>SUM(AT70,AT74)</f>
        <v>1690765</v>
      </c>
      <c r="AU69" s="480"/>
      <c r="AV69" s="482">
        <f>SUM(AV70,AV74)</f>
        <v>0</v>
      </c>
    </row>
    <row r="70" spans="2:48" s="477" customFormat="1" ht="16.5" customHeight="1">
      <c r="B70" s="465"/>
      <c r="C70" s="478"/>
      <c r="D70" s="479" t="s">
        <v>306</v>
      </c>
      <c r="E70" s="481">
        <f>SUM(E71:E73)</f>
        <v>740</v>
      </c>
      <c r="F70" s="481">
        <f>SUM(F71:F73)</f>
        <v>184</v>
      </c>
      <c r="G70" s="481">
        <f>SUM(G71:G73)</f>
        <v>9</v>
      </c>
      <c r="H70" s="481">
        <f>SUM(H71:H73)</f>
        <v>547</v>
      </c>
      <c r="I70" s="481"/>
      <c r="J70" s="481">
        <f>SUM(J71:J73)</f>
        <v>2379</v>
      </c>
      <c r="K70" s="481"/>
      <c r="L70" s="481">
        <f>SUM(L71:L73)</f>
        <v>1063</v>
      </c>
      <c r="M70" s="481"/>
      <c r="N70" s="481">
        <f t="shared" si="28"/>
        <v>3442</v>
      </c>
      <c r="O70" s="481"/>
      <c r="P70" s="481">
        <f>SUM(P71:P73)</f>
        <v>686</v>
      </c>
      <c r="Q70" s="481"/>
      <c r="R70" s="481">
        <f>SUM(R71:R73)</f>
        <v>294</v>
      </c>
      <c r="S70" s="481"/>
      <c r="T70" s="481">
        <f t="shared" si="29"/>
        <v>980</v>
      </c>
      <c r="U70" s="481"/>
      <c r="V70" s="481">
        <f t="shared" si="30"/>
        <v>3065</v>
      </c>
      <c r="W70" s="481"/>
      <c r="X70" s="481">
        <f t="shared" si="31"/>
        <v>1357</v>
      </c>
      <c r="Y70" s="481"/>
      <c r="Z70" s="481">
        <f t="shared" si="32"/>
        <v>4422</v>
      </c>
      <c r="AA70" s="481"/>
      <c r="AB70" s="481">
        <f>SUM(AB71:AB73)</f>
        <v>0</v>
      </c>
      <c r="AC70" s="481"/>
      <c r="AD70" s="481">
        <f>SUM(AD71:AD73)</f>
        <v>0</v>
      </c>
      <c r="AE70" s="481"/>
      <c r="AF70" s="481">
        <f>SUM(AF71:AF73)</f>
        <v>0</v>
      </c>
      <c r="AG70" s="481"/>
      <c r="AH70" s="481">
        <f>SUM(AH71:AH73)</f>
        <v>0</v>
      </c>
      <c r="AI70" s="481"/>
      <c r="AJ70" s="481">
        <f>SUM(AJ71:AJ73)</f>
        <v>188003</v>
      </c>
      <c r="AK70" s="481"/>
      <c r="AL70" s="481">
        <f>SUM(AL71:AL73)</f>
        <v>0</v>
      </c>
      <c r="AM70" s="481"/>
      <c r="AN70" s="481">
        <f>SUM(AN71:AN73)</f>
        <v>0</v>
      </c>
      <c r="AO70" s="481"/>
      <c r="AP70" s="481">
        <f>SUM(AP71:AP73)</f>
        <v>0</v>
      </c>
      <c r="AQ70" s="481"/>
      <c r="AR70" s="481">
        <f>SUM(AR71:AR73)</f>
        <v>0</v>
      </c>
      <c r="AS70" s="481"/>
      <c r="AT70" s="481">
        <f>SUM(AT71:AT73)</f>
        <v>915373</v>
      </c>
      <c r="AU70" s="481"/>
      <c r="AV70" s="483">
        <f>SUM(AV71:AV73)</f>
        <v>0</v>
      </c>
    </row>
    <row r="71" spans="2:48" s="461" customFormat="1" ht="16.5" customHeight="1">
      <c r="B71" s="465"/>
      <c r="C71" s="484"/>
      <c r="D71" s="485" t="s">
        <v>307</v>
      </c>
      <c r="E71" s="486">
        <f>SUM(F71:H71)</f>
        <v>276</v>
      </c>
      <c r="F71" s="486">
        <v>10</v>
      </c>
      <c r="G71" s="486">
        <v>0</v>
      </c>
      <c r="H71" s="486">
        <v>266</v>
      </c>
      <c r="I71" s="486"/>
      <c r="J71" s="486">
        <v>103</v>
      </c>
      <c r="K71" s="486"/>
      <c r="L71" s="486">
        <v>28</v>
      </c>
      <c r="M71" s="486"/>
      <c r="N71" s="486">
        <f t="shared" si="28"/>
        <v>131</v>
      </c>
      <c r="O71" s="486"/>
      <c r="P71" s="486">
        <v>305</v>
      </c>
      <c r="Q71" s="486"/>
      <c r="R71" s="486">
        <v>106</v>
      </c>
      <c r="S71" s="486"/>
      <c r="T71" s="486">
        <f t="shared" si="29"/>
        <v>411</v>
      </c>
      <c r="U71" s="486"/>
      <c r="V71" s="486">
        <f t="shared" si="30"/>
        <v>408</v>
      </c>
      <c r="W71" s="486"/>
      <c r="X71" s="486">
        <f t="shared" si="31"/>
        <v>134</v>
      </c>
      <c r="Y71" s="486"/>
      <c r="Z71" s="486">
        <f t="shared" si="32"/>
        <v>542</v>
      </c>
      <c r="AA71" s="486"/>
      <c r="AB71" s="487">
        <v>0</v>
      </c>
      <c r="AC71" s="487"/>
      <c r="AD71" s="487">
        <v>0</v>
      </c>
      <c r="AE71" s="487"/>
      <c r="AF71" s="487">
        <v>0</v>
      </c>
      <c r="AG71" s="486"/>
      <c r="AH71" s="487">
        <v>0</v>
      </c>
      <c r="AI71" s="486"/>
      <c r="AJ71" s="487">
        <v>6594</v>
      </c>
      <c r="AK71" s="486"/>
      <c r="AL71" s="487">
        <v>0</v>
      </c>
      <c r="AM71" s="486"/>
      <c r="AN71" s="487">
        <v>0</v>
      </c>
      <c r="AO71" s="486"/>
      <c r="AP71" s="487">
        <v>0</v>
      </c>
      <c r="AQ71" s="486"/>
      <c r="AR71" s="487">
        <v>0</v>
      </c>
      <c r="AS71" s="486"/>
      <c r="AT71" s="487">
        <v>33652</v>
      </c>
      <c r="AU71" s="486"/>
      <c r="AV71" s="488">
        <v>0</v>
      </c>
    </row>
    <row r="72" spans="2:48" s="461" customFormat="1" ht="16.5" customHeight="1">
      <c r="B72" s="465"/>
      <c r="C72" s="484"/>
      <c r="D72" s="485" t="s">
        <v>309</v>
      </c>
      <c r="E72" s="486">
        <f>SUM(F72:H72)</f>
        <v>320</v>
      </c>
      <c r="F72" s="486">
        <v>84</v>
      </c>
      <c r="G72" s="486">
        <v>6</v>
      </c>
      <c r="H72" s="486">
        <v>230</v>
      </c>
      <c r="I72" s="486"/>
      <c r="J72" s="486">
        <v>1033</v>
      </c>
      <c r="K72" s="486"/>
      <c r="L72" s="486">
        <v>430</v>
      </c>
      <c r="M72" s="486"/>
      <c r="N72" s="486">
        <f t="shared" si="28"/>
        <v>1463</v>
      </c>
      <c r="O72" s="486"/>
      <c r="P72" s="486">
        <v>309</v>
      </c>
      <c r="Q72" s="486"/>
      <c r="R72" s="486">
        <v>154</v>
      </c>
      <c r="S72" s="486"/>
      <c r="T72" s="486">
        <f t="shared" si="29"/>
        <v>463</v>
      </c>
      <c r="U72" s="486"/>
      <c r="V72" s="486">
        <f t="shared" si="30"/>
        <v>1342</v>
      </c>
      <c r="W72" s="486"/>
      <c r="X72" s="486">
        <f t="shared" si="31"/>
        <v>584</v>
      </c>
      <c r="Y72" s="486"/>
      <c r="Z72" s="486">
        <f t="shared" si="32"/>
        <v>1926</v>
      </c>
      <c r="AA72" s="486"/>
      <c r="AB72" s="487">
        <v>0</v>
      </c>
      <c r="AC72" s="487"/>
      <c r="AD72" s="487">
        <v>0</v>
      </c>
      <c r="AE72" s="487"/>
      <c r="AF72" s="487">
        <v>0</v>
      </c>
      <c r="AG72" s="486"/>
      <c r="AH72" s="487">
        <v>0</v>
      </c>
      <c r="AI72" s="486"/>
      <c r="AJ72" s="487">
        <v>77182</v>
      </c>
      <c r="AK72" s="486"/>
      <c r="AL72" s="487">
        <v>0</v>
      </c>
      <c r="AM72" s="486"/>
      <c r="AN72" s="487">
        <v>0</v>
      </c>
      <c r="AO72" s="486"/>
      <c r="AP72" s="487">
        <v>0</v>
      </c>
      <c r="AQ72" s="486"/>
      <c r="AR72" s="487">
        <v>0</v>
      </c>
      <c r="AS72" s="486"/>
      <c r="AT72" s="487">
        <v>338218</v>
      </c>
      <c r="AU72" s="486"/>
      <c r="AV72" s="488">
        <v>0</v>
      </c>
    </row>
    <row r="73" spans="2:48" s="461" customFormat="1" ht="16.5" customHeight="1">
      <c r="B73" s="465">
        <v>22</v>
      </c>
      <c r="C73" s="484"/>
      <c r="D73" s="485" t="s">
        <v>310</v>
      </c>
      <c r="E73" s="486">
        <f>SUM(F73:H73)</f>
        <v>144</v>
      </c>
      <c r="F73" s="486">
        <v>90</v>
      </c>
      <c r="G73" s="486">
        <v>3</v>
      </c>
      <c r="H73" s="486">
        <v>51</v>
      </c>
      <c r="I73" s="486"/>
      <c r="J73" s="486">
        <v>1243</v>
      </c>
      <c r="K73" s="486"/>
      <c r="L73" s="486">
        <v>605</v>
      </c>
      <c r="M73" s="486"/>
      <c r="N73" s="486">
        <f t="shared" si="28"/>
        <v>1848</v>
      </c>
      <c r="O73" s="486"/>
      <c r="P73" s="486">
        <v>72</v>
      </c>
      <c r="Q73" s="486"/>
      <c r="R73" s="486">
        <v>34</v>
      </c>
      <c r="S73" s="486"/>
      <c r="T73" s="486">
        <f t="shared" si="29"/>
        <v>106</v>
      </c>
      <c r="U73" s="486"/>
      <c r="V73" s="486">
        <f t="shared" si="30"/>
        <v>1315</v>
      </c>
      <c r="W73" s="486"/>
      <c r="X73" s="486">
        <f t="shared" si="31"/>
        <v>639</v>
      </c>
      <c r="Y73" s="486"/>
      <c r="Z73" s="486">
        <f t="shared" si="32"/>
        <v>1954</v>
      </c>
      <c r="AA73" s="486"/>
      <c r="AB73" s="487">
        <v>0</v>
      </c>
      <c r="AC73" s="487"/>
      <c r="AD73" s="487">
        <v>0</v>
      </c>
      <c r="AE73" s="487"/>
      <c r="AF73" s="487">
        <v>0</v>
      </c>
      <c r="AG73" s="486"/>
      <c r="AH73" s="487">
        <v>0</v>
      </c>
      <c r="AI73" s="486"/>
      <c r="AJ73" s="487">
        <v>104227</v>
      </c>
      <c r="AK73" s="486"/>
      <c r="AL73" s="487">
        <v>0</v>
      </c>
      <c r="AM73" s="486"/>
      <c r="AN73" s="487">
        <v>0</v>
      </c>
      <c r="AO73" s="486"/>
      <c r="AP73" s="487">
        <v>0</v>
      </c>
      <c r="AQ73" s="486"/>
      <c r="AR73" s="487">
        <v>0</v>
      </c>
      <c r="AS73" s="486"/>
      <c r="AT73" s="487">
        <v>543503</v>
      </c>
      <c r="AU73" s="486"/>
      <c r="AV73" s="488">
        <v>0</v>
      </c>
    </row>
    <row r="74" spans="2:48" s="477" customFormat="1" ht="16.5" customHeight="1">
      <c r="B74" s="1497" t="s">
        <v>325</v>
      </c>
      <c r="C74" s="489"/>
      <c r="D74" s="479" t="s">
        <v>311</v>
      </c>
      <c r="E74" s="481">
        <f>SUM(E75:E82)</f>
        <v>65</v>
      </c>
      <c r="F74" s="481">
        <f>SUM(F75:F82)</f>
        <v>57</v>
      </c>
      <c r="G74" s="481">
        <f>SUM(G75:G82)</f>
        <v>3</v>
      </c>
      <c r="H74" s="481">
        <f>SUM(H75:H82)</f>
        <v>5</v>
      </c>
      <c r="I74" s="481"/>
      <c r="J74" s="481">
        <f>SUM(J75:J82)</f>
        <v>1570</v>
      </c>
      <c r="K74" s="481"/>
      <c r="L74" s="481">
        <f>SUM(L75:L82)</f>
        <v>947</v>
      </c>
      <c r="M74" s="481"/>
      <c r="N74" s="481">
        <f t="shared" si="28"/>
        <v>2517</v>
      </c>
      <c r="O74" s="481"/>
      <c r="P74" s="481">
        <f>SUM(P75:P82)</f>
        <v>5</v>
      </c>
      <c r="Q74" s="481"/>
      <c r="R74" s="481">
        <f>SUM(R75:R82)</f>
        <v>0</v>
      </c>
      <c r="S74" s="481"/>
      <c r="T74" s="481">
        <f t="shared" si="29"/>
        <v>5</v>
      </c>
      <c r="U74" s="481"/>
      <c r="V74" s="481">
        <f t="shared" si="30"/>
        <v>1575</v>
      </c>
      <c r="W74" s="481"/>
      <c r="X74" s="481">
        <f t="shared" si="31"/>
        <v>947</v>
      </c>
      <c r="Y74" s="481"/>
      <c r="Z74" s="481">
        <f t="shared" si="32"/>
        <v>2522</v>
      </c>
      <c r="AA74" s="481"/>
      <c r="AB74" s="481">
        <f>SUM(AB75:AB82)</f>
        <v>29399</v>
      </c>
      <c r="AC74" s="481"/>
      <c r="AD74" s="481">
        <f>SUM(AD75:AD82)</f>
        <v>116604</v>
      </c>
      <c r="AE74" s="481"/>
      <c r="AF74" s="481">
        <f>SUM(AF75:AF82)</f>
        <v>44890</v>
      </c>
      <c r="AG74" s="481"/>
      <c r="AH74" s="481">
        <f>SUM(AH75:AH82)</f>
        <v>3523</v>
      </c>
      <c r="AI74" s="481"/>
      <c r="AJ74" s="480">
        <f>SUM(AJ75:AJ81)</f>
        <v>165017</v>
      </c>
      <c r="AK74" s="481"/>
      <c r="AL74" s="481">
        <f>SUM(AL75:AL82)</f>
        <v>734188</v>
      </c>
      <c r="AM74" s="481"/>
      <c r="AN74" s="481">
        <f>SUM(AN75:AN82)</f>
        <v>17323</v>
      </c>
      <c r="AO74" s="481"/>
      <c r="AP74" s="481">
        <f>SUM(AP75:AP82)</f>
        <v>19983</v>
      </c>
      <c r="AQ74" s="481"/>
      <c r="AR74" s="481">
        <f>SUM(AR75:AR82)</f>
        <v>3898</v>
      </c>
      <c r="AS74" s="481"/>
      <c r="AT74" s="480">
        <f>SUM(AL74,AN74,AP74,AR74)</f>
        <v>775392</v>
      </c>
      <c r="AU74" s="481"/>
      <c r="AV74" s="483">
        <f>SUM(AV75:AV82)</f>
        <v>0</v>
      </c>
    </row>
    <row r="75" spans="2:48" s="461" customFormat="1" ht="16.5" customHeight="1">
      <c r="B75" s="1497"/>
      <c r="C75" s="484"/>
      <c r="D75" s="485" t="s">
        <v>312</v>
      </c>
      <c r="E75" s="486">
        <f aca="true" t="shared" si="33" ref="E75:E82">SUM(F75:H75)</f>
        <v>34</v>
      </c>
      <c r="F75" s="486">
        <v>31</v>
      </c>
      <c r="G75" s="486">
        <v>0</v>
      </c>
      <c r="H75" s="486">
        <v>3</v>
      </c>
      <c r="I75" s="486"/>
      <c r="J75" s="486">
        <v>506</v>
      </c>
      <c r="K75" s="486"/>
      <c r="L75" s="486">
        <v>293</v>
      </c>
      <c r="M75" s="486"/>
      <c r="N75" s="486">
        <f t="shared" si="28"/>
        <v>799</v>
      </c>
      <c r="O75" s="486"/>
      <c r="P75" s="486">
        <v>3</v>
      </c>
      <c r="Q75" s="486"/>
      <c r="R75" s="486">
        <v>0</v>
      </c>
      <c r="S75" s="486"/>
      <c r="T75" s="486">
        <f t="shared" si="29"/>
        <v>3</v>
      </c>
      <c r="U75" s="486"/>
      <c r="V75" s="486">
        <f t="shared" si="30"/>
        <v>509</v>
      </c>
      <c r="W75" s="486"/>
      <c r="X75" s="486">
        <f t="shared" si="31"/>
        <v>293</v>
      </c>
      <c r="Y75" s="486"/>
      <c r="Z75" s="486">
        <f t="shared" si="32"/>
        <v>802</v>
      </c>
      <c r="AA75" s="486"/>
      <c r="AB75" s="487">
        <v>9672</v>
      </c>
      <c r="AC75" s="487"/>
      <c r="AD75" s="487">
        <v>34077</v>
      </c>
      <c r="AE75" s="487"/>
      <c r="AF75" s="487">
        <v>15567</v>
      </c>
      <c r="AG75" s="486"/>
      <c r="AH75" s="486">
        <v>1482</v>
      </c>
      <c r="AI75" s="486"/>
      <c r="AJ75" s="487">
        <f>SUM(AD75:AH75)</f>
        <v>51126</v>
      </c>
      <c r="AK75" s="486"/>
      <c r="AL75" s="487">
        <v>230123</v>
      </c>
      <c r="AM75" s="486"/>
      <c r="AN75" s="486">
        <v>4118</v>
      </c>
      <c r="AO75" s="486"/>
      <c r="AP75" s="486">
        <v>2563</v>
      </c>
      <c r="AQ75" s="486"/>
      <c r="AR75" s="486">
        <v>767</v>
      </c>
      <c r="AS75" s="486"/>
      <c r="AT75" s="487">
        <f>SUM(AL75,AN75,AP75,AR75)</f>
        <v>237571</v>
      </c>
      <c r="AU75" s="486"/>
      <c r="AV75" s="488">
        <v>0</v>
      </c>
    </row>
    <row r="76" spans="2:48" s="461" customFormat="1" ht="16.5" customHeight="1">
      <c r="B76" s="1497"/>
      <c r="C76" s="490"/>
      <c r="D76" s="485" t="s">
        <v>313</v>
      </c>
      <c r="E76" s="486">
        <f t="shared" si="33"/>
        <v>19</v>
      </c>
      <c r="F76" s="486">
        <v>17</v>
      </c>
      <c r="G76" s="486">
        <v>2</v>
      </c>
      <c r="H76" s="486">
        <v>0</v>
      </c>
      <c r="I76" s="486"/>
      <c r="J76" s="486">
        <v>401</v>
      </c>
      <c r="K76" s="486"/>
      <c r="L76" s="486">
        <v>308</v>
      </c>
      <c r="M76" s="486"/>
      <c r="N76" s="486">
        <f t="shared" si="28"/>
        <v>709</v>
      </c>
      <c r="O76" s="486"/>
      <c r="P76" s="486">
        <v>0</v>
      </c>
      <c r="Q76" s="486"/>
      <c r="R76" s="486">
        <v>0</v>
      </c>
      <c r="S76" s="486"/>
      <c r="T76" s="486">
        <f t="shared" si="29"/>
        <v>0</v>
      </c>
      <c r="U76" s="486"/>
      <c r="V76" s="486">
        <f t="shared" si="30"/>
        <v>401</v>
      </c>
      <c r="W76" s="486"/>
      <c r="X76" s="486">
        <f t="shared" si="31"/>
        <v>308</v>
      </c>
      <c r="Y76" s="486"/>
      <c r="Z76" s="486">
        <f t="shared" si="32"/>
        <v>709</v>
      </c>
      <c r="AA76" s="486"/>
      <c r="AB76" s="487">
        <v>8419</v>
      </c>
      <c r="AC76" s="487"/>
      <c r="AD76" s="487">
        <v>31910</v>
      </c>
      <c r="AE76" s="487"/>
      <c r="AF76" s="487">
        <v>13199</v>
      </c>
      <c r="AG76" s="486"/>
      <c r="AH76" s="486">
        <v>1362</v>
      </c>
      <c r="AI76" s="486"/>
      <c r="AJ76" s="487">
        <f>SUM(AD76:AH76)</f>
        <v>46471</v>
      </c>
      <c r="AK76" s="486"/>
      <c r="AL76" s="487">
        <v>268013</v>
      </c>
      <c r="AM76" s="486"/>
      <c r="AN76" s="486">
        <v>3715</v>
      </c>
      <c r="AO76" s="486"/>
      <c r="AP76" s="486">
        <v>2736</v>
      </c>
      <c r="AQ76" s="486"/>
      <c r="AR76" s="486">
        <v>1928</v>
      </c>
      <c r="AS76" s="486"/>
      <c r="AT76" s="487">
        <f>SUM(AL76,AN76,AP76,AR76)</f>
        <v>276392</v>
      </c>
      <c r="AU76" s="486"/>
      <c r="AV76" s="488">
        <v>0</v>
      </c>
    </row>
    <row r="77" spans="2:48" s="461" customFormat="1" ht="16.5" customHeight="1">
      <c r="B77" s="1497"/>
      <c r="C77" s="490"/>
      <c r="D77" s="485" t="s">
        <v>314</v>
      </c>
      <c r="E77" s="486">
        <f t="shared" si="33"/>
        <v>10</v>
      </c>
      <c r="F77" s="486">
        <v>7</v>
      </c>
      <c r="G77" s="486">
        <v>1</v>
      </c>
      <c r="H77" s="486">
        <v>2</v>
      </c>
      <c r="I77" s="491" t="s">
        <v>319</v>
      </c>
      <c r="J77" s="486">
        <v>663</v>
      </c>
      <c r="K77" s="491" t="s">
        <v>319</v>
      </c>
      <c r="L77" s="486">
        <v>346</v>
      </c>
      <c r="M77" s="491" t="s">
        <v>319</v>
      </c>
      <c r="N77" s="486">
        <f t="shared" si="28"/>
        <v>1009</v>
      </c>
      <c r="O77" s="486"/>
      <c r="P77" s="486">
        <v>2</v>
      </c>
      <c r="Q77" s="486"/>
      <c r="R77" s="486">
        <v>0</v>
      </c>
      <c r="S77" s="486"/>
      <c r="T77" s="486">
        <f t="shared" si="29"/>
        <v>2</v>
      </c>
      <c r="U77" s="491" t="s">
        <v>319</v>
      </c>
      <c r="V77" s="486">
        <f t="shared" si="30"/>
        <v>665</v>
      </c>
      <c r="W77" s="491" t="s">
        <v>319</v>
      </c>
      <c r="X77" s="486">
        <f t="shared" si="31"/>
        <v>346</v>
      </c>
      <c r="Y77" s="491" t="s">
        <v>319</v>
      </c>
      <c r="Z77" s="486">
        <f t="shared" si="32"/>
        <v>1011</v>
      </c>
      <c r="AA77" s="491" t="s">
        <v>319</v>
      </c>
      <c r="AB77" s="487">
        <v>11308</v>
      </c>
      <c r="AC77" s="491" t="s">
        <v>319</v>
      </c>
      <c r="AD77" s="487">
        <v>50617</v>
      </c>
      <c r="AE77" s="491" t="s">
        <v>319</v>
      </c>
      <c r="AF77" s="487">
        <v>16124</v>
      </c>
      <c r="AG77" s="491" t="s">
        <v>319</v>
      </c>
      <c r="AH77" s="486">
        <v>679</v>
      </c>
      <c r="AI77" s="491" t="s">
        <v>319</v>
      </c>
      <c r="AJ77" s="487">
        <f>SUM(AD77:AH77)</f>
        <v>67420</v>
      </c>
      <c r="AK77" s="491" t="s">
        <v>319</v>
      </c>
      <c r="AL77" s="486">
        <v>236052</v>
      </c>
      <c r="AM77" s="491" t="s">
        <v>319</v>
      </c>
      <c r="AN77" s="486">
        <v>9490</v>
      </c>
      <c r="AO77" s="491" t="s">
        <v>319</v>
      </c>
      <c r="AP77" s="486">
        <v>14684</v>
      </c>
      <c r="AQ77" s="491" t="s">
        <v>319</v>
      </c>
      <c r="AR77" s="486">
        <v>1203</v>
      </c>
      <c r="AS77" s="491" t="s">
        <v>319</v>
      </c>
      <c r="AT77" s="487">
        <f>SUM(AL77,AN77,AP77,AR77)</f>
        <v>261429</v>
      </c>
      <c r="AU77" s="486"/>
      <c r="AV77" s="488">
        <v>0</v>
      </c>
    </row>
    <row r="78" spans="2:48" s="461" customFormat="1" ht="16.5" customHeight="1">
      <c r="B78" s="1497"/>
      <c r="C78" s="490"/>
      <c r="D78" s="485" t="s">
        <v>315</v>
      </c>
      <c r="E78" s="486">
        <f t="shared" si="33"/>
        <v>2</v>
      </c>
      <c r="F78" s="486">
        <v>2</v>
      </c>
      <c r="G78" s="486">
        <v>0</v>
      </c>
      <c r="H78" s="486">
        <v>0</v>
      </c>
      <c r="I78" s="486"/>
      <c r="J78" s="486" t="s">
        <v>322</v>
      </c>
      <c r="K78" s="486"/>
      <c r="L78" s="486" t="s">
        <v>322</v>
      </c>
      <c r="M78" s="486"/>
      <c r="N78" s="486" t="s">
        <v>322</v>
      </c>
      <c r="O78" s="486"/>
      <c r="P78" s="486">
        <v>0</v>
      </c>
      <c r="Q78" s="486"/>
      <c r="R78" s="486">
        <v>0</v>
      </c>
      <c r="S78" s="486"/>
      <c r="T78" s="486">
        <f t="shared" si="29"/>
        <v>0</v>
      </c>
      <c r="U78" s="486"/>
      <c r="V78" s="486" t="s">
        <v>322</v>
      </c>
      <c r="W78" s="486"/>
      <c r="X78" s="486" t="s">
        <v>322</v>
      </c>
      <c r="Y78" s="486"/>
      <c r="Z78" s="486" t="s">
        <v>322</v>
      </c>
      <c r="AA78" s="496"/>
      <c r="AB78" s="487" t="s">
        <v>322</v>
      </c>
      <c r="AC78" s="487"/>
      <c r="AD78" s="487" t="s">
        <v>322</v>
      </c>
      <c r="AE78" s="487"/>
      <c r="AF78" s="487" t="s">
        <v>322</v>
      </c>
      <c r="AG78" s="496"/>
      <c r="AH78" s="487" t="s">
        <v>322</v>
      </c>
      <c r="AI78" s="486"/>
      <c r="AJ78" s="487" t="s">
        <v>322</v>
      </c>
      <c r="AK78" s="496"/>
      <c r="AL78" s="487" t="s">
        <v>322</v>
      </c>
      <c r="AM78" s="496"/>
      <c r="AN78" s="487" t="s">
        <v>322</v>
      </c>
      <c r="AO78" s="496"/>
      <c r="AP78" s="487" t="s">
        <v>322</v>
      </c>
      <c r="AQ78" s="496"/>
      <c r="AR78" s="487">
        <v>0</v>
      </c>
      <c r="AS78" s="486"/>
      <c r="AT78" s="487" t="s">
        <v>322</v>
      </c>
      <c r="AU78" s="486"/>
      <c r="AV78" s="488">
        <v>0</v>
      </c>
    </row>
    <row r="79" spans="2:48" s="461" customFormat="1" ht="16.5" customHeight="1">
      <c r="B79" s="1497"/>
      <c r="C79" s="490"/>
      <c r="D79" s="485" t="s">
        <v>316</v>
      </c>
      <c r="E79" s="486">
        <f t="shared" si="33"/>
        <v>0</v>
      </c>
      <c r="F79" s="486">
        <v>0</v>
      </c>
      <c r="G79" s="486">
        <v>0</v>
      </c>
      <c r="H79" s="486">
        <v>0</v>
      </c>
      <c r="I79" s="486"/>
      <c r="J79" s="486">
        <v>0</v>
      </c>
      <c r="K79" s="486"/>
      <c r="L79" s="486">
        <v>0</v>
      </c>
      <c r="M79" s="486"/>
      <c r="N79" s="486">
        <f>SUM(J79,L79)</f>
        <v>0</v>
      </c>
      <c r="O79" s="486"/>
      <c r="P79" s="486">
        <v>0</v>
      </c>
      <c r="Q79" s="486"/>
      <c r="R79" s="486">
        <v>0</v>
      </c>
      <c r="S79" s="486"/>
      <c r="T79" s="486">
        <f t="shared" si="29"/>
        <v>0</v>
      </c>
      <c r="U79" s="486"/>
      <c r="V79" s="486">
        <f>SUM(J79,P79)</f>
        <v>0</v>
      </c>
      <c r="W79" s="486"/>
      <c r="X79" s="486">
        <f>SUM(L79,R79)</f>
        <v>0</v>
      </c>
      <c r="Y79" s="486"/>
      <c r="Z79" s="486">
        <f>SUM(N79,T79)</f>
        <v>0</v>
      </c>
      <c r="AA79" s="486"/>
      <c r="AB79" s="487">
        <v>0</v>
      </c>
      <c r="AC79" s="487"/>
      <c r="AD79" s="487">
        <v>0</v>
      </c>
      <c r="AE79" s="487"/>
      <c r="AF79" s="487">
        <v>0</v>
      </c>
      <c r="AG79" s="486"/>
      <c r="AH79" s="487">
        <v>0</v>
      </c>
      <c r="AI79" s="486"/>
      <c r="AJ79" s="487">
        <f>SUM(AB79,AH79)</f>
        <v>0</v>
      </c>
      <c r="AK79" s="486"/>
      <c r="AL79" s="487">
        <v>0</v>
      </c>
      <c r="AM79" s="486"/>
      <c r="AN79" s="487">
        <v>0</v>
      </c>
      <c r="AO79" s="486"/>
      <c r="AP79" s="487">
        <v>0</v>
      </c>
      <c r="AQ79" s="486"/>
      <c r="AR79" s="487">
        <v>0</v>
      </c>
      <c r="AS79" s="486"/>
      <c r="AT79" s="487">
        <f>SUM(AL79,AN79,AP79,AR79)</f>
        <v>0</v>
      </c>
      <c r="AU79" s="486"/>
      <c r="AV79" s="488">
        <v>0</v>
      </c>
    </row>
    <row r="80" spans="2:48" s="461" customFormat="1" ht="16.5" customHeight="1">
      <c r="B80" s="1497"/>
      <c r="C80" s="490"/>
      <c r="D80" s="485" t="s">
        <v>317</v>
      </c>
      <c r="E80" s="486">
        <f t="shared" si="33"/>
        <v>0</v>
      </c>
      <c r="F80" s="486">
        <v>0</v>
      </c>
      <c r="G80" s="486">
        <v>0</v>
      </c>
      <c r="H80" s="486">
        <v>0</v>
      </c>
      <c r="I80" s="486"/>
      <c r="J80" s="486">
        <v>0</v>
      </c>
      <c r="K80" s="486"/>
      <c r="L80" s="486">
        <v>0</v>
      </c>
      <c r="M80" s="486"/>
      <c r="N80" s="486">
        <f>SUM(J80,L80)</f>
        <v>0</v>
      </c>
      <c r="O80" s="486"/>
      <c r="P80" s="486">
        <v>0</v>
      </c>
      <c r="Q80" s="486"/>
      <c r="R80" s="486">
        <v>0</v>
      </c>
      <c r="S80" s="486"/>
      <c r="T80" s="486">
        <f t="shared" si="29"/>
        <v>0</v>
      </c>
      <c r="U80" s="486"/>
      <c r="V80" s="486">
        <f>SUM(J80,P80)</f>
        <v>0</v>
      </c>
      <c r="W80" s="486"/>
      <c r="X80" s="486">
        <f>SUM(L80,R80)</f>
        <v>0</v>
      </c>
      <c r="Y80" s="486"/>
      <c r="Z80" s="486">
        <f>SUM(N80,T80)</f>
        <v>0</v>
      </c>
      <c r="AA80" s="486"/>
      <c r="AB80" s="487">
        <v>0</v>
      </c>
      <c r="AC80" s="487"/>
      <c r="AD80" s="487">
        <v>0</v>
      </c>
      <c r="AE80" s="487"/>
      <c r="AF80" s="487">
        <v>0</v>
      </c>
      <c r="AG80" s="486"/>
      <c r="AH80" s="487">
        <v>0</v>
      </c>
      <c r="AI80" s="486"/>
      <c r="AJ80" s="487">
        <f>SUM(AB80,AH80)</f>
        <v>0</v>
      </c>
      <c r="AK80" s="486"/>
      <c r="AL80" s="487">
        <v>0</v>
      </c>
      <c r="AM80" s="486"/>
      <c r="AN80" s="487">
        <v>0</v>
      </c>
      <c r="AO80" s="486"/>
      <c r="AP80" s="487">
        <v>0</v>
      </c>
      <c r="AQ80" s="486"/>
      <c r="AR80" s="487">
        <v>0</v>
      </c>
      <c r="AS80" s="486"/>
      <c r="AT80" s="487">
        <f>SUM(AL80,AN80,AP80,AR80)</f>
        <v>0</v>
      </c>
      <c r="AU80" s="486"/>
      <c r="AV80" s="488">
        <v>0</v>
      </c>
    </row>
    <row r="81" spans="2:48" s="461" customFormat="1" ht="16.5" customHeight="1">
      <c r="B81" s="465"/>
      <c r="C81" s="490"/>
      <c r="D81" s="485" t="s">
        <v>318</v>
      </c>
      <c r="E81" s="486">
        <f t="shared" si="33"/>
        <v>0</v>
      </c>
      <c r="F81" s="486">
        <v>0</v>
      </c>
      <c r="G81" s="486">
        <v>0</v>
      </c>
      <c r="H81" s="486">
        <v>0</v>
      </c>
      <c r="I81" s="486"/>
      <c r="J81" s="486">
        <v>0</v>
      </c>
      <c r="K81" s="486"/>
      <c r="L81" s="486">
        <v>0</v>
      </c>
      <c r="M81" s="486"/>
      <c r="N81" s="486">
        <f>SUM(J81,L81)</f>
        <v>0</v>
      </c>
      <c r="O81" s="486"/>
      <c r="P81" s="486">
        <v>0</v>
      </c>
      <c r="Q81" s="486"/>
      <c r="R81" s="486">
        <v>0</v>
      </c>
      <c r="S81" s="486"/>
      <c r="T81" s="486">
        <f t="shared" si="29"/>
        <v>0</v>
      </c>
      <c r="U81" s="486"/>
      <c r="V81" s="486">
        <f>SUM(J81,P81)</f>
        <v>0</v>
      </c>
      <c r="W81" s="486"/>
      <c r="X81" s="486">
        <f>SUM(L81,R81)</f>
        <v>0</v>
      </c>
      <c r="Y81" s="486"/>
      <c r="Z81" s="486">
        <f>SUM(N81,T81)</f>
        <v>0</v>
      </c>
      <c r="AA81" s="486"/>
      <c r="AB81" s="487">
        <v>0</v>
      </c>
      <c r="AC81" s="487"/>
      <c r="AD81" s="487">
        <v>0</v>
      </c>
      <c r="AE81" s="487"/>
      <c r="AF81" s="487">
        <v>0</v>
      </c>
      <c r="AG81" s="486"/>
      <c r="AH81" s="487">
        <v>0</v>
      </c>
      <c r="AI81" s="486"/>
      <c r="AJ81" s="487">
        <f>SUM(AB81,AH81)</f>
        <v>0</v>
      </c>
      <c r="AK81" s="486"/>
      <c r="AL81" s="487">
        <v>0</v>
      </c>
      <c r="AM81" s="486"/>
      <c r="AN81" s="487">
        <v>0</v>
      </c>
      <c r="AO81" s="486"/>
      <c r="AP81" s="487">
        <v>0</v>
      </c>
      <c r="AQ81" s="486"/>
      <c r="AR81" s="487">
        <v>0</v>
      </c>
      <c r="AS81" s="486"/>
      <c r="AT81" s="487">
        <f>SUM(AL81,AN81,AP81,AR81)</f>
        <v>0</v>
      </c>
      <c r="AU81" s="486"/>
      <c r="AV81" s="488">
        <v>0</v>
      </c>
    </row>
    <row r="82" spans="2:48" s="461" customFormat="1" ht="16.5" customHeight="1">
      <c r="B82" s="465"/>
      <c r="C82" s="490"/>
      <c r="D82" s="485" t="s">
        <v>320</v>
      </c>
      <c r="E82" s="486">
        <f t="shared" si="33"/>
        <v>0</v>
      </c>
      <c r="F82" s="486">
        <v>0</v>
      </c>
      <c r="G82" s="486">
        <v>0</v>
      </c>
      <c r="H82" s="486">
        <v>0</v>
      </c>
      <c r="I82" s="486"/>
      <c r="J82" s="486">
        <v>0</v>
      </c>
      <c r="K82" s="486"/>
      <c r="L82" s="486">
        <v>0</v>
      </c>
      <c r="M82" s="486"/>
      <c r="N82" s="486">
        <f>SUM(J82,L82)</f>
        <v>0</v>
      </c>
      <c r="O82" s="486"/>
      <c r="P82" s="486">
        <v>0</v>
      </c>
      <c r="Q82" s="486"/>
      <c r="R82" s="486">
        <v>0</v>
      </c>
      <c r="S82" s="486"/>
      <c r="T82" s="486">
        <f t="shared" si="29"/>
        <v>0</v>
      </c>
      <c r="U82" s="486"/>
      <c r="V82" s="486">
        <f>SUM(J82,P82)</f>
        <v>0</v>
      </c>
      <c r="W82" s="486"/>
      <c r="X82" s="486">
        <f>SUM(L82,R82)</f>
        <v>0</v>
      </c>
      <c r="Y82" s="486"/>
      <c r="Z82" s="486">
        <f>SUM(N82,T82)</f>
        <v>0</v>
      </c>
      <c r="AA82" s="486"/>
      <c r="AB82" s="487">
        <v>0</v>
      </c>
      <c r="AC82" s="487"/>
      <c r="AD82" s="487">
        <v>0</v>
      </c>
      <c r="AE82" s="487"/>
      <c r="AF82" s="487">
        <v>0</v>
      </c>
      <c r="AG82" s="486"/>
      <c r="AH82" s="487">
        <v>0</v>
      </c>
      <c r="AI82" s="486"/>
      <c r="AJ82" s="487">
        <f>SUM(AB82,AH82)</f>
        <v>0</v>
      </c>
      <c r="AK82" s="486"/>
      <c r="AL82" s="487">
        <v>0</v>
      </c>
      <c r="AM82" s="486"/>
      <c r="AN82" s="487">
        <v>0</v>
      </c>
      <c r="AO82" s="486"/>
      <c r="AP82" s="487">
        <v>0</v>
      </c>
      <c r="AQ82" s="486"/>
      <c r="AR82" s="487">
        <v>0</v>
      </c>
      <c r="AS82" s="486"/>
      <c r="AT82" s="487">
        <f>SUM(AL82,AN82,AP82,AR82)</f>
        <v>0</v>
      </c>
      <c r="AU82" s="486"/>
      <c r="AV82" s="488">
        <v>0</v>
      </c>
    </row>
    <row r="83" spans="2:48" ht="10.5" customHeight="1">
      <c r="B83" s="492"/>
      <c r="C83" s="484"/>
      <c r="D83" s="493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497"/>
      <c r="W83" s="497"/>
      <c r="X83" s="497"/>
      <c r="Y83" s="497"/>
      <c r="Z83" s="497"/>
      <c r="AA83" s="498"/>
      <c r="AB83" s="497"/>
      <c r="AC83" s="497"/>
      <c r="AD83" s="497"/>
      <c r="AE83" s="497"/>
      <c r="AF83" s="497"/>
      <c r="AG83" s="497"/>
      <c r="AH83" s="497"/>
      <c r="AI83" s="497"/>
      <c r="AJ83" s="497"/>
      <c r="AK83" s="497"/>
      <c r="AL83" s="497"/>
      <c r="AM83" s="497"/>
      <c r="AN83" s="497"/>
      <c r="AO83" s="497"/>
      <c r="AP83" s="497"/>
      <c r="AQ83" s="497"/>
      <c r="AR83" s="497"/>
      <c r="AS83" s="497"/>
      <c r="AT83" s="497"/>
      <c r="AU83" s="497"/>
      <c r="AV83" s="493"/>
    </row>
    <row r="84" spans="2:48" s="477" customFormat="1" ht="16.5" customHeight="1">
      <c r="B84" s="465"/>
      <c r="C84" s="478"/>
      <c r="D84" s="479" t="s">
        <v>1129</v>
      </c>
      <c r="E84" s="480">
        <f>SUM(E85,E89)</f>
        <v>809</v>
      </c>
      <c r="F84" s="480">
        <f>SUM(F85,F89)</f>
        <v>92</v>
      </c>
      <c r="G84" s="480">
        <f>SUM(G85,G89)</f>
        <v>4</v>
      </c>
      <c r="H84" s="480">
        <f>SUM(H85,H89)</f>
        <v>713</v>
      </c>
      <c r="I84" s="480"/>
      <c r="J84" s="480">
        <f>SUM(J85,J89)</f>
        <v>3294</v>
      </c>
      <c r="K84" s="480"/>
      <c r="L84" s="480">
        <f>SUM(L85,L89)</f>
        <v>1698</v>
      </c>
      <c r="M84" s="480"/>
      <c r="N84" s="481">
        <f aca="true" t="shared" si="34" ref="N84:N95">SUM(J84,L84)</f>
        <v>4992</v>
      </c>
      <c r="O84" s="480"/>
      <c r="P84" s="480">
        <f>SUM(P85,P89)</f>
        <v>869</v>
      </c>
      <c r="Q84" s="480"/>
      <c r="R84" s="480">
        <f>SUM(R85,R89)</f>
        <v>191</v>
      </c>
      <c r="S84" s="480"/>
      <c r="T84" s="481">
        <f aca="true" t="shared" si="35" ref="T84:T97">SUM(P84,R84)</f>
        <v>1060</v>
      </c>
      <c r="U84" s="480"/>
      <c r="V84" s="481">
        <f aca="true" t="shared" si="36" ref="V84:V95">SUM(J84,P84)</f>
        <v>4163</v>
      </c>
      <c r="W84" s="481"/>
      <c r="X84" s="481">
        <f aca="true" t="shared" si="37" ref="X84:X95">SUM(L84,R84)</f>
        <v>1889</v>
      </c>
      <c r="Y84" s="481"/>
      <c r="Z84" s="481">
        <f aca="true" t="shared" si="38" ref="Z84:Z95">SUM(N84,T84)</f>
        <v>6052</v>
      </c>
      <c r="AA84" s="480"/>
      <c r="AB84" s="480">
        <v>0</v>
      </c>
      <c r="AC84" s="480"/>
      <c r="AD84" s="480">
        <v>0</v>
      </c>
      <c r="AE84" s="480"/>
      <c r="AF84" s="480">
        <v>0</v>
      </c>
      <c r="AG84" s="480"/>
      <c r="AH84" s="480">
        <v>0</v>
      </c>
      <c r="AI84" s="481"/>
      <c r="AJ84" s="480">
        <f>SUM(AJ85,AJ89)</f>
        <v>313764</v>
      </c>
      <c r="AK84" s="480"/>
      <c r="AL84" s="480">
        <v>0</v>
      </c>
      <c r="AM84" s="480"/>
      <c r="AN84" s="480">
        <v>0</v>
      </c>
      <c r="AO84" s="481"/>
      <c r="AP84" s="480">
        <v>0</v>
      </c>
      <c r="AQ84" s="481"/>
      <c r="AR84" s="480">
        <v>0</v>
      </c>
      <c r="AS84" s="481"/>
      <c r="AT84" s="480">
        <f>SUM(AT85,AT89)</f>
        <v>827799</v>
      </c>
      <c r="AU84" s="480"/>
      <c r="AV84" s="482">
        <f>SUM(AV85,AV89)</f>
        <v>15843</v>
      </c>
    </row>
    <row r="85" spans="2:48" s="477" customFormat="1" ht="16.5" customHeight="1">
      <c r="B85" s="465"/>
      <c r="C85" s="478"/>
      <c r="D85" s="479" t="s">
        <v>306</v>
      </c>
      <c r="E85" s="481">
        <f>SUM(E86:E88)</f>
        <v>768</v>
      </c>
      <c r="F85" s="481">
        <f>SUM(F86:F88)</f>
        <v>55</v>
      </c>
      <c r="G85" s="481">
        <f>SUM(G86:G88)</f>
        <v>1</v>
      </c>
      <c r="H85" s="481">
        <f>SUM(H86:H88)</f>
        <v>712</v>
      </c>
      <c r="I85" s="481"/>
      <c r="J85" s="481">
        <f>SUM(J86:J88)</f>
        <v>1091</v>
      </c>
      <c r="K85" s="481"/>
      <c r="L85" s="481">
        <f>SUM(L86:L88)</f>
        <v>340</v>
      </c>
      <c r="M85" s="481"/>
      <c r="N85" s="481">
        <f t="shared" si="34"/>
        <v>1431</v>
      </c>
      <c r="O85" s="481"/>
      <c r="P85" s="481">
        <f>SUM(P86:P88)</f>
        <v>868</v>
      </c>
      <c r="Q85" s="481"/>
      <c r="R85" s="481">
        <f>SUM(R86:R88)</f>
        <v>191</v>
      </c>
      <c r="S85" s="481"/>
      <c r="T85" s="481">
        <f t="shared" si="35"/>
        <v>1059</v>
      </c>
      <c r="U85" s="481"/>
      <c r="V85" s="481">
        <f t="shared" si="36"/>
        <v>1959</v>
      </c>
      <c r="W85" s="481"/>
      <c r="X85" s="481">
        <f t="shared" si="37"/>
        <v>531</v>
      </c>
      <c r="Y85" s="481"/>
      <c r="Z85" s="481">
        <f t="shared" si="38"/>
        <v>2490</v>
      </c>
      <c r="AA85" s="481"/>
      <c r="AB85" s="481">
        <f>SUM(AB86:AB88)</f>
        <v>0</v>
      </c>
      <c r="AC85" s="481"/>
      <c r="AD85" s="481">
        <f>SUM(AD86:AD88)</f>
        <v>0</v>
      </c>
      <c r="AE85" s="481"/>
      <c r="AF85" s="481">
        <f>SUM(AF86:AF88)</f>
        <v>0</v>
      </c>
      <c r="AG85" s="481"/>
      <c r="AH85" s="481">
        <f>SUM(AH86:AH88)</f>
        <v>0</v>
      </c>
      <c r="AI85" s="481"/>
      <c r="AJ85" s="481">
        <f>SUM(AJ86:AJ88)</f>
        <v>82388</v>
      </c>
      <c r="AK85" s="481"/>
      <c r="AL85" s="481">
        <f>SUM(AL86:AL88)</f>
        <v>0</v>
      </c>
      <c r="AM85" s="481"/>
      <c r="AN85" s="481">
        <f>SUM(AN86:AN88)</f>
        <v>0</v>
      </c>
      <c r="AO85" s="481"/>
      <c r="AP85" s="481">
        <f>SUM(AP86:AP88)</f>
        <v>0</v>
      </c>
      <c r="AQ85" s="481"/>
      <c r="AR85" s="481">
        <f>SUM(AR86:AR88)</f>
        <v>0</v>
      </c>
      <c r="AS85" s="481"/>
      <c r="AT85" s="481">
        <f>SUM(AT86:AT88)</f>
        <v>213146</v>
      </c>
      <c r="AU85" s="481"/>
      <c r="AV85" s="483">
        <v>75</v>
      </c>
    </row>
    <row r="86" spans="2:48" s="461" customFormat="1" ht="16.5" customHeight="1">
      <c r="B86" s="465"/>
      <c r="C86" s="484"/>
      <c r="D86" s="485" t="s">
        <v>307</v>
      </c>
      <c r="E86" s="486">
        <f>SUM(F86:H86)</f>
        <v>565</v>
      </c>
      <c r="F86" s="486">
        <v>4</v>
      </c>
      <c r="G86" s="486">
        <v>0</v>
      </c>
      <c r="H86" s="486">
        <v>561</v>
      </c>
      <c r="I86" s="486"/>
      <c r="J86" s="486">
        <v>195</v>
      </c>
      <c r="K86" s="486"/>
      <c r="L86" s="486">
        <v>14</v>
      </c>
      <c r="M86" s="486"/>
      <c r="N86" s="486">
        <f t="shared" si="34"/>
        <v>209</v>
      </c>
      <c r="O86" s="486"/>
      <c r="P86" s="486">
        <v>678</v>
      </c>
      <c r="Q86" s="486"/>
      <c r="R86" s="486">
        <v>99</v>
      </c>
      <c r="S86" s="486"/>
      <c r="T86" s="486">
        <f t="shared" si="35"/>
        <v>777</v>
      </c>
      <c r="U86" s="486"/>
      <c r="V86" s="486">
        <f t="shared" si="36"/>
        <v>873</v>
      </c>
      <c r="W86" s="486"/>
      <c r="X86" s="486">
        <f t="shared" si="37"/>
        <v>113</v>
      </c>
      <c r="Y86" s="486"/>
      <c r="Z86" s="486">
        <f t="shared" si="38"/>
        <v>986</v>
      </c>
      <c r="AA86" s="486"/>
      <c r="AB86" s="487">
        <v>0</v>
      </c>
      <c r="AC86" s="487"/>
      <c r="AD86" s="487">
        <v>0</v>
      </c>
      <c r="AE86" s="487"/>
      <c r="AF86" s="487">
        <v>0</v>
      </c>
      <c r="AG86" s="486"/>
      <c r="AH86" s="487">
        <v>0</v>
      </c>
      <c r="AI86" s="486"/>
      <c r="AJ86" s="487">
        <v>11969</v>
      </c>
      <c r="AK86" s="486"/>
      <c r="AL86" s="487">
        <v>0</v>
      </c>
      <c r="AM86" s="486"/>
      <c r="AN86" s="487">
        <v>0</v>
      </c>
      <c r="AO86" s="486"/>
      <c r="AP86" s="487">
        <v>0</v>
      </c>
      <c r="AQ86" s="486"/>
      <c r="AR86" s="487">
        <v>0</v>
      </c>
      <c r="AS86" s="486"/>
      <c r="AT86" s="487">
        <v>61626</v>
      </c>
      <c r="AU86" s="486"/>
      <c r="AV86" s="488">
        <v>0</v>
      </c>
    </row>
    <row r="87" spans="2:48" s="461" customFormat="1" ht="16.5" customHeight="1">
      <c r="B87" s="465"/>
      <c r="C87" s="484"/>
      <c r="D87" s="485" t="s">
        <v>309</v>
      </c>
      <c r="E87" s="486">
        <f>SUM(F87:H87)</f>
        <v>160</v>
      </c>
      <c r="F87" s="486">
        <v>26</v>
      </c>
      <c r="G87" s="486">
        <v>0</v>
      </c>
      <c r="H87" s="486">
        <v>134</v>
      </c>
      <c r="I87" s="486"/>
      <c r="J87" s="486">
        <v>512</v>
      </c>
      <c r="K87" s="486"/>
      <c r="L87" s="486">
        <v>125</v>
      </c>
      <c r="M87" s="486"/>
      <c r="N87" s="486">
        <f t="shared" si="34"/>
        <v>637</v>
      </c>
      <c r="O87" s="486"/>
      <c r="P87" s="486">
        <v>171</v>
      </c>
      <c r="Q87" s="486"/>
      <c r="R87" s="486">
        <v>82</v>
      </c>
      <c r="S87" s="486"/>
      <c r="T87" s="486">
        <f t="shared" si="35"/>
        <v>253</v>
      </c>
      <c r="U87" s="486"/>
      <c r="V87" s="486">
        <f t="shared" si="36"/>
        <v>683</v>
      </c>
      <c r="W87" s="486"/>
      <c r="X87" s="486">
        <f t="shared" si="37"/>
        <v>207</v>
      </c>
      <c r="Y87" s="486"/>
      <c r="Z87" s="486">
        <f t="shared" si="38"/>
        <v>890</v>
      </c>
      <c r="AA87" s="486"/>
      <c r="AB87" s="487">
        <v>0</v>
      </c>
      <c r="AC87" s="487"/>
      <c r="AD87" s="487">
        <v>0</v>
      </c>
      <c r="AE87" s="487"/>
      <c r="AF87" s="487">
        <v>0</v>
      </c>
      <c r="AG87" s="486"/>
      <c r="AH87" s="487">
        <v>0</v>
      </c>
      <c r="AI87" s="486"/>
      <c r="AJ87" s="487">
        <v>38949</v>
      </c>
      <c r="AK87" s="486"/>
      <c r="AL87" s="487">
        <v>0</v>
      </c>
      <c r="AM87" s="486"/>
      <c r="AN87" s="487">
        <v>0</v>
      </c>
      <c r="AO87" s="486"/>
      <c r="AP87" s="487">
        <v>0</v>
      </c>
      <c r="AQ87" s="486"/>
      <c r="AR87" s="487">
        <v>0</v>
      </c>
      <c r="AS87" s="486"/>
      <c r="AT87" s="487">
        <v>80940</v>
      </c>
      <c r="AU87" s="486"/>
      <c r="AV87" s="488">
        <v>0</v>
      </c>
    </row>
    <row r="88" spans="2:48" s="461" customFormat="1" ht="16.5" customHeight="1">
      <c r="B88" s="465">
        <v>23</v>
      </c>
      <c r="C88" s="484"/>
      <c r="D88" s="485" t="s">
        <v>310</v>
      </c>
      <c r="E88" s="486">
        <f>SUM(F88:H88)</f>
        <v>43</v>
      </c>
      <c r="F88" s="486">
        <v>25</v>
      </c>
      <c r="G88" s="486">
        <v>1</v>
      </c>
      <c r="H88" s="486">
        <v>17</v>
      </c>
      <c r="I88" s="486"/>
      <c r="J88" s="486">
        <v>384</v>
      </c>
      <c r="K88" s="486"/>
      <c r="L88" s="486">
        <v>201</v>
      </c>
      <c r="M88" s="486"/>
      <c r="N88" s="486">
        <f t="shared" si="34"/>
        <v>585</v>
      </c>
      <c r="O88" s="486"/>
      <c r="P88" s="486">
        <v>19</v>
      </c>
      <c r="Q88" s="486"/>
      <c r="R88" s="486">
        <v>10</v>
      </c>
      <c r="S88" s="486"/>
      <c r="T88" s="486">
        <f t="shared" si="35"/>
        <v>29</v>
      </c>
      <c r="U88" s="486"/>
      <c r="V88" s="486">
        <f t="shared" si="36"/>
        <v>403</v>
      </c>
      <c r="W88" s="486"/>
      <c r="X88" s="486">
        <f t="shared" si="37"/>
        <v>211</v>
      </c>
      <c r="Y88" s="486"/>
      <c r="Z88" s="486">
        <f t="shared" si="38"/>
        <v>614</v>
      </c>
      <c r="AA88" s="486"/>
      <c r="AB88" s="487">
        <v>0</v>
      </c>
      <c r="AC88" s="487"/>
      <c r="AD88" s="487">
        <v>0</v>
      </c>
      <c r="AE88" s="487"/>
      <c r="AF88" s="487">
        <v>0</v>
      </c>
      <c r="AG88" s="486"/>
      <c r="AH88" s="487">
        <v>0</v>
      </c>
      <c r="AI88" s="486"/>
      <c r="AJ88" s="487">
        <v>31470</v>
      </c>
      <c r="AK88" s="486"/>
      <c r="AL88" s="487">
        <v>0</v>
      </c>
      <c r="AM88" s="486"/>
      <c r="AN88" s="487">
        <v>0</v>
      </c>
      <c r="AO88" s="486"/>
      <c r="AP88" s="487">
        <v>0</v>
      </c>
      <c r="AQ88" s="486"/>
      <c r="AR88" s="487">
        <v>0</v>
      </c>
      <c r="AS88" s="486"/>
      <c r="AT88" s="487">
        <v>70580</v>
      </c>
      <c r="AU88" s="486"/>
      <c r="AV88" s="488">
        <v>0</v>
      </c>
    </row>
    <row r="89" spans="2:48" s="477" customFormat="1" ht="16.5" customHeight="1">
      <c r="B89" s="1497" t="s">
        <v>326</v>
      </c>
      <c r="C89" s="489"/>
      <c r="D89" s="479" t="s">
        <v>311</v>
      </c>
      <c r="E89" s="481">
        <f>SUM(E90:E97)</f>
        <v>41</v>
      </c>
      <c r="F89" s="481">
        <f>SUM(F90:F97)</f>
        <v>37</v>
      </c>
      <c r="G89" s="481">
        <f>SUM(G90:G97)</f>
        <v>3</v>
      </c>
      <c r="H89" s="481">
        <f>SUM(H90:H97)</f>
        <v>1</v>
      </c>
      <c r="I89" s="481"/>
      <c r="J89" s="481">
        <f>SUM(J90:J97)</f>
        <v>2203</v>
      </c>
      <c r="K89" s="481"/>
      <c r="L89" s="481">
        <f>SUM(L90:L97)</f>
        <v>1358</v>
      </c>
      <c r="M89" s="481"/>
      <c r="N89" s="481">
        <f t="shared" si="34"/>
        <v>3561</v>
      </c>
      <c r="O89" s="481"/>
      <c r="P89" s="481">
        <f>SUM(P90:P97)</f>
        <v>1</v>
      </c>
      <c r="Q89" s="481"/>
      <c r="R89" s="481">
        <f>SUM(R90:R97)</f>
        <v>0</v>
      </c>
      <c r="S89" s="481"/>
      <c r="T89" s="481">
        <f t="shared" si="35"/>
        <v>1</v>
      </c>
      <c r="U89" s="481"/>
      <c r="V89" s="481">
        <f t="shared" si="36"/>
        <v>2204</v>
      </c>
      <c r="W89" s="481"/>
      <c r="X89" s="481">
        <f t="shared" si="37"/>
        <v>1358</v>
      </c>
      <c r="Y89" s="481"/>
      <c r="Z89" s="481">
        <f t="shared" si="38"/>
        <v>3562</v>
      </c>
      <c r="AA89" s="481"/>
      <c r="AB89" s="481">
        <f>SUM(AB90:AB97)</f>
        <v>39907</v>
      </c>
      <c r="AC89" s="481"/>
      <c r="AD89" s="481">
        <f>SUM(AD90:AD97)</f>
        <v>150388</v>
      </c>
      <c r="AE89" s="481"/>
      <c r="AF89" s="481">
        <f>SUM(AF90:AF97)</f>
        <v>78480</v>
      </c>
      <c r="AG89" s="481"/>
      <c r="AH89" s="481">
        <f>SUM(AH90:AH97)</f>
        <v>2508</v>
      </c>
      <c r="AI89" s="481"/>
      <c r="AJ89" s="480">
        <f>SUM(AJ90:AJ96)</f>
        <v>231376</v>
      </c>
      <c r="AK89" s="481"/>
      <c r="AL89" s="481">
        <f>SUM(AL90:AL97)</f>
        <v>566950</v>
      </c>
      <c r="AM89" s="481"/>
      <c r="AN89" s="481">
        <f>SUM(AN90:AN97)</f>
        <v>8124</v>
      </c>
      <c r="AO89" s="481"/>
      <c r="AP89" s="481">
        <f>SUM(AP90:AP97)</f>
        <v>6302</v>
      </c>
      <c r="AQ89" s="481"/>
      <c r="AR89" s="481">
        <f>SUM(AR90:AR97)</f>
        <v>33277</v>
      </c>
      <c r="AS89" s="481"/>
      <c r="AT89" s="480">
        <f aca="true" t="shared" si="39" ref="AT89:AT94">SUM(AL89,AN89,AP89,AR89)</f>
        <v>614653</v>
      </c>
      <c r="AU89" s="481"/>
      <c r="AV89" s="483">
        <f>SUM(AV90:AV97)</f>
        <v>15768</v>
      </c>
    </row>
    <row r="90" spans="2:48" s="461" customFormat="1" ht="16.5" customHeight="1">
      <c r="B90" s="1497"/>
      <c r="C90" s="484"/>
      <c r="D90" s="485" t="s">
        <v>312</v>
      </c>
      <c r="E90" s="486">
        <f aca="true" t="shared" si="40" ref="E90:E97">SUM(F90:H90)</f>
        <v>12</v>
      </c>
      <c r="F90" s="486">
        <v>11</v>
      </c>
      <c r="G90" s="486">
        <v>0</v>
      </c>
      <c r="H90" s="486">
        <v>1</v>
      </c>
      <c r="I90" s="486"/>
      <c r="J90" s="486">
        <v>172</v>
      </c>
      <c r="K90" s="486"/>
      <c r="L90" s="486">
        <v>123</v>
      </c>
      <c r="M90" s="486"/>
      <c r="N90" s="486">
        <f t="shared" si="34"/>
        <v>295</v>
      </c>
      <c r="O90" s="486"/>
      <c r="P90" s="486">
        <v>1</v>
      </c>
      <c r="Q90" s="486"/>
      <c r="R90" s="486">
        <v>0</v>
      </c>
      <c r="S90" s="486"/>
      <c r="T90" s="486">
        <f t="shared" si="35"/>
        <v>1</v>
      </c>
      <c r="U90" s="486"/>
      <c r="V90" s="486">
        <f t="shared" si="36"/>
        <v>173</v>
      </c>
      <c r="W90" s="486"/>
      <c r="X90" s="486">
        <f t="shared" si="37"/>
        <v>123</v>
      </c>
      <c r="Y90" s="486"/>
      <c r="Z90" s="486">
        <f t="shared" si="38"/>
        <v>296</v>
      </c>
      <c r="AA90" s="486"/>
      <c r="AB90" s="487">
        <v>3051</v>
      </c>
      <c r="AC90" s="487"/>
      <c r="AD90" s="487">
        <v>10769</v>
      </c>
      <c r="AE90" s="487"/>
      <c r="AF90" s="487">
        <v>3257</v>
      </c>
      <c r="AG90" s="486"/>
      <c r="AH90" s="486">
        <v>391</v>
      </c>
      <c r="AI90" s="486"/>
      <c r="AJ90" s="487">
        <f>SUM(AD90:AH90)</f>
        <v>14417</v>
      </c>
      <c r="AK90" s="486"/>
      <c r="AL90" s="487">
        <v>27792</v>
      </c>
      <c r="AM90" s="486"/>
      <c r="AN90" s="486">
        <v>760</v>
      </c>
      <c r="AO90" s="486"/>
      <c r="AP90" s="486">
        <v>502</v>
      </c>
      <c r="AQ90" s="486"/>
      <c r="AR90" s="486">
        <v>2395</v>
      </c>
      <c r="AS90" s="486"/>
      <c r="AT90" s="487">
        <f t="shared" si="39"/>
        <v>31449</v>
      </c>
      <c r="AU90" s="486"/>
      <c r="AV90" s="488">
        <v>238</v>
      </c>
    </row>
    <row r="91" spans="2:48" s="461" customFormat="1" ht="16.5" customHeight="1">
      <c r="B91" s="1497"/>
      <c r="C91" s="490"/>
      <c r="D91" s="485" t="s">
        <v>313</v>
      </c>
      <c r="E91" s="486">
        <f t="shared" si="40"/>
        <v>12</v>
      </c>
      <c r="F91" s="486">
        <v>12</v>
      </c>
      <c r="G91" s="486">
        <v>0</v>
      </c>
      <c r="H91" s="486">
        <v>0</v>
      </c>
      <c r="I91" s="486"/>
      <c r="J91" s="486">
        <v>240</v>
      </c>
      <c r="K91" s="486"/>
      <c r="L91" s="486">
        <v>219</v>
      </c>
      <c r="M91" s="486"/>
      <c r="N91" s="486">
        <f t="shared" si="34"/>
        <v>459</v>
      </c>
      <c r="O91" s="486"/>
      <c r="P91" s="486">
        <v>0</v>
      </c>
      <c r="Q91" s="486"/>
      <c r="R91" s="486">
        <v>0</v>
      </c>
      <c r="S91" s="486"/>
      <c r="T91" s="486">
        <f t="shared" si="35"/>
        <v>0</v>
      </c>
      <c r="U91" s="486"/>
      <c r="V91" s="486">
        <f t="shared" si="36"/>
        <v>240</v>
      </c>
      <c r="W91" s="486"/>
      <c r="X91" s="486">
        <f t="shared" si="37"/>
        <v>219</v>
      </c>
      <c r="Y91" s="486"/>
      <c r="Z91" s="486">
        <f t="shared" si="38"/>
        <v>459</v>
      </c>
      <c r="AA91" s="486"/>
      <c r="AB91" s="487">
        <v>4784</v>
      </c>
      <c r="AC91" s="487"/>
      <c r="AD91" s="487">
        <v>16429</v>
      </c>
      <c r="AE91" s="487"/>
      <c r="AF91" s="487">
        <v>4707</v>
      </c>
      <c r="AG91" s="486"/>
      <c r="AH91" s="486">
        <v>512</v>
      </c>
      <c r="AI91" s="486"/>
      <c r="AJ91" s="487">
        <f>SUM(AD91:AH91)</f>
        <v>21648</v>
      </c>
      <c r="AK91" s="486"/>
      <c r="AL91" s="487">
        <v>39991</v>
      </c>
      <c r="AM91" s="486"/>
      <c r="AN91" s="486">
        <v>2917</v>
      </c>
      <c r="AO91" s="486"/>
      <c r="AP91" s="486">
        <v>815</v>
      </c>
      <c r="AQ91" s="486"/>
      <c r="AR91" s="486">
        <v>2471</v>
      </c>
      <c r="AS91" s="486"/>
      <c r="AT91" s="487">
        <f t="shared" si="39"/>
        <v>46194</v>
      </c>
      <c r="AU91" s="486"/>
      <c r="AV91" s="488">
        <v>0</v>
      </c>
    </row>
    <row r="92" spans="2:48" s="461" customFormat="1" ht="16.5" customHeight="1">
      <c r="B92" s="1497"/>
      <c r="C92" s="490"/>
      <c r="D92" s="485" t="s">
        <v>314</v>
      </c>
      <c r="E92" s="486">
        <f t="shared" si="40"/>
        <v>10</v>
      </c>
      <c r="F92" s="486">
        <v>8</v>
      </c>
      <c r="G92" s="486">
        <v>2</v>
      </c>
      <c r="H92" s="486">
        <v>0</v>
      </c>
      <c r="I92" s="486"/>
      <c r="J92" s="486">
        <v>325</v>
      </c>
      <c r="K92" s="486"/>
      <c r="L92" s="486">
        <v>371</v>
      </c>
      <c r="M92" s="486"/>
      <c r="N92" s="486">
        <f t="shared" si="34"/>
        <v>696</v>
      </c>
      <c r="O92" s="486"/>
      <c r="P92" s="486">
        <v>0</v>
      </c>
      <c r="Q92" s="486"/>
      <c r="R92" s="486">
        <v>0</v>
      </c>
      <c r="S92" s="486"/>
      <c r="T92" s="486">
        <f t="shared" si="35"/>
        <v>0</v>
      </c>
      <c r="U92" s="486"/>
      <c r="V92" s="486">
        <f t="shared" si="36"/>
        <v>325</v>
      </c>
      <c r="W92" s="486"/>
      <c r="X92" s="486">
        <f t="shared" si="37"/>
        <v>371</v>
      </c>
      <c r="Y92" s="486"/>
      <c r="Z92" s="486">
        <f t="shared" si="38"/>
        <v>696</v>
      </c>
      <c r="AA92" s="486"/>
      <c r="AB92" s="487">
        <v>7168</v>
      </c>
      <c r="AC92" s="487"/>
      <c r="AD92" s="487">
        <v>24235</v>
      </c>
      <c r="AE92" s="487"/>
      <c r="AF92" s="487">
        <v>6323</v>
      </c>
      <c r="AG92" s="486"/>
      <c r="AH92" s="486">
        <v>681</v>
      </c>
      <c r="AI92" s="486"/>
      <c r="AJ92" s="487">
        <f>SUM(AD92:AH92)</f>
        <v>31239</v>
      </c>
      <c r="AK92" s="486"/>
      <c r="AL92" s="487">
        <v>88463</v>
      </c>
      <c r="AM92" s="486"/>
      <c r="AN92" s="486">
        <v>922</v>
      </c>
      <c r="AO92" s="486"/>
      <c r="AP92" s="486">
        <v>1043</v>
      </c>
      <c r="AQ92" s="486"/>
      <c r="AR92" s="486">
        <v>4842</v>
      </c>
      <c r="AS92" s="486"/>
      <c r="AT92" s="487">
        <f t="shared" si="39"/>
        <v>95270</v>
      </c>
      <c r="AU92" s="486"/>
      <c r="AV92" s="488">
        <v>0</v>
      </c>
    </row>
    <row r="93" spans="2:48" s="461" customFormat="1" ht="16.5" customHeight="1">
      <c r="B93" s="1497"/>
      <c r="C93" s="490"/>
      <c r="D93" s="485" t="s">
        <v>315</v>
      </c>
      <c r="E93" s="486">
        <f t="shared" si="40"/>
        <v>3</v>
      </c>
      <c r="F93" s="486">
        <v>2</v>
      </c>
      <c r="G93" s="486">
        <v>1</v>
      </c>
      <c r="H93" s="486">
        <v>0</v>
      </c>
      <c r="I93" s="486"/>
      <c r="J93" s="486">
        <v>304</v>
      </c>
      <c r="K93" s="486"/>
      <c r="L93" s="486">
        <v>153</v>
      </c>
      <c r="M93" s="486"/>
      <c r="N93" s="486">
        <f t="shared" si="34"/>
        <v>457</v>
      </c>
      <c r="O93" s="486"/>
      <c r="P93" s="486">
        <v>0</v>
      </c>
      <c r="Q93" s="486"/>
      <c r="R93" s="486">
        <v>0</v>
      </c>
      <c r="S93" s="486"/>
      <c r="T93" s="486">
        <f t="shared" si="35"/>
        <v>0</v>
      </c>
      <c r="U93" s="486"/>
      <c r="V93" s="486">
        <f t="shared" si="36"/>
        <v>304</v>
      </c>
      <c r="W93" s="486"/>
      <c r="X93" s="486">
        <f t="shared" si="37"/>
        <v>153</v>
      </c>
      <c r="Y93" s="486"/>
      <c r="Z93" s="486">
        <f t="shared" si="38"/>
        <v>457</v>
      </c>
      <c r="AA93" s="486"/>
      <c r="AB93" s="487">
        <v>5604</v>
      </c>
      <c r="AC93" s="487"/>
      <c r="AD93" s="487">
        <v>18589</v>
      </c>
      <c r="AE93" s="487"/>
      <c r="AF93" s="487">
        <v>10592</v>
      </c>
      <c r="AG93" s="486"/>
      <c r="AH93" s="486">
        <v>616</v>
      </c>
      <c r="AI93" s="486"/>
      <c r="AJ93" s="487">
        <f>SUM(AD93:AH93)</f>
        <v>29797</v>
      </c>
      <c r="AK93" s="486"/>
      <c r="AL93" s="487">
        <v>105573</v>
      </c>
      <c r="AM93" s="486"/>
      <c r="AN93" s="486">
        <v>959</v>
      </c>
      <c r="AO93" s="486"/>
      <c r="AP93" s="486">
        <v>1166</v>
      </c>
      <c r="AQ93" s="486"/>
      <c r="AR93" s="486">
        <v>8412</v>
      </c>
      <c r="AS93" s="486"/>
      <c r="AT93" s="487">
        <f t="shared" si="39"/>
        <v>116110</v>
      </c>
      <c r="AU93" s="491"/>
      <c r="AV93" s="488">
        <v>0</v>
      </c>
    </row>
    <row r="94" spans="2:48" s="461" customFormat="1" ht="16.5" customHeight="1">
      <c r="B94" s="1497"/>
      <c r="C94" s="490"/>
      <c r="D94" s="485" t="s">
        <v>316</v>
      </c>
      <c r="E94" s="486">
        <f t="shared" si="40"/>
        <v>2</v>
      </c>
      <c r="F94" s="486">
        <v>2</v>
      </c>
      <c r="G94" s="486">
        <v>0</v>
      </c>
      <c r="H94" s="486">
        <v>0</v>
      </c>
      <c r="I94" s="491" t="s">
        <v>319</v>
      </c>
      <c r="J94" s="486">
        <v>1162</v>
      </c>
      <c r="K94" s="491" t="s">
        <v>319</v>
      </c>
      <c r="L94" s="486">
        <v>492</v>
      </c>
      <c r="M94" s="491" t="s">
        <v>319</v>
      </c>
      <c r="N94" s="486">
        <f t="shared" si="34"/>
        <v>1654</v>
      </c>
      <c r="O94" s="486"/>
      <c r="P94" s="486">
        <v>0</v>
      </c>
      <c r="Q94" s="486"/>
      <c r="R94" s="486">
        <v>0</v>
      </c>
      <c r="S94" s="486"/>
      <c r="T94" s="486">
        <f t="shared" si="35"/>
        <v>0</v>
      </c>
      <c r="U94" s="491" t="s">
        <v>319</v>
      </c>
      <c r="V94" s="486">
        <f t="shared" si="36"/>
        <v>1162</v>
      </c>
      <c r="W94" s="491" t="s">
        <v>319</v>
      </c>
      <c r="X94" s="486">
        <f t="shared" si="37"/>
        <v>492</v>
      </c>
      <c r="Y94" s="491" t="s">
        <v>319</v>
      </c>
      <c r="Z94" s="486">
        <f t="shared" si="38"/>
        <v>1654</v>
      </c>
      <c r="AA94" s="491" t="s">
        <v>319</v>
      </c>
      <c r="AB94" s="487">
        <v>19300</v>
      </c>
      <c r="AC94" s="491" t="s">
        <v>319</v>
      </c>
      <c r="AD94" s="487">
        <v>80366</v>
      </c>
      <c r="AE94" s="491" t="s">
        <v>319</v>
      </c>
      <c r="AF94" s="487">
        <v>53601</v>
      </c>
      <c r="AG94" s="491" t="s">
        <v>319</v>
      </c>
      <c r="AH94" s="486">
        <v>308</v>
      </c>
      <c r="AI94" s="491" t="s">
        <v>319</v>
      </c>
      <c r="AJ94" s="487">
        <f>SUM(AD94:AH94)</f>
        <v>134275</v>
      </c>
      <c r="AK94" s="491" t="s">
        <v>319</v>
      </c>
      <c r="AL94" s="486">
        <v>305131</v>
      </c>
      <c r="AM94" s="491" t="s">
        <v>319</v>
      </c>
      <c r="AN94" s="486">
        <v>2566</v>
      </c>
      <c r="AO94" s="491" t="s">
        <v>319</v>
      </c>
      <c r="AP94" s="486">
        <v>2776</v>
      </c>
      <c r="AQ94" s="491" t="s">
        <v>319</v>
      </c>
      <c r="AR94" s="486">
        <v>15157</v>
      </c>
      <c r="AS94" s="491" t="s">
        <v>319</v>
      </c>
      <c r="AT94" s="487">
        <f t="shared" si="39"/>
        <v>325630</v>
      </c>
      <c r="AU94" s="496" t="s">
        <v>319</v>
      </c>
      <c r="AV94" s="488">
        <v>15530</v>
      </c>
    </row>
    <row r="95" spans="2:48" s="461" customFormat="1" ht="16.5" customHeight="1">
      <c r="B95" s="1497"/>
      <c r="C95" s="490"/>
      <c r="D95" s="485" t="s">
        <v>317</v>
      </c>
      <c r="E95" s="486">
        <f t="shared" si="40"/>
        <v>0</v>
      </c>
      <c r="F95" s="486">
        <v>0</v>
      </c>
      <c r="G95" s="486">
        <v>0</v>
      </c>
      <c r="H95" s="486">
        <v>0</v>
      </c>
      <c r="I95" s="486"/>
      <c r="J95" s="486">
        <v>0</v>
      </c>
      <c r="K95" s="486"/>
      <c r="L95" s="486">
        <v>0</v>
      </c>
      <c r="M95" s="486"/>
      <c r="N95" s="486">
        <f t="shared" si="34"/>
        <v>0</v>
      </c>
      <c r="O95" s="486"/>
      <c r="P95" s="486">
        <v>0</v>
      </c>
      <c r="Q95" s="486"/>
      <c r="R95" s="486">
        <v>0</v>
      </c>
      <c r="S95" s="486"/>
      <c r="T95" s="486">
        <f t="shared" si="35"/>
        <v>0</v>
      </c>
      <c r="U95" s="486"/>
      <c r="V95" s="486">
        <f t="shared" si="36"/>
        <v>0</v>
      </c>
      <c r="W95" s="486"/>
      <c r="X95" s="486">
        <f t="shared" si="37"/>
        <v>0</v>
      </c>
      <c r="Y95" s="486"/>
      <c r="Z95" s="486">
        <f t="shared" si="38"/>
        <v>0</v>
      </c>
      <c r="AA95" s="486"/>
      <c r="AB95" s="487" t="s">
        <v>322</v>
      </c>
      <c r="AC95" s="487"/>
      <c r="AD95" s="487" t="s">
        <v>322</v>
      </c>
      <c r="AE95" s="487"/>
      <c r="AF95" s="487" t="s">
        <v>322</v>
      </c>
      <c r="AG95" s="486"/>
      <c r="AH95" s="487" t="s">
        <v>322</v>
      </c>
      <c r="AI95" s="486"/>
      <c r="AJ95" s="487" t="s">
        <v>322</v>
      </c>
      <c r="AK95" s="486"/>
      <c r="AL95" s="486" t="s">
        <v>322</v>
      </c>
      <c r="AM95" s="486"/>
      <c r="AN95" s="486" t="s">
        <v>322</v>
      </c>
      <c r="AO95" s="486"/>
      <c r="AP95" s="486" t="s">
        <v>322</v>
      </c>
      <c r="AQ95" s="486"/>
      <c r="AR95" s="486" t="s">
        <v>322</v>
      </c>
      <c r="AS95" s="486"/>
      <c r="AT95" s="486" t="s">
        <v>322</v>
      </c>
      <c r="AU95" s="486"/>
      <c r="AV95" s="488" t="s">
        <v>322</v>
      </c>
    </row>
    <row r="96" spans="2:48" s="461" customFormat="1" ht="16.5" customHeight="1">
      <c r="B96" s="465"/>
      <c r="C96" s="490"/>
      <c r="D96" s="485" t="s">
        <v>318</v>
      </c>
      <c r="E96" s="486">
        <f t="shared" si="40"/>
        <v>2</v>
      </c>
      <c r="F96" s="486">
        <v>2</v>
      </c>
      <c r="G96" s="486">
        <v>0</v>
      </c>
      <c r="H96" s="486">
        <v>0</v>
      </c>
      <c r="I96" s="486"/>
      <c r="J96" s="486" t="s">
        <v>322</v>
      </c>
      <c r="K96" s="486"/>
      <c r="L96" s="486" t="s">
        <v>322</v>
      </c>
      <c r="M96" s="486"/>
      <c r="N96" s="486" t="s">
        <v>322</v>
      </c>
      <c r="O96" s="486"/>
      <c r="P96" s="486">
        <v>0</v>
      </c>
      <c r="Q96" s="486"/>
      <c r="R96" s="486">
        <v>0</v>
      </c>
      <c r="S96" s="486"/>
      <c r="T96" s="486">
        <f t="shared" si="35"/>
        <v>0</v>
      </c>
      <c r="U96" s="486"/>
      <c r="V96" s="486" t="s">
        <v>322</v>
      </c>
      <c r="W96" s="486"/>
      <c r="X96" s="486" t="s">
        <v>322</v>
      </c>
      <c r="Y96" s="486"/>
      <c r="Z96" s="486" t="s">
        <v>322</v>
      </c>
      <c r="AA96" s="486"/>
      <c r="AB96" s="487">
        <v>0</v>
      </c>
      <c r="AC96" s="487"/>
      <c r="AD96" s="487">
        <v>0</v>
      </c>
      <c r="AE96" s="487"/>
      <c r="AF96" s="487">
        <v>0</v>
      </c>
      <c r="AG96" s="486"/>
      <c r="AH96" s="487">
        <v>0</v>
      </c>
      <c r="AI96" s="486"/>
      <c r="AJ96" s="487">
        <v>0</v>
      </c>
      <c r="AK96" s="486"/>
      <c r="AL96" s="486">
        <v>0</v>
      </c>
      <c r="AM96" s="486"/>
      <c r="AN96" s="486">
        <v>0</v>
      </c>
      <c r="AO96" s="486"/>
      <c r="AP96" s="486">
        <v>0</v>
      </c>
      <c r="AQ96" s="486"/>
      <c r="AR96" s="486">
        <v>0</v>
      </c>
      <c r="AS96" s="486"/>
      <c r="AT96" s="486">
        <v>0</v>
      </c>
      <c r="AU96" s="486"/>
      <c r="AV96" s="488">
        <v>0</v>
      </c>
    </row>
    <row r="97" spans="2:48" s="461" customFormat="1" ht="16.5" customHeight="1">
      <c r="B97" s="465"/>
      <c r="C97" s="490"/>
      <c r="D97" s="485" t="s">
        <v>320</v>
      </c>
      <c r="E97" s="486">
        <f t="shared" si="40"/>
        <v>0</v>
      </c>
      <c r="F97" s="486">
        <v>0</v>
      </c>
      <c r="G97" s="486">
        <v>0</v>
      </c>
      <c r="H97" s="486">
        <v>0</v>
      </c>
      <c r="I97" s="486"/>
      <c r="J97" s="486">
        <v>0</v>
      </c>
      <c r="K97" s="486"/>
      <c r="L97" s="486">
        <v>0</v>
      </c>
      <c r="M97" s="486"/>
      <c r="N97" s="486">
        <f>SUM(J97,L97)</f>
        <v>0</v>
      </c>
      <c r="O97" s="486"/>
      <c r="P97" s="486">
        <v>0</v>
      </c>
      <c r="Q97" s="486"/>
      <c r="R97" s="486">
        <v>0</v>
      </c>
      <c r="S97" s="486"/>
      <c r="T97" s="486">
        <f t="shared" si="35"/>
        <v>0</v>
      </c>
      <c r="U97" s="486"/>
      <c r="V97" s="486">
        <f>SUM(J97,P97)</f>
        <v>0</v>
      </c>
      <c r="W97" s="486"/>
      <c r="X97" s="486">
        <f>SUM(L97,R97)</f>
        <v>0</v>
      </c>
      <c r="Y97" s="486"/>
      <c r="Z97" s="486">
        <f>SUM(N97,T97)</f>
        <v>0</v>
      </c>
      <c r="AA97" s="486"/>
      <c r="AB97" s="487">
        <v>0</v>
      </c>
      <c r="AC97" s="487"/>
      <c r="AD97" s="487">
        <v>0</v>
      </c>
      <c r="AE97" s="487"/>
      <c r="AF97" s="487">
        <v>0</v>
      </c>
      <c r="AG97" s="486"/>
      <c r="AH97" s="487">
        <v>0</v>
      </c>
      <c r="AI97" s="486"/>
      <c r="AJ97" s="487">
        <v>0</v>
      </c>
      <c r="AK97" s="486"/>
      <c r="AL97" s="486">
        <v>0</v>
      </c>
      <c r="AM97" s="486"/>
      <c r="AN97" s="486">
        <v>0</v>
      </c>
      <c r="AO97" s="486"/>
      <c r="AP97" s="486">
        <v>0</v>
      </c>
      <c r="AQ97" s="486"/>
      <c r="AR97" s="486">
        <v>0</v>
      </c>
      <c r="AS97" s="486"/>
      <c r="AT97" s="486">
        <v>0</v>
      </c>
      <c r="AU97" s="486"/>
      <c r="AV97" s="488">
        <v>0</v>
      </c>
    </row>
    <row r="98" spans="2:48" ht="12">
      <c r="B98" s="492"/>
      <c r="C98" s="484"/>
      <c r="D98" s="493"/>
      <c r="E98" s="497"/>
      <c r="F98" s="497"/>
      <c r="G98" s="497"/>
      <c r="H98" s="497"/>
      <c r="I98" s="497"/>
      <c r="J98" s="497"/>
      <c r="K98" s="497"/>
      <c r="L98" s="497"/>
      <c r="M98" s="497"/>
      <c r="N98" s="497"/>
      <c r="O98" s="497"/>
      <c r="P98" s="497"/>
      <c r="Q98" s="497"/>
      <c r="R98" s="497"/>
      <c r="S98" s="497"/>
      <c r="T98" s="497"/>
      <c r="U98" s="497"/>
      <c r="V98" s="497"/>
      <c r="W98" s="497"/>
      <c r="X98" s="497"/>
      <c r="Y98" s="497"/>
      <c r="Z98" s="497"/>
      <c r="AA98" s="498"/>
      <c r="AB98" s="497"/>
      <c r="AC98" s="497"/>
      <c r="AD98" s="497"/>
      <c r="AE98" s="497"/>
      <c r="AF98" s="497"/>
      <c r="AG98" s="497"/>
      <c r="AH98" s="497"/>
      <c r="AI98" s="497"/>
      <c r="AJ98" s="497"/>
      <c r="AK98" s="497"/>
      <c r="AL98" s="497"/>
      <c r="AM98" s="497"/>
      <c r="AN98" s="497"/>
      <c r="AO98" s="497"/>
      <c r="AP98" s="497"/>
      <c r="AQ98" s="497"/>
      <c r="AR98" s="497"/>
      <c r="AS98" s="497"/>
      <c r="AT98" s="497"/>
      <c r="AU98" s="497"/>
      <c r="AV98" s="493"/>
    </row>
    <row r="99" spans="2:48" s="477" customFormat="1" ht="16.5" customHeight="1">
      <c r="B99" s="465"/>
      <c r="C99" s="478"/>
      <c r="D99" s="479" t="s">
        <v>1129</v>
      </c>
      <c r="E99" s="480">
        <f>SUM(E100,E104)</f>
        <v>107</v>
      </c>
      <c r="F99" s="480">
        <f>SUM(F100,F104)</f>
        <v>40</v>
      </c>
      <c r="G99" s="480">
        <f>SUM(G100,G104)</f>
        <v>1</v>
      </c>
      <c r="H99" s="480">
        <f>SUM(H100,H104)</f>
        <v>66</v>
      </c>
      <c r="I99" s="480"/>
      <c r="J99" s="480">
        <f>SUM(J100,J104)</f>
        <v>849</v>
      </c>
      <c r="K99" s="480"/>
      <c r="L99" s="480">
        <f>SUM(L100,L104)</f>
        <v>653</v>
      </c>
      <c r="M99" s="480"/>
      <c r="N99" s="481">
        <f aca="true" t="shared" si="41" ref="N99:N107">SUM(J99,L99)</f>
        <v>1502</v>
      </c>
      <c r="O99" s="480"/>
      <c r="P99" s="480">
        <f>SUM(P100,P104)</f>
        <v>77</v>
      </c>
      <c r="Q99" s="480"/>
      <c r="R99" s="480">
        <f>SUM(R100,R104)</f>
        <v>60</v>
      </c>
      <c r="S99" s="480"/>
      <c r="T99" s="481">
        <f aca="true" t="shared" si="42" ref="T99:T112">SUM(P99,R99)</f>
        <v>137</v>
      </c>
      <c r="U99" s="480"/>
      <c r="V99" s="481">
        <f aca="true" t="shared" si="43" ref="V99:V107">SUM(J99,P99)</f>
        <v>926</v>
      </c>
      <c r="W99" s="481"/>
      <c r="X99" s="481">
        <f aca="true" t="shared" si="44" ref="X99:X107">SUM(L99,R99)</f>
        <v>713</v>
      </c>
      <c r="Y99" s="481"/>
      <c r="Z99" s="481">
        <f aca="true" t="shared" si="45" ref="Z99:Z107">SUM(N99,T99)</f>
        <v>1639</v>
      </c>
      <c r="AA99" s="480"/>
      <c r="AB99" s="480">
        <v>0</v>
      </c>
      <c r="AC99" s="480"/>
      <c r="AD99" s="480">
        <v>0</v>
      </c>
      <c r="AE99" s="480"/>
      <c r="AF99" s="480">
        <v>0</v>
      </c>
      <c r="AG99" s="480"/>
      <c r="AH99" s="480">
        <v>0</v>
      </c>
      <c r="AI99" s="481"/>
      <c r="AJ99" s="480">
        <f>SUM(AJ100,AJ104)</f>
        <v>102597</v>
      </c>
      <c r="AK99" s="480"/>
      <c r="AL99" s="480">
        <v>0</v>
      </c>
      <c r="AM99" s="480"/>
      <c r="AN99" s="480">
        <v>0</v>
      </c>
      <c r="AO99" s="481"/>
      <c r="AP99" s="480">
        <v>0</v>
      </c>
      <c r="AQ99" s="481"/>
      <c r="AR99" s="480">
        <v>0</v>
      </c>
      <c r="AS99" s="481"/>
      <c r="AT99" s="480">
        <f>SUM(AT100,AT104)</f>
        <v>471169</v>
      </c>
      <c r="AU99" s="480"/>
      <c r="AV99" s="482">
        <f>SUM(AV100,AV104)</f>
        <v>0</v>
      </c>
    </row>
    <row r="100" spans="2:48" s="477" customFormat="1" ht="16.5" customHeight="1">
      <c r="B100" s="465"/>
      <c r="C100" s="478"/>
      <c r="D100" s="479" t="s">
        <v>306</v>
      </c>
      <c r="E100" s="481">
        <f>SUM(E101:E103)</f>
        <v>85</v>
      </c>
      <c r="F100" s="481">
        <f>SUM(F101:F103)</f>
        <v>19</v>
      </c>
      <c r="G100" s="481">
        <f>SUM(G101:G103)</f>
        <v>1</v>
      </c>
      <c r="H100" s="481">
        <f>SUM(H101:H103)</f>
        <v>65</v>
      </c>
      <c r="I100" s="481"/>
      <c r="J100" s="481">
        <f>SUM(J101:J103)</f>
        <v>155</v>
      </c>
      <c r="K100" s="481"/>
      <c r="L100" s="481">
        <f>SUM(L101:L103)</f>
        <v>289</v>
      </c>
      <c r="M100" s="481"/>
      <c r="N100" s="481">
        <f t="shared" si="41"/>
        <v>444</v>
      </c>
      <c r="O100" s="481"/>
      <c r="P100" s="481">
        <f>SUM(P101:P103)</f>
        <v>76</v>
      </c>
      <c r="Q100" s="481"/>
      <c r="R100" s="481">
        <f>SUM(R101:R103)</f>
        <v>60</v>
      </c>
      <c r="S100" s="481"/>
      <c r="T100" s="481">
        <f t="shared" si="42"/>
        <v>136</v>
      </c>
      <c r="U100" s="481"/>
      <c r="V100" s="481">
        <f t="shared" si="43"/>
        <v>231</v>
      </c>
      <c r="W100" s="481"/>
      <c r="X100" s="481">
        <f t="shared" si="44"/>
        <v>349</v>
      </c>
      <c r="Y100" s="481"/>
      <c r="Z100" s="481">
        <f t="shared" si="45"/>
        <v>580</v>
      </c>
      <c r="AA100" s="481"/>
      <c r="AB100" s="481">
        <f>SUM(AB101:AB103)</f>
        <v>0</v>
      </c>
      <c r="AC100" s="481"/>
      <c r="AD100" s="481">
        <f>SUM(AD101:AD103)</f>
        <v>0</v>
      </c>
      <c r="AE100" s="481"/>
      <c r="AF100" s="481">
        <f>SUM(AF101:AF103)</f>
        <v>0</v>
      </c>
      <c r="AG100" s="481"/>
      <c r="AH100" s="481">
        <f>SUM(AH101:AH103)</f>
        <v>0</v>
      </c>
      <c r="AI100" s="481"/>
      <c r="AJ100" s="481">
        <f>SUM(AJ101:AJ103)</f>
        <v>20261</v>
      </c>
      <c r="AK100" s="481"/>
      <c r="AL100" s="481">
        <f>SUM(AL101:AL103)</f>
        <v>0</v>
      </c>
      <c r="AM100" s="481"/>
      <c r="AN100" s="481">
        <f>SUM(AN101:AN103)</f>
        <v>0</v>
      </c>
      <c r="AO100" s="481"/>
      <c r="AP100" s="481">
        <f>SUM(AP101:AP103)</f>
        <v>0</v>
      </c>
      <c r="AQ100" s="481"/>
      <c r="AR100" s="481">
        <f>SUM(AR101:AR103)</f>
        <v>0</v>
      </c>
      <c r="AS100" s="481"/>
      <c r="AT100" s="481">
        <f>SUM(AT101:AT103)</f>
        <v>49631</v>
      </c>
      <c r="AU100" s="481"/>
      <c r="AV100" s="483">
        <f>SUM(AV101:AV103)</f>
        <v>0</v>
      </c>
    </row>
    <row r="101" spans="2:48" s="461" customFormat="1" ht="16.5" customHeight="1">
      <c r="B101" s="465"/>
      <c r="C101" s="484"/>
      <c r="D101" s="485" t="s">
        <v>307</v>
      </c>
      <c r="E101" s="486">
        <f>SUM(F101:H101)</f>
        <v>22</v>
      </c>
      <c r="F101" s="486">
        <v>0</v>
      </c>
      <c r="G101" s="486">
        <v>0</v>
      </c>
      <c r="H101" s="486">
        <v>22</v>
      </c>
      <c r="I101" s="486"/>
      <c r="J101" s="486">
        <v>0</v>
      </c>
      <c r="K101" s="486"/>
      <c r="L101" s="486">
        <v>7</v>
      </c>
      <c r="M101" s="486"/>
      <c r="N101" s="486">
        <f t="shared" si="41"/>
        <v>7</v>
      </c>
      <c r="O101" s="486"/>
      <c r="P101" s="486">
        <v>22</v>
      </c>
      <c r="Q101" s="486"/>
      <c r="R101" s="486">
        <v>16</v>
      </c>
      <c r="S101" s="486"/>
      <c r="T101" s="486">
        <f t="shared" si="42"/>
        <v>38</v>
      </c>
      <c r="U101" s="486"/>
      <c r="V101" s="486">
        <f t="shared" si="43"/>
        <v>22</v>
      </c>
      <c r="W101" s="486"/>
      <c r="X101" s="486">
        <f t="shared" si="44"/>
        <v>23</v>
      </c>
      <c r="Y101" s="486"/>
      <c r="Z101" s="486">
        <f t="shared" si="45"/>
        <v>45</v>
      </c>
      <c r="AA101" s="486"/>
      <c r="AB101" s="487">
        <v>0</v>
      </c>
      <c r="AC101" s="487"/>
      <c r="AD101" s="487">
        <v>0</v>
      </c>
      <c r="AE101" s="487"/>
      <c r="AF101" s="487">
        <v>0</v>
      </c>
      <c r="AG101" s="486"/>
      <c r="AH101" s="487">
        <v>0</v>
      </c>
      <c r="AI101" s="486"/>
      <c r="AJ101" s="487">
        <v>181</v>
      </c>
      <c r="AK101" s="486"/>
      <c r="AL101" s="487">
        <v>0</v>
      </c>
      <c r="AM101" s="486"/>
      <c r="AN101" s="487">
        <v>0</v>
      </c>
      <c r="AO101" s="486"/>
      <c r="AP101" s="487">
        <v>0</v>
      </c>
      <c r="AQ101" s="486"/>
      <c r="AR101" s="487">
        <v>0</v>
      </c>
      <c r="AS101" s="486"/>
      <c r="AT101" s="487">
        <v>1447</v>
      </c>
      <c r="AU101" s="486"/>
      <c r="AV101" s="488">
        <v>0</v>
      </c>
    </row>
    <row r="102" spans="2:48" s="461" customFormat="1" ht="16.5" customHeight="1">
      <c r="B102" s="465"/>
      <c r="C102" s="484"/>
      <c r="D102" s="485" t="s">
        <v>309</v>
      </c>
      <c r="E102" s="486">
        <f>SUM(F102:H102)</f>
        <v>42</v>
      </c>
      <c r="F102" s="486">
        <v>7</v>
      </c>
      <c r="G102" s="486">
        <v>1</v>
      </c>
      <c r="H102" s="486">
        <v>34</v>
      </c>
      <c r="I102" s="486"/>
      <c r="J102" s="486">
        <v>48</v>
      </c>
      <c r="K102" s="486"/>
      <c r="L102" s="486">
        <v>133</v>
      </c>
      <c r="M102" s="486"/>
      <c r="N102" s="486">
        <f t="shared" si="41"/>
        <v>181</v>
      </c>
      <c r="O102" s="486"/>
      <c r="P102" s="486">
        <v>41</v>
      </c>
      <c r="Q102" s="486"/>
      <c r="R102" s="486">
        <v>36</v>
      </c>
      <c r="S102" s="486"/>
      <c r="T102" s="486">
        <f t="shared" si="42"/>
        <v>77</v>
      </c>
      <c r="U102" s="486"/>
      <c r="V102" s="486">
        <f t="shared" si="43"/>
        <v>89</v>
      </c>
      <c r="W102" s="486"/>
      <c r="X102" s="486">
        <f t="shared" si="44"/>
        <v>169</v>
      </c>
      <c r="Y102" s="486"/>
      <c r="Z102" s="486">
        <f t="shared" si="45"/>
        <v>258</v>
      </c>
      <c r="AA102" s="486"/>
      <c r="AB102" s="487">
        <v>0</v>
      </c>
      <c r="AC102" s="487"/>
      <c r="AD102" s="487">
        <v>0</v>
      </c>
      <c r="AE102" s="487"/>
      <c r="AF102" s="487">
        <v>0</v>
      </c>
      <c r="AG102" s="486"/>
      <c r="AH102" s="487">
        <v>0</v>
      </c>
      <c r="AI102" s="486"/>
      <c r="AJ102" s="487">
        <v>7533</v>
      </c>
      <c r="AK102" s="486"/>
      <c r="AL102" s="487">
        <v>0</v>
      </c>
      <c r="AM102" s="486"/>
      <c r="AN102" s="487">
        <v>0</v>
      </c>
      <c r="AO102" s="486"/>
      <c r="AP102" s="487">
        <v>0</v>
      </c>
      <c r="AQ102" s="486"/>
      <c r="AR102" s="487">
        <v>0</v>
      </c>
      <c r="AS102" s="486"/>
      <c r="AT102" s="487">
        <v>15735</v>
      </c>
      <c r="AU102" s="486"/>
      <c r="AV102" s="488">
        <v>0</v>
      </c>
    </row>
    <row r="103" spans="2:48" s="461" customFormat="1" ht="16.5" customHeight="1">
      <c r="B103" s="465">
        <v>24</v>
      </c>
      <c r="C103" s="484"/>
      <c r="D103" s="485" t="s">
        <v>310</v>
      </c>
      <c r="E103" s="486">
        <f>SUM(F103:H103)</f>
        <v>21</v>
      </c>
      <c r="F103" s="486">
        <v>12</v>
      </c>
      <c r="G103" s="486">
        <v>0</v>
      </c>
      <c r="H103" s="486">
        <v>9</v>
      </c>
      <c r="I103" s="486"/>
      <c r="J103" s="486">
        <v>107</v>
      </c>
      <c r="K103" s="486"/>
      <c r="L103" s="486">
        <v>149</v>
      </c>
      <c r="M103" s="486"/>
      <c r="N103" s="486">
        <f t="shared" si="41"/>
        <v>256</v>
      </c>
      <c r="O103" s="486"/>
      <c r="P103" s="486">
        <v>13</v>
      </c>
      <c r="Q103" s="486"/>
      <c r="R103" s="486">
        <v>8</v>
      </c>
      <c r="S103" s="486"/>
      <c r="T103" s="486">
        <f t="shared" si="42"/>
        <v>21</v>
      </c>
      <c r="U103" s="486"/>
      <c r="V103" s="486">
        <f t="shared" si="43"/>
        <v>120</v>
      </c>
      <c r="W103" s="486"/>
      <c r="X103" s="486">
        <f t="shared" si="44"/>
        <v>157</v>
      </c>
      <c r="Y103" s="486"/>
      <c r="Z103" s="486">
        <f t="shared" si="45"/>
        <v>277</v>
      </c>
      <c r="AA103" s="486"/>
      <c r="AB103" s="487">
        <v>0</v>
      </c>
      <c r="AC103" s="487"/>
      <c r="AD103" s="487">
        <v>0</v>
      </c>
      <c r="AE103" s="487"/>
      <c r="AF103" s="487">
        <v>0</v>
      </c>
      <c r="AG103" s="486"/>
      <c r="AH103" s="487">
        <v>0</v>
      </c>
      <c r="AI103" s="486"/>
      <c r="AJ103" s="487">
        <v>12547</v>
      </c>
      <c r="AK103" s="486"/>
      <c r="AL103" s="487">
        <v>0</v>
      </c>
      <c r="AM103" s="486"/>
      <c r="AN103" s="487">
        <v>0</v>
      </c>
      <c r="AO103" s="486"/>
      <c r="AP103" s="487">
        <v>0</v>
      </c>
      <c r="AQ103" s="486"/>
      <c r="AR103" s="487">
        <v>0</v>
      </c>
      <c r="AS103" s="486"/>
      <c r="AT103" s="487">
        <v>32449</v>
      </c>
      <c r="AU103" s="486"/>
      <c r="AV103" s="488">
        <v>0</v>
      </c>
    </row>
    <row r="104" spans="2:48" s="477" customFormat="1" ht="16.5" customHeight="1">
      <c r="B104" s="1497" t="s">
        <v>327</v>
      </c>
      <c r="C104" s="489"/>
      <c r="D104" s="479" t="s">
        <v>311</v>
      </c>
      <c r="E104" s="481">
        <f>SUM(E105:E112)</f>
        <v>22</v>
      </c>
      <c r="F104" s="481">
        <f>SUM(F105:F112)</f>
        <v>21</v>
      </c>
      <c r="G104" s="481">
        <f>SUM(G105:G112)</f>
        <v>0</v>
      </c>
      <c r="H104" s="481">
        <f>SUM(H105:H112)</f>
        <v>1</v>
      </c>
      <c r="I104" s="481"/>
      <c r="J104" s="481">
        <f>SUM(J105:J112)</f>
        <v>694</v>
      </c>
      <c r="K104" s="481"/>
      <c r="L104" s="481">
        <f>SUM(L105:L112)</f>
        <v>364</v>
      </c>
      <c r="M104" s="481"/>
      <c r="N104" s="481">
        <f t="shared" si="41"/>
        <v>1058</v>
      </c>
      <c r="O104" s="481"/>
      <c r="P104" s="481">
        <f>SUM(P105:P112)</f>
        <v>1</v>
      </c>
      <c r="Q104" s="481"/>
      <c r="R104" s="481">
        <f>SUM(R105:R112)</f>
        <v>0</v>
      </c>
      <c r="S104" s="481"/>
      <c r="T104" s="481">
        <f t="shared" si="42"/>
        <v>1</v>
      </c>
      <c r="U104" s="481"/>
      <c r="V104" s="481">
        <f t="shared" si="43"/>
        <v>695</v>
      </c>
      <c r="W104" s="481"/>
      <c r="X104" s="481">
        <f t="shared" si="44"/>
        <v>364</v>
      </c>
      <c r="Y104" s="481"/>
      <c r="Z104" s="481">
        <f t="shared" si="45"/>
        <v>1059</v>
      </c>
      <c r="AA104" s="481"/>
      <c r="AB104" s="481">
        <f>SUM(AB105:AB112)</f>
        <v>12565</v>
      </c>
      <c r="AC104" s="481"/>
      <c r="AD104" s="481">
        <f>SUM(AD105:AD112)</f>
        <v>57976</v>
      </c>
      <c r="AE104" s="481"/>
      <c r="AF104" s="481">
        <f>SUM(AF105:AF112)</f>
        <v>23085</v>
      </c>
      <c r="AG104" s="481"/>
      <c r="AH104" s="481">
        <f>SUM(AH105:AH112)</f>
        <v>1275</v>
      </c>
      <c r="AI104" s="481"/>
      <c r="AJ104" s="480">
        <f>SUM(AJ105:AJ111)</f>
        <v>82336</v>
      </c>
      <c r="AK104" s="481"/>
      <c r="AL104" s="481">
        <f>SUM(AL105:AL112)</f>
        <v>393169</v>
      </c>
      <c r="AM104" s="481"/>
      <c r="AN104" s="481">
        <f>SUM(AN105:AN112)</f>
        <v>9266</v>
      </c>
      <c r="AO104" s="481"/>
      <c r="AP104" s="481">
        <f>SUM(AP105:AP112)</f>
        <v>9102</v>
      </c>
      <c r="AQ104" s="481"/>
      <c r="AR104" s="481">
        <f>SUM(AR105:AR112)</f>
        <v>10001</v>
      </c>
      <c r="AS104" s="481"/>
      <c r="AT104" s="480">
        <f>SUM(AL104,AN104,AP104,AR104)</f>
        <v>421538</v>
      </c>
      <c r="AU104" s="481"/>
      <c r="AV104" s="483">
        <f>SUM(AV105:AV112)</f>
        <v>0</v>
      </c>
    </row>
    <row r="105" spans="2:48" s="461" customFormat="1" ht="16.5" customHeight="1">
      <c r="B105" s="1497"/>
      <c r="C105" s="484"/>
      <c r="D105" s="485" t="s">
        <v>312</v>
      </c>
      <c r="E105" s="486">
        <f aca="true" t="shared" si="46" ref="E105:E112">SUM(F105:H105)</f>
        <v>10</v>
      </c>
      <c r="F105" s="486">
        <v>10</v>
      </c>
      <c r="G105" s="486">
        <v>0</v>
      </c>
      <c r="H105" s="486">
        <v>0</v>
      </c>
      <c r="I105" s="486"/>
      <c r="J105" s="486">
        <v>116</v>
      </c>
      <c r="K105" s="486"/>
      <c r="L105" s="486">
        <v>129</v>
      </c>
      <c r="M105" s="486"/>
      <c r="N105" s="486">
        <f t="shared" si="41"/>
        <v>245</v>
      </c>
      <c r="O105" s="486"/>
      <c r="P105" s="486">
        <v>0</v>
      </c>
      <c r="Q105" s="486"/>
      <c r="R105" s="486">
        <v>0</v>
      </c>
      <c r="S105" s="486"/>
      <c r="T105" s="486">
        <f t="shared" si="42"/>
        <v>0</v>
      </c>
      <c r="U105" s="486"/>
      <c r="V105" s="486">
        <f t="shared" si="43"/>
        <v>116</v>
      </c>
      <c r="W105" s="486"/>
      <c r="X105" s="486">
        <f t="shared" si="44"/>
        <v>129</v>
      </c>
      <c r="Y105" s="486"/>
      <c r="Z105" s="486">
        <f t="shared" si="45"/>
        <v>245</v>
      </c>
      <c r="AA105" s="486"/>
      <c r="AB105" s="487">
        <v>2811</v>
      </c>
      <c r="AC105" s="487"/>
      <c r="AD105" s="487">
        <v>10310</v>
      </c>
      <c r="AE105" s="487"/>
      <c r="AF105" s="487">
        <v>4752</v>
      </c>
      <c r="AG105" s="486"/>
      <c r="AH105" s="486">
        <v>370</v>
      </c>
      <c r="AI105" s="486"/>
      <c r="AJ105" s="487">
        <f>SUM(AD105:AH105)</f>
        <v>15432</v>
      </c>
      <c r="AK105" s="486"/>
      <c r="AL105" s="487">
        <v>55909</v>
      </c>
      <c r="AM105" s="486"/>
      <c r="AN105" s="486">
        <v>1115</v>
      </c>
      <c r="AO105" s="486"/>
      <c r="AP105" s="486">
        <v>601</v>
      </c>
      <c r="AQ105" s="486"/>
      <c r="AR105" s="486">
        <v>2851</v>
      </c>
      <c r="AS105" s="486"/>
      <c r="AT105" s="487">
        <f>SUM(AL105,AN105,AP105,AR105)</f>
        <v>60476</v>
      </c>
      <c r="AU105" s="486"/>
      <c r="AV105" s="488">
        <v>0</v>
      </c>
    </row>
    <row r="106" spans="2:48" s="461" customFormat="1" ht="16.5" customHeight="1">
      <c r="B106" s="1497"/>
      <c r="C106" s="490"/>
      <c r="D106" s="485" t="s">
        <v>313</v>
      </c>
      <c r="E106" s="486">
        <f t="shared" si="46"/>
        <v>6</v>
      </c>
      <c r="F106" s="486">
        <v>5</v>
      </c>
      <c r="G106" s="486">
        <v>0</v>
      </c>
      <c r="H106" s="486">
        <v>1</v>
      </c>
      <c r="I106" s="486"/>
      <c r="J106" s="486">
        <v>141</v>
      </c>
      <c r="K106" s="486"/>
      <c r="L106" s="486">
        <v>105</v>
      </c>
      <c r="M106" s="486"/>
      <c r="N106" s="486">
        <f t="shared" si="41"/>
        <v>246</v>
      </c>
      <c r="O106" s="486"/>
      <c r="P106" s="486">
        <v>1</v>
      </c>
      <c r="Q106" s="486"/>
      <c r="R106" s="486">
        <v>0</v>
      </c>
      <c r="S106" s="486"/>
      <c r="T106" s="486">
        <f t="shared" si="42"/>
        <v>1</v>
      </c>
      <c r="U106" s="486"/>
      <c r="V106" s="486">
        <f t="shared" si="43"/>
        <v>142</v>
      </c>
      <c r="W106" s="486"/>
      <c r="X106" s="486">
        <f t="shared" si="44"/>
        <v>105</v>
      </c>
      <c r="Y106" s="486"/>
      <c r="Z106" s="486">
        <f t="shared" si="45"/>
        <v>247</v>
      </c>
      <c r="AA106" s="486"/>
      <c r="AB106" s="487">
        <v>2848</v>
      </c>
      <c r="AC106" s="487"/>
      <c r="AD106" s="487">
        <v>10940</v>
      </c>
      <c r="AE106" s="487"/>
      <c r="AF106" s="487">
        <v>3930</v>
      </c>
      <c r="AG106" s="486"/>
      <c r="AH106" s="486">
        <v>491</v>
      </c>
      <c r="AI106" s="486"/>
      <c r="AJ106" s="487">
        <f>SUM(AD106:AH106)</f>
        <v>15361</v>
      </c>
      <c r="AK106" s="486"/>
      <c r="AL106" s="487">
        <v>83838</v>
      </c>
      <c r="AM106" s="486"/>
      <c r="AN106" s="486">
        <v>779</v>
      </c>
      <c r="AO106" s="486"/>
      <c r="AP106" s="486">
        <v>379</v>
      </c>
      <c r="AQ106" s="486"/>
      <c r="AR106" s="486">
        <v>1466</v>
      </c>
      <c r="AS106" s="486"/>
      <c r="AT106" s="487">
        <f>SUM(AL106,AN106,AP106,AR106)</f>
        <v>86462</v>
      </c>
      <c r="AU106" s="486"/>
      <c r="AV106" s="488">
        <v>0</v>
      </c>
    </row>
    <row r="107" spans="2:48" s="461" customFormat="1" ht="16.5" customHeight="1">
      <c r="B107" s="1497"/>
      <c r="C107" s="490"/>
      <c r="D107" s="485" t="s">
        <v>314</v>
      </c>
      <c r="E107" s="486">
        <f t="shared" si="46"/>
        <v>4</v>
      </c>
      <c r="F107" s="486">
        <v>4</v>
      </c>
      <c r="G107" s="486">
        <v>0</v>
      </c>
      <c r="H107" s="486">
        <v>0</v>
      </c>
      <c r="I107" s="491" t="s">
        <v>319</v>
      </c>
      <c r="J107" s="486">
        <v>437</v>
      </c>
      <c r="K107" s="491" t="s">
        <v>319</v>
      </c>
      <c r="L107" s="486">
        <v>130</v>
      </c>
      <c r="M107" s="491" t="s">
        <v>319</v>
      </c>
      <c r="N107" s="486">
        <f t="shared" si="41"/>
        <v>567</v>
      </c>
      <c r="O107" s="486"/>
      <c r="P107" s="486">
        <v>0</v>
      </c>
      <c r="Q107" s="486"/>
      <c r="R107" s="486">
        <v>0</v>
      </c>
      <c r="S107" s="486"/>
      <c r="T107" s="486">
        <f t="shared" si="42"/>
        <v>0</v>
      </c>
      <c r="U107" s="491" t="s">
        <v>319</v>
      </c>
      <c r="V107" s="486">
        <f t="shared" si="43"/>
        <v>437</v>
      </c>
      <c r="W107" s="491" t="s">
        <v>319</v>
      </c>
      <c r="X107" s="486">
        <f t="shared" si="44"/>
        <v>130</v>
      </c>
      <c r="Y107" s="491" t="s">
        <v>319</v>
      </c>
      <c r="Z107" s="486">
        <f t="shared" si="45"/>
        <v>567</v>
      </c>
      <c r="AA107" s="491" t="s">
        <v>319</v>
      </c>
      <c r="AB107" s="487">
        <v>6906</v>
      </c>
      <c r="AC107" s="491" t="s">
        <v>319</v>
      </c>
      <c r="AD107" s="487">
        <v>36726</v>
      </c>
      <c r="AE107" s="491"/>
      <c r="AF107" s="487">
        <v>14403</v>
      </c>
      <c r="AG107" s="491" t="s">
        <v>319</v>
      </c>
      <c r="AH107" s="486">
        <v>414</v>
      </c>
      <c r="AI107" s="491" t="s">
        <v>319</v>
      </c>
      <c r="AJ107" s="487">
        <f>SUM(AD107:AH107)</f>
        <v>51543</v>
      </c>
      <c r="AK107" s="491" t="s">
        <v>319</v>
      </c>
      <c r="AL107" s="487">
        <v>253422</v>
      </c>
      <c r="AM107" s="491" t="s">
        <v>319</v>
      </c>
      <c r="AN107" s="487">
        <v>7372</v>
      </c>
      <c r="AO107" s="491" t="s">
        <v>319</v>
      </c>
      <c r="AP107" s="487">
        <v>8122</v>
      </c>
      <c r="AQ107" s="491"/>
      <c r="AR107" s="487">
        <v>5684</v>
      </c>
      <c r="AS107" s="491" t="s">
        <v>319</v>
      </c>
      <c r="AT107" s="487">
        <f>SUM(AL107,AN107,AP107,AR107)</f>
        <v>274600</v>
      </c>
      <c r="AU107" s="486"/>
      <c r="AV107" s="488">
        <v>0</v>
      </c>
    </row>
    <row r="108" spans="2:48" s="461" customFormat="1" ht="16.5" customHeight="1">
      <c r="B108" s="1497"/>
      <c r="C108" s="490"/>
      <c r="D108" s="485" t="s">
        <v>315</v>
      </c>
      <c r="E108" s="486">
        <f t="shared" si="46"/>
        <v>2</v>
      </c>
      <c r="F108" s="486">
        <v>2</v>
      </c>
      <c r="G108" s="486">
        <v>0</v>
      </c>
      <c r="H108" s="486">
        <v>0</v>
      </c>
      <c r="I108" s="486"/>
      <c r="J108" s="486" t="s">
        <v>322</v>
      </c>
      <c r="K108" s="486"/>
      <c r="L108" s="486" t="s">
        <v>322</v>
      </c>
      <c r="M108" s="486"/>
      <c r="N108" s="486" t="s">
        <v>322</v>
      </c>
      <c r="O108" s="486"/>
      <c r="P108" s="486">
        <v>0</v>
      </c>
      <c r="Q108" s="486"/>
      <c r="R108" s="486">
        <v>0</v>
      </c>
      <c r="S108" s="486"/>
      <c r="T108" s="486">
        <f t="shared" si="42"/>
        <v>0</v>
      </c>
      <c r="U108" s="486"/>
      <c r="V108" s="486" t="s">
        <v>322</v>
      </c>
      <c r="W108" s="486"/>
      <c r="X108" s="486" t="s">
        <v>322</v>
      </c>
      <c r="Y108" s="486"/>
      <c r="Z108" s="486" t="s">
        <v>322</v>
      </c>
      <c r="AA108" s="491"/>
      <c r="AB108" s="487" t="s">
        <v>322</v>
      </c>
      <c r="AC108" s="487"/>
      <c r="AD108" s="487" t="s">
        <v>322</v>
      </c>
      <c r="AE108" s="487"/>
      <c r="AF108" s="487" t="s">
        <v>322</v>
      </c>
      <c r="AG108" s="486"/>
      <c r="AH108" s="487" t="s">
        <v>322</v>
      </c>
      <c r="AI108" s="486"/>
      <c r="AJ108" s="487" t="s">
        <v>322</v>
      </c>
      <c r="AK108" s="496"/>
      <c r="AL108" s="487" t="s">
        <v>322</v>
      </c>
      <c r="AM108" s="496"/>
      <c r="AN108" s="487" t="s">
        <v>322</v>
      </c>
      <c r="AO108" s="496"/>
      <c r="AP108" s="487" t="s">
        <v>322</v>
      </c>
      <c r="AQ108" s="496"/>
      <c r="AR108" s="487">
        <v>0</v>
      </c>
      <c r="AS108" s="486"/>
      <c r="AT108" s="487" t="s">
        <v>322</v>
      </c>
      <c r="AU108" s="486"/>
      <c r="AV108" s="488">
        <v>0</v>
      </c>
    </row>
    <row r="109" spans="2:48" s="461" customFormat="1" ht="16.5" customHeight="1">
      <c r="B109" s="1497"/>
      <c r="C109" s="490"/>
      <c r="D109" s="485" t="s">
        <v>316</v>
      </c>
      <c r="E109" s="486">
        <f t="shared" si="46"/>
        <v>0</v>
      </c>
      <c r="F109" s="486">
        <v>0</v>
      </c>
      <c r="G109" s="486">
        <v>0</v>
      </c>
      <c r="H109" s="486">
        <v>0</v>
      </c>
      <c r="I109" s="486"/>
      <c r="J109" s="486">
        <v>0</v>
      </c>
      <c r="K109" s="486"/>
      <c r="L109" s="486">
        <v>0</v>
      </c>
      <c r="M109" s="486"/>
      <c r="N109" s="486">
        <f>SUM(J109,L109)</f>
        <v>0</v>
      </c>
      <c r="O109" s="486"/>
      <c r="P109" s="486">
        <v>0</v>
      </c>
      <c r="Q109" s="486"/>
      <c r="R109" s="486">
        <v>0</v>
      </c>
      <c r="S109" s="486"/>
      <c r="T109" s="486">
        <f t="shared" si="42"/>
        <v>0</v>
      </c>
      <c r="U109" s="486"/>
      <c r="V109" s="486">
        <f>SUM(J109,P109)</f>
        <v>0</v>
      </c>
      <c r="W109" s="486"/>
      <c r="X109" s="486">
        <f>SUM(L109,R109)</f>
        <v>0</v>
      </c>
      <c r="Y109" s="486"/>
      <c r="Z109" s="486">
        <f>SUM(N109,T109)</f>
        <v>0</v>
      </c>
      <c r="AA109" s="486"/>
      <c r="AB109" s="487">
        <v>0</v>
      </c>
      <c r="AC109" s="487"/>
      <c r="AD109" s="487">
        <v>0</v>
      </c>
      <c r="AE109" s="487"/>
      <c r="AF109" s="487">
        <v>0</v>
      </c>
      <c r="AG109" s="486"/>
      <c r="AH109" s="486">
        <v>0</v>
      </c>
      <c r="AI109" s="486"/>
      <c r="AJ109" s="487">
        <f>SUM(AB109,AH109)</f>
        <v>0</v>
      </c>
      <c r="AK109" s="486"/>
      <c r="AL109" s="487">
        <v>0</v>
      </c>
      <c r="AM109" s="486"/>
      <c r="AN109" s="487">
        <v>0</v>
      </c>
      <c r="AO109" s="486"/>
      <c r="AP109" s="487">
        <v>0</v>
      </c>
      <c r="AQ109" s="486"/>
      <c r="AR109" s="487">
        <v>0</v>
      </c>
      <c r="AS109" s="486"/>
      <c r="AT109" s="487">
        <f>SUM(AL109,AN109,AP109,AR109)</f>
        <v>0</v>
      </c>
      <c r="AU109" s="486"/>
      <c r="AV109" s="488">
        <v>0</v>
      </c>
    </row>
    <row r="110" spans="2:48" s="461" customFormat="1" ht="16.5" customHeight="1">
      <c r="B110" s="1497"/>
      <c r="C110" s="490"/>
      <c r="D110" s="485" t="s">
        <v>317</v>
      </c>
      <c r="E110" s="486">
        <f t="shared" si="46"/>
        <v>0</v>
      </c>
      <c r="F110" s="486">
        <v>0</v>
      </c>
      <c r="G110" s="486">
        <v>0</v>
      </c>
      <c r="H110" s="486">
        <v>0</v>
      </c>
      <c r="I110" s="486"/>
      <c r="J110" s="486">
        <v>0</v>
      </c>
      <c r="K110" s="486"/>
      <c r="L110" s="486">
        <v>0</v>
      </c>
      <c r="M110" s="486"/>
      <c r="N110" s="486">
        <f>SUM(J110,L110)</f>
        <v>0</v>
      </c>
      <c r="O110" s="486"/>
      <c r="P110" s="486">
        <v>0</v>
      </c>
      <c r="Q110" s="486"/>
      <c r="R110" s="486">
        <v>0</v>
      </c>
      <c r="S110" s="486"/>
      <c r="T110" s="486">
        <f t="shared" si="42"/>
        <v>0</v>
      </c>
      <c r="U110" s="486"/>
      <c r="V110" s="486">
        <f>SUM(J110,P110)</f>
        <v>0</v>
      </c>
      <c r="W110" s="486"/>
      <c r="X110" s="486">
        <f>SUM(L110,R110)</f>
        <v>0</v>
      </c>
      <c r="Y110" s="486"/>
      <c r="Z110" s="486">
        <f>SUM(N110,T110)</f>
        <v>0</v>
      </c>
      <c r="AA110" s="486"/>
      <c r="AB110" s="487">
        <v>0</v>
      </c>
      <c r="AC110" s="487"/>
      <c r="AD110" s="487">
        <v>0</v>
      </c>
      <c r="AE110" s="487"/>
      <c r="AF110" s="487">
        <v>0</v>
      </c>
      <c r="AG110" s="486"/>
      <c r="AH110" s="486">
        <v>0</v>
      </c>
      <c r="AI110" s="486"/>
      <c r="AJ110" s="487">
        <f>SUM(AB110,AH110)</f>
        <v>0</v>
      </c>
      <c r="AK110" s="486"/>
      <c r="AL110" s="487">
        <v>0</v>
      </c>
      <c r="AM110" s="486"/>
      <c r="AN110" s="487">
        <v>0</v>
      </c>
      <c r="AO110" s="486"/>
      <c r="AP110" s="487">
        <v>0</v>
      </c>
      <c r="AQ110" s="486"/>
      <c r="AR110" s="487">
        <v>0</v>
      </c>
      <c r="AS110" s="486"/>
      <c r="AT110" s="487">
        <f>SUM(AL110,AN110,AP110,AR110)</f>
        <v>0</v>
      </c>
      <c r="AU110" s="486"/>
      <c r="AV110" s="488">
        <v>0</v>
      </c>
    </row>
    <row r="111" spans="2:48" s="461" customFormat="1" ht="16.5" customHeight="1">
      <c r="B111" s="465"/>
      <c r="C111" s="490"/>
      <c r="D111" s="485" t="s">
        <v>318</v>
      </c>
      <c r="E111" s="486">
        <f t="shared" si="46"/>
        <v>0</v>
      </c>
      <c r="F111" s="486">
        <v>0</v>
      </c>
      <c r="G111" s="486">
        <v>0</v>
      </c>
      <c r="H111" s="486">
        <v>0</v>
      </c>
      <c r="I111" s="486"/>
      <c r="J111" s="486">
        <v>0</v>
      </c>
      <c r="K111" s="486"/>
      <c r="L111" s="486">
        <v>0</v>
      </c>
      <c r="M111" s="486"/>
      <c r="N111" s="486">
        <f>SUM(J111,L111)</f>
        <v>0</v>
      </c>
      <c r="O111" s="486"/>
      <c r="P111" s="486">
        <v>0</v>
      </c>
      <c r="Q111" s="486"/>
      <c r="R111" s="486">
        <v>0</v>
      </c>
      <c r="S111" s="486"/>
      <c r="T111" s="486">
        <f t="shared" si="42"/>
        <v>0</v>
      </c>
      <c r="U111" s="486"/>
      <c r="V111" s="486">
        <f>SUM(J111,P111)</f>
        <v>0</v>
      </c>
      <c r="W111" s="486"/>
      <c r="X111" s="486">
        <f>SUM(L111,R111)</f>
        <v>0</v>
      </c>
      <c r="Y111" s="486"/>
      <c r="Z111" s="486">
        <f>SUM(N111,T111)</f>
        <v>0</v>
      </c>
      <c r="AA111" s="486"/>
      <c r="AB111" s="487">
        <v>0</v>
      </c>
      <c r="AC111" s="487"/>
      <c r="AD111" s="487">
        <v>0</v>
      </c>
      <c r="AE111" s="487"/>
      <c r="AF111" s="487">
        <v>0</v>
      </c>
      <c r="AG111" s="486"/>
      <c r="AH111" s="486">
        <v>0</v>
      </c>
      <c r="AI111" s="486"/>
      <c r="AJ111" s="487">
        <f>SUM(AB111,AH111)</f>
        <v>0</v>
      </c>
      <c r="AK111" s="486"/>
      <c r="AL111" s="487">
        <v>0</v>
      </c>
      <c r="AM111" s="486"/>
      <c r="AN111" s="487">
        <v>0</v>
      </c>
      <c r="AO111" s="486"/>
      <c r="AP111" s="487">
        <v>0</v>
      </c>
      <c r="AQ111" s="486"/>
      <c r="AR111" s="487">
        <v>0</v>
      </c>
      <c r="AS111" s="486"/>
      <c r="AT111" s="487">
        <f>SUM(AL111,AN111,AP111,AR111)</f>
        <v>0</v>
      </c>
      <c r="AU111" s="486"/>
      <c r="AV111" s="488">
        <v>0</v>
      </c>
    </row>
    <row r="112" spans="2:48" s="461" customFormat="1" ht="16.5" customHeight="1">
      <c r="B112" s="465"/>
      <c r="C112" s="490"/>
      <c r="D112" s="485" t="s">
        <v>320</v>
      </c>
      <c r="E112" s="486">
        <f t="shared" si="46"/>
        <v>0</v>
      </c>
      <c r="F112" s="486">
        <v>0</v>
      </c>
      <c r="G112" s="486">
        <v>0</v>
      </c>
      <c r="H112" s="486">
        <v>0</v>
      </c>
      <c r="I112" s="486"/>
      <c r="J112" s="486">
        <v>0</v>
      </c>
      <c r="K112" s="486"/>
      <c r="L112" s="486">
        <v>0</v>
      </c>
      <c r="M112" s="486"/>
      <c r="N112" s="486">
        <f>SUM(J112,L112)</f>
        <v>0</v>
      </c>
      <c r="O112" s="486"/>
      <c r="P112" s="486">
        <v>0</v>
      </c>
      <c r="Q112" s="486"/>
      <c r="R112" s="486">
        <v>0</v>
      </c>
      <c r="S112" s="486"/>
      <c r="T112" s="486">
        <f t="shared" si="42"/>
        <v>0</v>
      </c>
      <c r="U112" s="486"/>
      <c r="V112" s="486">
        <f>SUM(J112,P112)</f>
        <v>0</v>
      </c>
      <c r="W112" s="486"/>
      <c r="X112" s="486">
        <f>SUM(L112,R112)</f>
        <v>0</v>
      </c>
      <c r="Y112" s="486"/>
      <c r="Z112" s="486">
        <f>SUM(N112,T112)</f>
        <v>0</v>
      </c>
      <c r="AA112" s="486"/>
      <c r="AB112" s="487">
        <v>0</v>
      </c>
      <c r="AC112" s="487"/>
      <c r="AD112" s="487">
        <v>0</v>
      </c>
      <c r="AE112" s="487"/>
      <c r="AF112" s="487">
        <v>0</v>
      </c>
      <c r="AG112" s="486"/>
      <c r="AH112" s="486">
        <v>0</v>
      </c>
      <c r="AI112" s="486"/>
      <c r="AJ112" s="487">
        <f>SUM(AB112,AH112)</f>
        <v>0</v>
      </c>
      <c r="AK112" s="486"/>
      <c r="AL112" s="487">
        <v>0</v>
      </c>
      <c r="AM112" s="486"/>
      <c r="AN112" s="487">
        <v>0</v>
      </c>
      <c r="AO112" s="486"/>
      <c r="AP112" s="487">
        <v>0</v>
      </c>
      <c r="AQ112" s="486"/>
      <c r="AR112" s="487">
        <v>0</v>
      </c>
      <c r="AS112" s="486"/>
      <c r="AT112" s="487">
        <f>SUM(AL112,AN112,AP112,AR112)</f>
        <v>0</v>
      </c>
      <c r="AU112" s="486"/>
      <c r="AV112" s="488">
        <v>0</v>
      </c>
    </row>
    <row r="113" spans="2:48" ht="12">
      <c r="B113" s="492"/>
      <c r="C113" s="484"/>
      <c r="D113" s="493"/>
      <c r="E113" s="497"/>
      <c r="F113" s="497"/>
      <c r="G113" s="497"/>
      <c r="H113" s="497"/>
      <c r="I113" s="497"/>
      <c r="J113" s="497"/>
      <c r="K113" s="497"/>
      <c r="L113" s="497"/>
      <c r="M113" s="497"/>
      <c r="N113" s="497"/>
      <c r="O113" s="497"/>
      <c r="P113" s="497"/>
      <c r="Q113" s="497"/>
      <c r="R113" s="497"/>
      <c r="S113" s="497"/>
      <c r="T113" s="497"/>
      <c r="U113" s="497"/>
      <c r="V113" s="497"/>
      <c r="W113" s="497"/>
      <c r="X113" s="497"/>
      <c r="Y113" s="497"/>
      <c r="Z113" s="497"/>
      <c r="AA113" s="498"/>
      <c r="AB113" s="497"/>
      <c r="AC113" s="497"/>
      <c r="AD113" s="497"/>
      <c r="AE113" s="497"/>
      <c r="AF113" s="497"/>
      <c r="AG113" s="497"/>
      <c r="AH113" s="497"/>
      <c r="AI113" s="497"/>
      <c r="AJ113" s="497"/>
      <c r="AK113" s="497"/>
      <c r="AL113" s="497"/>
      <c r="AM113" s="497"/>
      <c r="AN113" s="497"/>
      <c r="AO113" s="497"/>
      <c r="AP113" s="497"/>
      <c r="AQ113" s="497"/>
      <c r="AR113" s="497"/>
      <c r="AS113" s="497"/>
      <c r="AT113" s="497"/>
      <c r="AU113" s="497"/>
      <c r="AV113" s="493"/>
    </row>
    <row r="114" spans="2:48" s="477" customFormat="1" ht="16.5" customHeight="1">
      <c r="B114" s="465"/>
      <c r="C114" s="478"/>
      <c r="D114" s="479" t="s">
        <v>1129</v>
      </c>
      <c r="E114" s="480">
        <f>SUM(E115,E119)</f>
        <v>230</v>
      </c>
      <c r="F114" s="480">
        <f>SUM(F115,F119)</f>
        <v>85</v>
      </c>
      <c r="G114" s="480">
        <f>SUM(G115,G119)</f>
        <v>2</v>
      </c>
      <c r="H114" s="480">
        <f>SUM(H115,H119)</f>
        <v>143</v>
      </c>
      <c r="I114" s="480"/>
      <c r="J114" s="480">
        <f>SUM(J115,J119)</f>
        <v>2058</v>
      </c>
      <c r="K114" s="480"/>
      <c r="L114" s="480">
        <f>SUM(L115,L119)</f>
        <v>1086</v>
      </c>
      <c r="M114" s="480"/>
      <c r="N114" s="481">
        <f aca="true" t="shared" si="47" ref="N114:N124">SUM(J114,L114)</f>
        <v>3144</v>
      </c>
      <c r="O114" s="480"/>
      <c r="P114" s="480">
        <f>SUM(P115,P119)</f>
        <v>172</v>
      </c>
      <c r="Q114" s="480"/>
      <c r="R114" s="480">
        <f>SUM(R115,R119)</f>
        <v>96</v>
      </c>
      <c r="S114" s="480"/>
      <c r="T114" s="481">
        <f aca="true" t="shared" si="48" ref="T114:T127">SUM(P114,R114)</f>
        <v>268</v>
      </c>
      <c r="U114" s="480"/>
      <c r="V114" s="481">
        <f aca="true" t="shared" si="49" ref="V114:V124">SUM(J114,P114)</f>
        <v>2230</v>
      </c>
      <c r="W114" s="481"/>
      <c r="X114" s="481">
        <f aca="true" t="shared" si="50" ref="X114:X124">SUM(L114,R114)</f>
        <v>1182</v>
      </c>
      <c r="Y114" s="481"/>
      <c r="Z114" s="481">
        <f aca="true" t="shared" si="51" ref="Z114:Z124">SUM(N114,T114)</f>
        <v>3412</v>
      </c>
      <c r="AA114" s="480"/>
      <c r="AB114" s="480">
        <v>0</v>
      </c>
      <c r="AC114" s="480"/>
      <c r="AD114" s="480">
        <v>0</v>
      </c>
      <c r="AE114" s="480"/>
      <c r="AF114" s="480">
        <v>0</v>
      </c>
      <c r="AG114" s="480"/>
      <c r="AH114" s="480">
        <v>0</v>
      </c>
      <c r="AI114" s="481"/>
      <c r="AJ114" s="480">
        <f>SUM(AJ115,AJ119)</f>
        <v>234065</v>
      </c>
      <c r="AK114" s="480"/>
      <c r="AL114" s="480">
        <v>0</v>
      </c>
      <c r="AM114" s="480"/>
      <c r="AN114" s="480">
        <v>0</v>
      </c>
      <c r="AO114" s="481"/>
      <c r="AP114" s="480">
        <v>0</v>
      </c>
      <c r="AQ114" s="481"/>
      <c r="AR114" s="480">
        <v>0</v>
      </c>
      <c r="AS114" s="481"/>
      <c r="AT114" s="480">
        <f>SUM(AT115,AT119)</f>
        <v>293655</v>
      </c>
      <c r="AU114" s="480"/>
      <c r="AV114" s="482">
        <f>SUM(AV115,AV119)</f>
        <v>70</v>
      </c>
    </row>
    <row r="115" spans="2:48" s="477" customFormat="1" ht="16.5" customHeight="1">
      <c r="B115" s="465"/>
      <c r="C115" s="478"/>
      <c r="D115" s="479" t="s">
        <v>306</v>
      </c>
      <c r="E115" s="481">
        <f>SUM(E116:E118)</f>
        <v>187</v>
      </c>
      <c r="F115" s="481">
        <f>SUM(F116:F118)</f>
        <v>47</v>
      </c>
      <c r="G115" s="481">
        <f>SUM(G116:G118)</f>
        <v>1</v>
      </c>
      <c r="H115" s="481">
        <f>SUM(H116:H118)</f>
        <v>139</v>
      </c>
      <c r="I115" s="481"/>
      <c r="J115" s="481">
        <f>SUM(J116:J118)</f>
        <v>550</v>
      </c>
      <c r="K115" s="481"/>
      <c r="L115" s="481">
        <f>SUM(L116:L118)</f>
        <v>476</v>
      </c>
      <c r="M115" s="481"/>
      <c r="N115" s="481">
        <f t="shared" si="47"/>
        <v>1026</v>
      </c>
      <c r="O115" s="481"/>
      <c r="P115" s="481">
        <f>SUM(P116:P118)</f>
        <v>168</v>
      </c>
      <c r="Q115" s="481"/>
      <c r="R115" s="481">
        <f>SUM(R116:R118)</f>
        <v>95</v>
      </c>
      <c r="S115" s="481"/>
      <c r="T115" s="481">
        <f t="shared" si="48"/>
        <v>263</v>
      </c>
      <c r="U115" s="481"/>
      <c r="V115" s="481">
        <f t="shared" si="49"/>
        <v>718</v>
      </c>
      <c r="W115" s="481"/>
      <c r="X115" s="481">
        <f t="shared" si="50"/>
        <v>571</v>
      </c>
      <c r="Y115" s="481"/>
      <c r="Z115" s="481">
        <f t="shared" si="51"/>
        <v>1289</v>
      </c>
      <c r="AA115" s="481"/>
      <c r="AB115" s="481">
        <f>SUM(AB116:AB118)</f>
        <v>0</v>
      </c>
      <c r="AC115" s="481"/>
      <c r="AD115" s="481">
        <f>SUM(AD116:AD118)</f>
        <v>0</v>
      </c>
      <c r="AE115" s="481"/>
      <c r="AF115" s="481">
        <f>SUM(AF116:AF118)</f>
        <v>0</v>
      </c>
      <c r="AG115" s="481"/>
      <c r="AH115" s="481">
        <f>SUM(AH116:AH118)</f>
        <v>0</v>
      </c>
      <c r="AI115" s="481"/>
      <c r="AJ115" s="481">
        <f>SUM(AJ116:AJ118)</f>
        <v>64351</v>
      </c>
      <c r="AK115" s="481"/>
      <c r="AL115" s="481">
        <f>SUM(AL116:AL118)</f>
        <v>0</v>
      </c>
      <c r="AM115" s="481"/>
      <c r="AN115" s="481">
        <f>SUM(AN116:AN118)</f>
        <v>0</v>
      </c>
      <c r="AO115" s="481"/>
      <c r="AP115" s="481">
        <f>SUM(AP116:AP118)</f>
        <v>0</v>
      </c>
      <c r="AQ115" s="481"/>
      <c r="AR115" s="481">
        <f>SUM(AR116:AR118)</f>
        <v>0</v>
      </c>
      <c r="AS115" s="481"/>
      <c r="AT115" s="481">
        <f>SUM(AT116:AT118)</f>
        <v>82844</v>
      </c>
      <c r="AU115" s="481"/>
      <c r="AV115" s="483">
        <f>SUM(AV116:AV118)</f>
        <v>0</v>
      </c>
    </row>
    <row r="116" spans="2:48" s="461" customFormat="1" ht="16.5" customHeight="1">
      <c r="B116" s="465"/>
      <c r="C116" s="484"/>
      <c r="D116" s="485" t="s">
        <v>307</v>
      </c>
      <c r="E116" s="486">
        <f>SUM(F116:H116)</f>
        <v>58</v>
      </c>
      <c r="F116" s="486">
        <v>2</v>
      </c>
      <c r="G116" s="486">
        <v>0</v>
      </c>
      <c r="H116" s="486">
        <v>56</v>
      </c>
      <c r="I116" s="486"/>
      <c r="J116" s="486">
        <v>17</v>
      </c>
      <c r="K116" s="486"/>
      <c r="L116" s="486">
        <v>13</v>
      </c>
      <c r="M116" s="486"/>
      <c r="N116" s="486">
        <f t="shared" si="47"/>
        <v>30</v>
      </c>
      <c r="O116" s="486"/>
      <c r="P116" s="486">
        <v>65</v>
      </c>
      <c r="Q116" s="486"/>
      <c r="R116" s="486">
        <v>26</v>
      </c>
      <c r="S116" s="486"/>
      <c r="T116" s="486">
        <f t="shared" si="48"/>
        <v>91</v>
      </c>
      <c r="U116" s="486"/>
      <c r="V116" s="486">
        <f t="shared" si="49"/>
        <v>82</v>
      </c>
      <c r="W116" s="486"/>
      <c r="X116" s="486">
        <f t="shared" si="50"/>
        <v>39</v>
      </c>
      <c r="Y116" s="486"/>
      <c r="Z116" s="486">
        <f t="shared" si="51"/>
        <v>121</v>
      </c>
      <c r="AA116" s="486"/>
      <c r="AB116" s="487">
        <v>0</v>
      </c>
      <c r="AC116" s="487"/>
      <c r="AD116" s="487">
        <v>0</v>
      </c>
      <c r="AE116" s="487"/>
      <c r="AF116" s="487">
        <v>0</v>
      </c>
      <c r="AG116" s="486"/>
      <c r="AH116" s="487">
        <v>0</v>
      </c>
      <c r="AI116" s="486"/>
      <c r="AJ116" s="487">
        <v>1322</v>
      </c>
      <c r="AK116" s="486"/>
      <c r="AL116" s="487">
        <v>0</v>
      </c>
      <c r="AM116" s="486"/>
      <c r="AN116" s="487">
        <v>0</v>
      </c>
      <c r="AO116" s="486"/>
      <c r="AP116" s="487">
        <v>0</v>
      </c>
      <c r="AQ116" s="486"/>
      <c r="AR116" s="487">
        <v>0</v>
      </c>
      <c r="AS116" s="486"/>
      <c r="AT116" s="487">
        <v>5635</v>
      </c>
      <c r="AU116" s="486"/>
      <c r="AV116" s="488"/>
    </row>
    <row r="117" spans="2:48" s="461" customFormat="1" ht="16.5" customHeight="1">
      <c r="B117" s="465"/>
      <c r="C117" s="484"/>
      <c r="D117" s="485" t="s">
        <v>309</v>
      </c>
      <c r="E117" s="486">
        <f>SUM(F117:H117)</f>
        <v>82</v>
      </c>
      <c r="F117" s="486">
        <v>14</v>
      </c>
      <c r="G117" s="486">
        <v>0</v>
      </c>
      <c r="H117" s="486">
        <v>68</v>
      </c>
      <c r="I117" s="486"/>
      <c r="J117" s="486">
        <v>182</v>
      </c>
      <c r="K117" s="486"/>
      <c r="L117" s="486">
        <v>180</v>
      </c>
      <c r="M117" s="486"/>
      <c r="N117" s="486">
        <f t="shared" si="47"/>
        <v>362</v>
      </c>
      <c r="O117" s="486"/>
      <c r="P117" s="486">
        <v>85</v>
      </c>
      <c r="Q117" s="486"/>
      <c r="R117" s="486">
        <v>51</v>
      </c>
      <c r="S117" s="486"/>
      <c r="T117" s="486">
        <f t="shared" si="48"/>
        <v>136</v>
      </c>
      <c r="U117" s="486"/>
      <c r="V117" s="486">
        <f t="shared" si="49"/>
        <v>267</v>
      </c>
      <c r="W117" s="486"/>
      <c r="X117" s="486">
        <f t="shared" si="50"/>
        <v>231</v>
      </c>
      <c r="Y117" s="486"/>
      <c r="Z117" s="486">
        <f t="shared" si="51"/>
        <v>498</v>
      </c>
      <c r="AA117" s="486"/>
      <c r="AB117" s="487">
        <v>0</v>
      </c>
      <c r="AC117" s="487"/>
      <c r="AD117" s="487">
        <v>0</v>
      </c>
      <c r="AE117" s="487"/>
      <c r="AF117" s="487">
        <v>0</v>
      </c>
      <c r="AG117" s="486"/>
      <c r="AH117" s="487">
        <v>0</v>
      </c>
      <c r="AI117" s="486"/>
      <c r="AJ117" s="487">
        <v>19096</v>
      </c>
      <c r="AK117" s="486"/>
      <c r="AL117" s="487">
        <v>0</v>
      </c>
      <c r="AM117" s="486"/>
      <c r="AN117" s="487">
        <v>0</v>
      </c>
      <c r="AO117" s="486"/>
      <c r="AP117" s="487">
        <v>0</v>
      </c>
      <c r="AQ117" s="486"/>
      <c r="AR117" s="487">
        <v>0</v>
      </c>
      <c r="AS117" s="486"/>
      <c r="AT117" s="487">
        <v>26453</v>
      </c>
      <c r="AU117" s="486"/>
      <c r="AV117" s="488"/>
    </row>
    <row r="118" spans="2:48" s="461" customFormat="1" ht="16.5" customHeight="1">
      <c r="B118" s="465">
        <v>25</v>
      </c>
      <c r="C118" s="484"/>
      <c r="D118" s="485" t="s">
        <v>310</v>
      </c>
      <c r="E118" s="486">
        <f>SUM(F118:H118)</f>
        <v>47</v>
      </c>
      <c r="F118" s="486">
        <v>31</v>
      </c>
      <c r="G118" s="486">
        <v>1</v>
      </c>
      <c r="H118" s="486">
        <v>15</v>
      </c>
      <c r="I118" s="486"/>
      <c r="J118" s="486">
        <v>351</v>
      </c>
      <c r="K118" s="486"/>
      <c r="L118" s="486">
        <v>283</v>
      </c>
      <c r="M118" s="486"/>
      <c r="N118" s="486">
        <f t="shared" si="47"/>
        <v>634</v>
      </c>
      <c r="O118" s="486"/>
      <c r="P118" s="486">
        <v>18</v>
      </c>
      <c r="Q118" s="486"/>
      <c r="R118" s="486">
        <v>18</v>
      </c>
      <c r="S118" s="486"/>
      <c r="T118" s="486">
        <f t="shared" si="48"/>
        <v>36</v>
      </c>
      <c r="U118" s="486"/>
      <c r="V118" s="486">
        <f t="shared" si="49"/>
        <v>369</v>
      </c>
      <c r="W118" s="486"/>
      <c r="X118" s="486">
        <f t="shared" si="50"/>
        <v>301</v>
      </c>
      <c r="Y118" s="486"/>
      <c r="Z118" s="486">
        <f t="shared" si="51"/>
        <v>670</v>
      </c>
      <c r="AA118" s="486"/>
      <c r="AB118" s="487">
        <v>0</v>
      </c>
      <c r="AC118" s="487"/>
      <c r="AD118" s="487">
        <v>0</v>
      </c>
      <c r="AE118" s="487"/>
      <c r="AF118" s="487">
        <v>0</v>
      </c>
      <c r="AG118" s="486"/>
      <c r="AH118" s="487">
        <v>0</v>
      </c>
      <c r="AI118" s="486"/>
      <c r="AJ118" s="487">
        <v>43933</v>
      </c>
      <c r="AK118" s="486"/>
      <c r="AL118" s="487">
        <v>0</v>
      </c>
      <c r="AM118" s="486"/>
      <c r="AN118" s="487">
        <v>0</v>
      </c>
      <c r="AO118" s="486"/>
      <c r="AP118" s="487">
        <v>0</v>
      </c>
      <c r="AQ118" s="486"/>
      <c r="AR118" s="487">
        <v>0</v>
      </c>
      <c r="AS118" s="486"/>
      <c r="AT118" s="487">
        <v>50756</v>
      </c>
      <c r="AU118" s="486"/>
      <c r="AV118" s="488"/>
    </row>
    <row r="119" spans="2:48" s="477" customFormat="1" ht="16.5" customHeight="1">
      <c r="B119" s="1497" t="s">
        <v>328</v>
      </c>
      <c r="C119" s="489"/>
      <c r="D119" s="479" t="s">
        <v>311</v>
      </c>
      <c r="E119" s="481">
        <f>SUM(E120:E127)</f>
        <v>43</v>
      </c>
      <c r="F119" s="481">
        <f>SUM(F120:F127)</f>
        <v>38</v>
      </c>
      <c r="G119" s="481">
        <f>SUM(G120:G127)</f>
        <v>1</v>
      </c>
      <c r="H119" s="481">
        <f>SUM(H120:H127)</f>
        <v>4</v>
      </c>
      <c r="I119" s="481"/>
      <c r="J119" s="481">
        <f>SUM(J120:J127)</f>
        <v>1508</v>
      </c>
      <c r="K119" s="481"/>
      <c r="L119" s="481">
        <f>SUM(L120:L127)</f>
        <v>610</v>
      </c>
      <c r="M119" s="481"/>
      <c r="N119" s="481">
        <f t="shared" si="47"/>
        <v>2118</v>
      </c>
      <c r="O119" s="481"/>
      <c r="P119" s="481">
        <f>SUM(P120:P127)</f>
        <v>4</v>
      </c>
      <c r="Q119" s="481"/>
      <c r="R119" s="481">
        <f>SUM(R120:R127)</f>
        <v>1</v>
      </c>
      <c r="S119" s="481"/>
      <c r="T119" s="481">
        <f t="shared" si="48"/>
        <v>5</v>
      </c>
      <c r="U119" s="481"/>
      <c r="V119" s="481">
        <f t="shared" si="49"/>
        <v>1512</v>
      </c>
      <c r="W119" s="481"/>
      <c r="X119" s="481">
        <f t="shared" si="50"/>
        <v>611</v>
      </c>
      <c r="Y119" s="481"/>
      <c r="Z119" s="481">
        <f t="shared" si="51"/>
        <v>2123</v>
      </c>
      <c r="AA119" s="481"/>
      <c r="AB119" s="481">
        <f>SUM(AB120:AB127)</f>
        <v>25319</v>
      </c>
      <c r="AC119" s="481"/>
      <c r="AD119" s="481">
        <f>SUM(AD120:AD127)</f>
        <v>93440</v>
      </c>
      <c r="AE119" s="481"/>
      <c r="AF119" s="481">
        <f>SUM(AF120:AF127)</f>
        <v>73951</v>
      </c>
      <c r="AG119" s="481"/>
      <c r="AH119" s="481">
        <f>SUM(AH120:AH127)</f>
        <v>2323</v>
      </c>
      <c r="AI119" s="481"/>
      <c r="AJ119" s="480">
        <f>SUM(AJ120:AJ126)</f>
        <v>169714</v>
      </c>
      <c r="AK119" s="481"/>
      <c r="AL119" s="481">
        <f>SUM(AL120:AL127)</f>
        <v>167119</v>
      </c>
      <c r="AM119" s="481"/>
      <c r="AN119" s="481">
        <f>SUM(AN120:AN127)</f>
        <v>4083</v>
      </c>
      <c r="AO119" s="481"/>
      <c r="AP119" s="481">
        <f>SUM(AP120:AP127)</f>
        <v>2640</v>
      </c>
      <c r="AQ119" s="481"/>
      <c r="AR119" s="481">
        <f>SUM(AR120:AR127)</f>
        <v>36969</v>
      </c>
      <c r="AS119" s="481"/>
      <c r="AT119" s="480">
        <f>SUM(AL119,AN119,AP119,AR119)</f>
        <v>210811</v>
      </c>
      <c r="AU119" s="481"/>
      <c r="AV119" s="483">
        <f>SUM(AV120:AV127)</f>
        <v>70</v>
      </c>
    </row>
    <row r="120" spans="2:48" s="461" customFormat="1" ht="16.5" customHeight="1">
      <c r="B120" s="1497"/>
      <c r="C120" s="484"/>
      <c r="D120" s="485" t="s">
        <v>312</v>
      </c>
      <c r="E120" s="486">
        <f aca="true" t="shared" si="52" ref="E120:E127">SUM(F120:H120)</f>
        <v>18</v>
      </c>
      <c r="F120" s="486">
        <v>15</v>
      </c>
      <c r="G120" s="486">
        <v>1</v>
      </c>
      <c r="H120" s="486">
        <v>2</v>
      </c>
      <c r="I120" s="486"/>
      <c r="J120" s="486">
        <v>256</v>
      </c>
      <c r="K120" s="486"/>
      <c r="L120" s="486">
        <v>183</v>
      </c>
      <c r="M120" s="486"/>
      <c r="N120" s="486">
        <f t="shared" si="47"/>
        <v>439</v>
      </c>
      <c r="O120" s="486"/>
      <c r="P120" s="486">
        <v>2</v>
      </c>
      <c r="Q120" s="486"/>
      <c r="R120" s="486">
        <v>0</v>
      </c>
      <c r="S120" s="486"/>
      <c r="T120" s="486">
        <f t="shared" si="48"/>
        <v>2</v>
      </c>
      <c r="U120" s="486"/>
      <c r="V120" s="486">
        <f t="shared" si="49"/>
        <v>258</v>
      </c>
      <c r="W120" s="486"/>
      <c r="X120" s="486">
        <f t="shared" si="50"/>
        <v>183</v>
      </c>
      <c r="Y120" s="486"/>
      <c r="Z120" s="486">
        <f t="shared" si="51"/>
        <v>441</v>
      </c>
      <c r="AA120" s="486"/>
      <c r="AB120" s="487">
        <v>5204</v>
      </c>
      <c r="AC120" s="487"/>
      <c r="AD120" s="487">
        <v>23197</v>
      </c>
      <c r="AE120" s="487"/>
      <c r="AF120" s="487">
        <v>8064</v>
      </c>
      <c r="AG120" s="486"/>
      <c r="AH120" s="486">
        <v>714</v>
      </c>
      <c r="AI120" s="486"/>
      <c r="AJ120" s="487">
        <f>SUM(AD120:AH120)</f>
        <v>31975</v>
      </c>
      <c r="AK120" s="486"/>
      <c r="AL120" s="487">
        <v>40639</v>
      </c>
      <c r="AM120" s="486"/>
      <c r="AN120" s="486">
        <v>875</v>
      </c>
      <c r="AO120" s="486"/>
      <c r="AP120" s="486">
        <v>580</v>
      </c>
      <c r="AQ120" s="486"/>
      <c r="AR120" s="486">
        <v>9028</v>
      </c>
      <c r="AS120" s="486"/>
      <c r="AT120" s="487">
        <f>SUM(AL120,AN120,AP120,AR120)</f>
        <v>51122</v>
      </c>
      <c r="AU120" s="486"/>
      <c r="AV120" s="488">
        <v>0</v>
      </c>
    </row>
    <row r="121" spans="2:48" s="461" customFormat="1" ht="16.5" customHeight="1">
      <c r="B121" s="1497"/>
      <c r="C121" s="490"/>
      <c r="D121" s="485" t="s">
        <v>313</v>
      </c>
      <c r="E121" s="486">
        <f t="shared" si="52"/>
        <v>14</v>
      </c>
      <c r="F121" s="486">
        <v>12</v>
      </c>
      <c r="G121" s="486">
        <v>0</v>
      </c>
      <c r="H121" s="486">
        <v>2</v>
      </c>
      <c r="I121" s="486"/>
      <c r="J121" s="486">
        <v>333</v>
      </c>
      <c r="K121" s="486"/>
      <c r="L121" s="486">
        <v>176</v>
      </c>
      <c r="M121" s="486"/>
      <c r="N121" s="486">
        <f t="shared" si="47"/>
        <v>509</v>
      </c>
      <c r="O121" s="486"/>
      <c r="P121" s="486">
        <v>2</v>
      </c>
      <c r="Q121" s="486"/>
      <c r="R121" s="486">
        <v>1</v>
      </c>
      <c r="S121" s="486"/>
      <c r="T121" s="486">
        <f t="shared" si="48"/>
        <v>3</v>
      </c>
      <c r="U121" s="486"/>
      <c r="V121" s="486">
        <f t="shared" si="49"/>
        <v>335</v>
      </c>
      <c r="W121" s="486"/>
      <c r="X121" s="486">
        <f t="shared" si="50"/>
        <v>177</v>
      </c>
      <c r="Y121" s="486"/>
      <c r="Z121" s="486">
        <f t="shared" si="51"/>
        <v>512</v>
      </c>
      <c r="AA121" s="486"/>
      <c r="AB121" s="487">
        <v>6113</v>
      </c>
      <c r="AC121" s="487"/>
      <c r="AD121" s="487">
        <v>21831</v>
      </c>
      <c r="AE121" s="487"/>
      <c r="AF121" s="487">
        <v>9652</v>
      </c>
      <c r="AG121" s="486"/>
      <c r="AH121" s="486">
        <v>594</v>
      </c>
      <c r="AI121" s="486"/>
      <c r="AJ121" s="487">
        <f>SUM(AD121:AH121)</f>
        <v>32077</v>
      </c>
      <c r="AK121" s="486"/>
      <c r="AL121" s="487">
        <v>33660</v>
      </c>
      <c r="AM121" s="486"/>
      <c r="AN121" s="486">
        <v>1173</v>
      </c>
      <c r="AO121" s="486"/>
      <c r="AP121" s="486">
        <v>660</v>
      </c>
      <c r="AQ121" s="486"/>
      <c r="AR121" s="486">
        <v>4368</v>
      </c>
      <c r="AS121" s="486"/>
      <c r="AT121" s="487">
        <f>SUM(AL121,AN121,AP121,AR121)</f>
        <v>39861</v>
      </c>
      <c r="AU121" s="486"/>
      <c r="AV121" s="488">
        <v>0</v>
      </c>
    </row>
    <row r="122" spans="2:48" s="461" customFormat="1" ht="16.5" customHeight="1">
      <c r="B122" s="1497"/>
      <c r="C122" s="490"/>
      <c r="D122" s="485" t="s">
        <v>314</v>
      </c>
      <c r="E122" s="486">
        <f t="shared" si="52"/>
        <v>8</v>
      </c>
      <c r="F122" s="486">
        <v>8</v>
      </c>
      <c r="G122" s="486">
        <v>0</v>
      </c>
      <c r="H122" s="486">
        <v>0</v>
      </c>
      <c r="I122" s="486"/>
      <c r="J122" s="486">
        <v>364</v>
      </c>
      <c r="K122" s="486"/>
      <c r="L122" s="486">
        <v>173</v>
      </c>
      <c r="M122" s="486"/>
      <c r="N122" s="486">
        <f t="shared" si="47"/>
        <v>537</v>
      </c>
      <c r="O122" s="486"/>
      <c r="P122" s="486">
        <v>0</v>
      </c>
      <c r="Q122" s="486"/>
      <c r="R122" s="486">
        <v>0</v>
      </c>
      <c r="S122" s="486"/>
      <c r="T122" s="486">
        <f t="shared" si="48"/>
        <v>0</v>
      </c>
      <c r="U122" s="486"/>
      <c r="V122" s="486">
        <f t="shared" si="49"/>
        <v>364</v>
      </c>
      <c r="W122" s="486"/>
      <c r="X122" s="486">
        <f t="shared" si="50"/>
        <v>173</v>
      </c>
      <c r="Y122" s="486"/>
      <c r="Z122" s="486">
        <f t="shared" si="51"/>
        <v>537</v>
      </c>
      <c r="AA122" s="486"/>
      <c r="AB122" s="487">
        <v>6377</v>
      </c>
      <c r="AC122" s="487"/>
      <c r="AD122" s="487">
        <v>26748</v>
      </c>
      <c r="AE122" s="487"/>
      <c r="AF122" s="487">
        <v>11146</v>
      </c>
      <c r="AG122" s="486"/>
      <c r="AH122" s="486">
        <v>161</v>
      </c>
      <c r="AI122" s="486"/>
      <c r="AJ122" s="487">
        <f>SUM(AD122:AH122)</f>
        <v>38055</v>
      </c>
      <c r="AK122" s="486"/>
      <c r="AL122" s="487">
        <v>52106</v>
      </c>
      <c r="AM122" s="486"/>
      <c r="AN122" s="486">
        <v>1203</v>
      </c>
      <c r="AO122" s="486"/>
      <c r="AP122" s="486">
        <v>642</v>
      </c>
      <c r="AQ122" s="486"/>
      <c r="AR122" s="486">
        <v>14935</v>
      </c>
      <c r="AS122" s="486"/>
      <c r="AT122" s="487">
        <f>SUM(AL122,AN122,AP122,AR122)</f>
        <v>68886</v>
      </c>
      <c r="AU122" s="486"/>
      <c r="AV122" s="488">
        <v>70</v>
      </c>
    </row>
    <row r="123" spans="2:48" s="461" customFormat="1" ht="16.5" customHeight="1">
      <c r="B123" s="1497"/>
      <c r="C123" s="490"/>
      <c r="D123" s="485" t="s">
        <v>315</v>
      </c>
      <c r="E123" s="486">
        <f t="shared" si="52"/>
        <v>2</v>
      </c>
      <c r="F123" s="486">
        <v>2</v>
      </c>
      <c r="G123" s="486">
        <v>0</v>
      </c>
      <c r="H123" s="486">
        <v>0</v>
      </c>
      <c r="I123" s="491" t="s">
        <v>319</v>
      </c>
      <c r="J123" s="486">
        <v>555</v>
      </c>
      <c r="K123" s="491" t="s">
        <v>319</v>
      </c>
      <c r="L123" s="486">
        <v>78</v>
      </c>
      <c r="M123" s="491" t="s">
        <v>319</v>
      </c>
      <c r="N123" s="486">
        <f t="shared" si="47"/>
        <v>633</v>
      </c>
      <c r="O123" s="486"/>
      <c r="P123" s="486">
        <v>0</v>
      </c>
      <c r="Q123" s="486"/>
      <c r="R123" s="486">
        <v>0</v>
      </c>
      <c r="S123" s="486"/>
      <c r="T123" s="486">
        <f t="shared" si="48"/>
        <v>0</v>
      </c>
      <c r="U123" s="491" t="s">
        <v>319</v>
      </c>
      <c r="V123" s="486">
        <f t="shared" si="49"/>
        <v>555</v>
      </c>
      <c r="W123" s="491" t="s">
        <v>319</v>
      </c>
      <c r="X123" s="486">
        <f t="shared" si="50"/>
        <v>78</v>
      </c>
      <c r="Y123" s="491" t="s">
        <v>319</v>
      </c>
      <c r="Z123" s="486">
        <f t="shared" si="51"/>
        <v>633</v>
      </c>
      <c r="AA123" s="491" t="s">
        <v>319</v>
      </c>
      <c r="AB123" s="487">
        <v>7625</v>
      </c>
      <c r="AC123" s="495" t="s">
        <v>319</v>
      </c>
      <c r="AD123" s="487">
        <v>21664</v>
      </c>
      <c r="AE123" s="495" t="s">
        <v>319</v>
      </c>
      <c r="AF123" s="487">
        <v>45089</v>
      </c>
      <c r="AG123" s="495" t="s">
        <v>319</v>
      </c>
      <c r="AH123" s="486">
        <v>854</v>
      </c>
      <c r="AI123" s="495" t="s">
        <v>319</v>
      </c>
      <c r="AJ123" s="487">
        <f>SUM(AD123:AH123)</f>
        <v>67607</v>
      </c>
      <c r="AK123" s="491" t="s">
        <v>319</v>
      </c>
      <c r="AL123" s="487">
        <v>40714</v>
      </c>
      <c r="AM123" s="491" t="s">
        <v>319</v>
      </c>
      <c r="AN123" s="486">
        <v>832</v>
      </c>
      <c r="AO123" s="491" t="s">
        <v>319</v>
      </c>
      <c r="AP123" s="486">
        <v>758</v>
      </c>
      <c r="AQ123" s="491" t="s">
        <v>319</v>
      </c>
      <c r="AR123" s="486">
        <v>8638</v>
      </c>
      <c r="AS123" s="491" t="s">
        <v>319</v>
      </c>
      <c r="AT123" s="487">
        <f>SUM(AL123,AN123,AP123,AR123)</f>
        <v>50942</v>
      </c>
      <c r="AU123" s="486"/>
      <c r="AV123" s="488">
        <v>0</v>
      </c>
    </row>
    <row r="124" spans="2:48" s="461" customFormat="1" ht="16.5" customHeight="1">
      <c r="B124" s="1497"/>
      <c r="C124" s="490"/>
      <c r="D124" s="485" t="s">
        <v>316</v>
      </c>
      <c r="E124" s="486">
        <f t="shared" si="52"/>
        <v>0</v>
      </c>
      <c r="F124" s="486">
        <v>0</v>
      </c>
      <c r="G124" s="486">
        <v>0</v>
      </c>
      <c r="H124" s="486">
        <v>0</v>
      </c>
      <c r="I124" s="486"/>
      <c r="J124" s="486">
        <v>0</v>
      </c>
      <c r="K124" s="486"/>
      <c r="L124" s="486">
        <v>0</v>
      </c>
      <c r="M124" s="486"/>
      <c r="N124" s="486">
        <f t="shared" si="47"/>
        <v>0</v>
      </c>
      <c r="O124" s="486"/>
      <c r="P124" s="486">
        <v>0</v>
      </c>
      <c r="Q124" s="486"/>
      <c r="R124" s="486">
        <v>0</v>
      </c>
      <c r="S124" s="486"/>
      <c r="T124" s="486">
        <f t="shared" si="48"/>
        <v>0</v>
      </c>
      <c r="U124" s="486"/>
      <c r="V124" s="486">
        <f t="shared" si="49"/>
        <v>0</v>
      </c>
      <c r="W124" s="486"/>
      <c r="X124" s="486">
        <f t="shared" si="50"/>
        <v>0</v>
      </c>
      <c r="Y124" s="486"/>
      <c r="Z124" s="486">
        <f t="shared" si="51"/>
        <v>0</v>
      </c>
      <c r="AA124" s="491"/>
      <c r="AB124" s="487" t="s">
        <v>322</v>
      </c>
      <c r="AC124" s="487"/>
      <c r="AD124" s="487" t="s">
        <v>322</v>
      </c>
      <c r="AE124" s="487"/>
      <c r="AF124" s="487" t="s">
        <v>322</v>
      </c>
      <c r="AG124" s="491"/>
      <c r="AH124" s="487" t="s">
        <v>322</v>
      </c>
      <c r="AI124" s="491"/>
      <c r="AJ124" s="487" t="s">
        <v>322</v>
      </c>
      <c r="AK124" s="491"/>
      <c r="AL124" s="486" t="s">
        <v>322</v>
      </c>
      <c r="AM124" s="491"/>
      <c r="AN124" s="486" t="s">
        <v>322</v>
      </c>
      <c r="AO124" s="491"/>
      <c r="AP124" s="486" t="s">
        <v>322</v>
      </c>
      <c r="AQ124" s="491"/>
      <c r="AR124" s="486" t="s">
        <v>322</v>
      </c>
      <c r="AS124" s="491"/>
      <c r="AT124" s="486" t="s">
        <v>322</v>
      </c>
      <c r="AU124" s="486"/>
      <c r="AV124" s="488">
        <v>0</v>
      </c>
    </row>
    <row r="125" spans="2:48" s="461" customFormat="1" ht="16.5" customHeight="1">
      <c r="B125" s="1497"/>
      <c r="C125" s="490"/>
      <c r="D125" s="485" t="s">
        <v>317</v>
      </c>
      <c r="E125" s="486">
        <f t="shared" si="52"/>
        <v>1</v>
      </c>
      <c r="F125" s="486">
        <v>1</v>
      </c>
      <c r="G125" s="486">
        <v>0</v>
      </c>
      <c r="H125" s="486">
        <v>0</v>
      </c>
      <c r="I125" s="486"/>
      <c r="J125" s="486" t="s">
        <v>322</v>
      </c>
      <c r="K125" s="486"/>
      <c r="L125" s="486" t="s">
        <v>322</v>
      </c>
      <c r="M125" s="486"/>
      <c r="N125" s="486" t="s">
        <v>322</v>
      </c>
      <c r="O125" s="486"/>
      <c r="P125" s="486">
        <v>0</v>
      </c>
      <c r="Q125" s="486"/>
      <c r="R125" s="486">
        <v>0</v>
      </c>
      <c r="S125" s="486"/>
      <c r="T125" s="486">
        <f t="shared" si="48"/>
        <v>0</v>
      </c>
      <c r="U125" s="486"/>
      <c r="V125" s="486" t="s">
        <v>322</v>
      </c>
      <c r="W125" s="486"/>
      <c r="X125" s="486" t="s">
        <v>322</v>
      </c>
      <c r="Y125" s="486"/>
      <c r="Z125" s="486" t="s">
        <v>322</v>
      </c>
      <c r="AA125" s="486"/>
      <c r="AB125" s="487">
        <v>0</v>
      </c>
      <c r="AC125" s="487"/>
      <c r="AD125" s="487">
        <v>0</v>
      </c>
      <c r="AE125" s="487"/>
      <c r="AF125" s="487">
        <v>0</v>
      </c>
      <c r="AG125" s="486"/>
      <c r="AH125" s="487">
        <v>0</v>
      </c>
      <c r="AI125" s="486"/>
      <c r="AJ125" s="487">
        <v>0</v>
      </c>
      <c r="AK125" s="486"/>
      <c r="AL125" s="486">
        <v>0</v>
      </c>
      <c r="AM125" s="486"/>
      <c r="AN125" s="486">
        <v>0</v>
      </c>
      <c r="AO125" s="486"/>
      <c r="AP125" s="486">
        <v>0</v>
      </c>
      <c r="AQ125" s="486"/>
      <c r="AR125" s="486">
        <v>0</v>
      </c>
      <c r="AS125" s="486"/>
      <c r="AT125" s="486">
        <v>0</v>
      </c>
      <c r="AU125" s="486"/>
      <c r="AV125" s="488">
        <v>0</v>
      </c>
    </row>
    <row r="126" spans="2:48" s="461" customFormat="1" ht="16.5" customHeight="1">
      <c r="B126" s="465"/>
      <c r="C126" s="490"/>
      <c r="D126" s="485" t="s">
        <v>318</v>
      </c>
      <c r="E126" s="486">
        <f t="shared" si="52"/>
        <v>0</v>
      </c>
      <c r="F126" s="486">
        <v>0</v>
      </c>
      <c r="G126" s="486">
        <v>0</v>
      </c>
      <c r="H126" s="486">
        <v>0</v>
      </c>
      <c r="I126" s="486"/>
      <c r="J126" s="486">
        <v>0</v>
      </c>
      <c r="K126" s="486"/>
      <c r="L126" s="486">
        <v>0</v>
      </c>
      <c r="M126" s="486"/>
      <c r="N126" s="486">
        <f>SUM(J126,L126)</f>
        <v>0</v>
      </c>
      <c r="O126" s="486"/>
      <c r="P126" s="486">
        <v>0</v>
      </c>
      <c r="Q126" s="486"/>
      <c r="R126" s="486">
        <v>0</v>
      </c>
      <c r="S126" s="486"/>
      <c r="T126" s="486">
        <f t="shared" si="48"/>
        <v>0</v>
      </c>
      <c r="U126" s="486"/>
      <c r="V126" s="486">
        <f>SUM(J126,P126)</f>
        <v>0</v>
      </c>
      <c r="W126" s="486"/>
      <c r="X126" s="486">
        <f>SUM(L126,R126)</f>
        <v>0</v>
      </c>
      <c r="Y126" s="486"/>
      <c r="Z126" s="486">
        <f>SUM(N126,T126)</f>
        <v>0</v>
      </c>
      <c r="AA126" s="486"/>
      <c r="AB126" s="487">
        <v>0</v>
      </c>
      <c r="AC126" s="487"/>
      <c r="AD126" s="487">
        <v>0</v>
      </c>
      <c r="AE126" s="487"/>
      <c r="AF126" s="487">
        <v>0</v>
      </c>
      <c r="AG126" s="486"/>
      <c r="AH126" s="487">
        <v>0</v>
      </c>
      <c r="AI126" s="486"/>
      <c r="AJ126" s="487">
        <v>0</v>
      </c>
      <c r="AK126" s="486"/>
      <c r="AL126" s="486">
        <v>0</v>
      </c>
      <c r="AM126" s="486"/>
      <c r="AN126" s="486">
        <v>0</v>
      </c>
      <c r="AO126" s="486"/>
      <c r="AP126" s="486">
        <v>0</v>
      </c>
      <c r="AQ126" s="486"/>
      <c r="AR126" s="486">
        <v>0</v>
      </c>
      <c r="AS126" s="486"/>
      <c r="AT126" s="486">
        <v>0</v>
      </c>
      <c r="AU126" s="486"/>
      <c r="AV126" s="488">
        <v>0</v>
      </c>
    </row>
    <row r="127" spans="2:48" s="461" customFormat="1" ht="16.5" customHeight="1">
      <c r="B127" s="465"/>
      <c r="C127" s="490"/>
      <c r="D127" s="485" t="s">
        <v>320</v>
      </c>
      <c r="E127" s="486">
        <f t="shared" si="52"/>
        <v>0</v>
      </c>
      <c r="F127" s="486">
        <v>0</v>
      </c>
      <c r="G127" s="486">
        <v>0</v>
      </c>
      <c r="H127" s="486">
        <v>0</v>
      </c>
      <c r="I127" s="486"/>
      <c r="J127" s="486">
        <v>0</v>
      </c>
      <c r="K127" s="486"/>
      <c r="L127" s="486">
        <v>0</v>
      </c>
      <c r="M127" s="486"/>
      <c r="N127" s="486">
        <f>SUM(J127,L127)</f>
        <v>0</v>
      </c>
      <c r="O127" s="486"/>
      <c r="P127" s="486">
        <v>0</v>
      </c>
      <c r="Q127" s="486"/>
      <c r="R127" s="486">
        <v>0</v>
      </c>
      <c r="S127" s="486"/>
      <c r="T127" s="486">
        <f t="shared" si="48"/>
        <v>0</v>
      </c>
      <c r="U127" s="486"/>
      <c r="V127" s="486">
        <f>SUM(J127,P127)</f>
        <v>0</v>
      </c>
      <c r="W127" s="486"/>
      <c r="X127" s="486">
        <f>SUM(L127,R127)</f>
        <v>0</v>
      </c>
      <c r="Y127" s="486"/>
      <c r="Z127" s="486">
        <f>SUM(N127,T127)</f>
        <v>0</v>
      </c>
      <c r="AA127" s="486"/>
      <c r="AB127" s="487">
        <v>0</v>
      </c>
      <c r="AC127" s="487"/>
      <c r="AD127" s="487">
        <v>0</v>
      </c>
      <c r="AE127" s="487"/>
      <c r="AF127" s="487">
        <v>0</v>
      </c>
      <c r="AG127" s="486"/>
      <c r="AH127" s="487">
        <v>0</v>
      </c>
      <c r="AI127" s="486"/>
      <c r="AJ127" s="487">
        <v>0</v>
      </c>
      <c r="AK127" s="486"/>
      <c r="AL127" s="486">
        <v>0</v>
      </c>
      <c r="AM127" s="486"/>
      <c r="AN127" s="486">
        <v>0</v>
      </c>
      <c r="AO127" s="486"/>
      <c r="AP127" s="486">
        <v>0</v>
      </c>
      <c r="AQ127" s="486"/>
      <c r="AR127" s="486">
        <v>0</v>
      </c>
      <c r="AS127" s="486"/>
      <c r="AT127" s="486">
        <v>0</v>
      </c>
      <c r="AU127" s="486"/>
      <c r="AV127" s="488">
        <v>0</v>
      </c>
    </row>
    <row r="128" spans="2:48" ht="12">
      <c r="B128" s="492"/>
      <c r="C128" s="484"/>
      <c r="D128" s="493"/>
      <c r="E128" s="497"/>
      <c r="F128" s="497"/>
      <c r="G128" s="497"/>
      <c r="H128" s="497"/>
      <c r="I128" s="497"/>
      <c r="J128" s="497"/>
      <c r="K128" s="497"/>
      <c r="L128" s="497"/>
      <c r="M128" s="497"/>
      <c r="N128" s="497"/>
      <c r="O128" s="497"/>
      <c r="P128" s="497"/>
      <c r="Q128" s="497"/>
      <c r="R128" s="497"/>
      <c r="S128" s="497"/>
      <c r="T128" s="497"/>
      <c r="U128" s="497"/>
      <c r="V128" s="497"/>
      <c r="W128" s="497"/>
      <c r="X128" s="497"/>
      <c r="Y128" s="497"/>
      <c r="Z128" s="497"/>
      <c r="AA128" s="498"/>
      <c r="AB128" s="497"/>
      <c r="AC128" s="497"/>
      <c r="AD128" s="497"/>
      <c r="AE128" s="497"/>
      <c r="AF128" s="497"/>
      <c r="AG128" s="497"/>
      <c r="AH128" s="497"/>
      <c r="AI128" s="497"/>
      <c r="AJ128" s="497"/>
      <c r="AK128" s="497"/>
      <c r="AL128" s="497"/>
      <c r="AM128" s="497"/>
      <c r="AN128" s="497"/>
      <c r="AO128" s="497"/>
      <c r="AP128" s="497"/>
      <c r="AQ128" s="497"/>
      <c r="AR128" s="497"/>
      <c r="AS128" s="497"/>
      <c r="AT128" s="497"/>
      <c r="AU128" s="497"/>
      <c r="AV128" s="493"/>
    </row>
    <row r="129" spans="2:48" s="477" customFormat="1" ht="16.5" customHeight="1">
      <c r="B129" s="465"/>
      <c r="C129" s="478"/>
      <c r="D129" s="479" t="s">
        <v>1129</v>
      </c>
      <c r="E129" s="480">
        <f>SUM(E130,E134)</f>
        <v>29</v>
      </c>
      <c r="F129" s="480">
        <f>SUM(F130,F134)</f>
        <v>21</v>
      </c>
      <c r="G129" s="480">
        <f>SUM(G130,G134)</f>
        <v>1</v>
      </c>
      <c r="H129" s="480">
        <f>SUM(H130,H134)</f>
        <v>7</v>
      </c>
      <c r="I129" s="499" t="s">
        <v>329</v>
      </c>
      <c r="J129" s="480">
        <f>SUM(J130,J134)</f>
        <v>1507</v>
      </c>
      <c r="K129" s="499" t="s">
        <v>329</v>
      </c>
      <c r="L129" s="480">
        <f>SUM(L130,L134)</f>
        <v>847</v>
      </c>
      <c r="M129" s="499" t="s">
        <v>329</v>
      </c>
      <c r="N129" s="481">
        <f aca="true" t="shared" si="53" ref="N129:N139">SUM(J129,L129)</f>
        <v>2354</v>
      </c>
      <c r="O129" s="499" t="s">
        <v>329</v>
      </c>
      <c r="P129" s="480">
        <f>SUM(P130,P134)</f>
        <v>9</v>
      </c>
      <c r="Q129" s="499"/>
      <c r="R129" s="480">
        <f>SUM(R130,R134)</f>
        <v>9</v>
      </c>
      <c r="S129" s="499" t="s">
        <v>329</v>
      </c>
      <c r="T129" s="481">
        <f aca="true" t="shared" si="54" ref="T129:T140">SUM(P129,R129)</f>
        <v>18</v>
      </c>
      <c r="U129" s="499" t="s">
        <v>329</v>
      </c>
      <c r="V129" s="481">
        <f aca="true" t="shared" si="55" ref="V129:V139">SUM(J129,P129)</f>
        <v>1516</v>
      </c>
      <c r="W129" s="499" t="s">
        <v>329</v>
      </c>
      <c r="X129" s="481">
        <f aca="true" t="shared" si="56" ref="X129:X139">SUM(L129,R129)</f>
        <v>856</v>
      </c>
      <c r="Y129" s="499" t="s">
        <v>329</v>
      </c>
      <c r="Z129" s="481">
        <f aca="true" t="shared" si="57" ref="Z129:Z139">SUM(N129,T129)</f>
        <v>2372</v>
      </c>
      <c r="AA129" s="480"/>
      <c r="AB129" s="480">
        <v>0</v>
      </c>
      <c r="AC129" s="480"/>
      <c r="AD129" s="480">
        <v>0</v>
      </c>
      <c r="AE129" s="480"/>
      <c r="AF129" s="480">
        <v>0</v>
      </c>
      <c r="AG129" s="480"/>
      <c r="AH129" s="480">
        <v>0</v>
      </c>
      <c r="AI129" s="499" t="s">
        <v>329</v>
      </c>
      <c r="AJ129" s="480">
        <f>SUM(AJ130,AJ134)</f>
        <v>241138</v>
      </c>
      <c r="AK129" s="480"/>
      <c r="AL129" s="480">
        <v>0</v>
      </c>
      <c r="AM129" s="480"/>
      <c r="AN129" s="480">
        <v>0</v>
      </c>
      <c r="AO129" s="481"/>
      <c r="AP129" s="480">
        <v>0</v>
      </c>
      <c r="AQ129" s="481"/>
      <c r="AR129" s="480">
        <v>0</v>
      </c>
      <c r="AS129" s="499" t="s">
        <v>329</v>
      </c>
      <c r="AT129" s="480">
        <f>SUM(AT130,AT134)</f>
        <v>1020184</v>
      </c>
      <c r="AU129" s="480"/>
      <c r="AV129" s="482">
        <f>SUM(AV130,AV134)</f>
        <v>43</v>
      </c>
    </row>
    <row r="130" spans="2:48" s="477" customFormat="1" ht="16.5" customHeight="1">
      <c r="B130" s="465"/>
      <c r="C130" s="478"/>
      <c r="D130" s="479" t="s">
        <v>306</v>
      </c>
      <c r="E130" s="481">
        <f>SUM(E131:E133)</f>
        <v>16</v>
      </c>
      <c r="F130" s="481">
        <f>SUM(F131:F133)</f>
        <v>8</v>
      </c>
      <c r="G130" s="481">
        <f>SUM(G131:G133)</f>
        <v>1</v>
      </c>
      <c r="H130" s="481">
        <f>SUM(H131:H133)</f>
        <v>7</v>
      </c>
      <c r="I130" s="499" t="s">
        <v>329</v>
      </c>
      <c r="J130" s="481">
        <f>SUM(J131:J133)</f>
        <v>81</v>
      </c>
      <c r="K130" s="499" t="s">
        <v>329</v>
      </c>
      <c r="L130" s="481">
        <f>SUM(L131:L133)</f>
        <v>59</v>
      </c>
      <c r="M130" s="499" t="s">
        <v>329</v>
      </c>
      <c r="N130" s="481">
        <f t="shared" si="53"/>
        <v>140</v>
      </c>
      <c r="O130" s="499" t="s">
        <v>329</v>
      </c>
      <c r="P130" s="481">
        <f>SUM(P131:P133)</f>
        <v>9</v>
      </c>
      <c r="Q130" s="499"/>
      <c r="R130" s="481">
        <f>SUM(R131:R133)</f>
        <v>9</v>
      </c>
      <c r="S130" s="499" t="s">
        <v>329</v>
      </c>
      <c r="T130" s="481">
        <f t="shared" si="54"/>
        <v>18</v>
      </c>
      <c r="U130" s="499" t="s">
        <v>329</v>
      </c>
      <c r="V130" s="481">
        <f t="shared" si="55"/>
        <v>90</v>
      </c>
      <c r="W130" s="499" t="s">
        <v>329</v>
      </c>
      <c r="X130" s="481">
        <f t="shared" si="56"/>
        <v>68</v>
      </c>
      <c r="Y130" s="499" t="s">
        <v>329</v>
      </c>
      <c r="Z130" s="481">
        <f t="shared" si="57"/>
        <v>158</v>
      </c>
      <c r="AA130" s="481"/>
      <c r="AB130" s="481">
        <f>SUM(AB131:AB133)</f>
        <v>0</v>
      </c>
      <c r="AC130" s="481"/>
      <c r="AD130" s="481">
        <f>SUM(AD131:AD133)</f>
        <v>0</v>
      </c>
      <c r="AE130" s="481"/>
      <c r="AF130" s="481">
        <f>SUM(AF131:AF133)</f>
        <v>0</v>
      </c>
      <c r="AG130" s="481"/>
      <c r="AH130" s="481">
        <f>SUM(AH131:AH133)</f>
        <v>0</v>
      </c>
      <c r="AI130" s="499" t="s">
        <v>329</v>
      </c>
      <c r="AJ130" s="481">
        <f>SUM(AJ131:AJ133)</f>
        <v>9578</v>
      </c>
      <c r="AK130" s="481"/>
      <c r="AL130" s="481">
        <f>SUM(AL131:AL133)</f>
        <v>0</v>
      </c>
      <c r="AM130" s="481"/>
      <c r="AN130" s="481">
        <f>SUM(AN131:AN133)</f>
        <v>0</v>
      </c>
      <c r="AO130" s="481"/>
      <c r="AP130" s="481">
        <f>SUM(AP131:AP133)</f>
        <v>0</v>
      </c>
      <c r="AQ130" s="481"/>
      <c r="AR130" s="481">
        <f>SUM(AR131:AR133)</f>
        <v>0</v>
      </c>
      <c r="AS130" s="499" t="s">
        <v>329</v>
      </c>
      <c r="AT130" s="481">
        <f>SUM(AT131:AT133)</f>
        <v>39944</v>
      </c>
      <c r="AU130" s="481"/>
      <c r="AV130" s="483">
        <f>SUM(AV131:AV133)</f>
        <v>0</v>
      </c>
    </row>
    <row r="131" spans="2:48" s="461" customFormat="1" ht="16.5" customHeight="1">
      <c r="B131" s="465"/>
      <c r="C131" s="484"/>
      <c r="D131" s="485" t="s">
        <v>307</v>
      </c>
      <c r="E131" s="486">
        <f>SUM(F131:H131)</f>
        <v>4</v>
      </c>
      <c r="F131" s="486">
        <v>2</v>
      </c>
      <c r="G131" s="486">
        <v>0</v>
      </c>
      <c r="H131" s="486">
        <v>2</v>
      </c>
      <c r="I131" s="491"/>
      <c r="J131" s="486">
        <v>3</v>
      </c>
      <c r="K131" s="491"/>
      <c r="L131" s="486">
        <v>3</v>
      </c>
      <c r="M131" s="491"/>
      <c r="N131" s="486">
        <f t="shared" si="53"/>
        <v>6</v>
      </c>
      <c r="O131" s="491" t="s">
        <v>330</v>
      </c>
      <c r="P131" s="486">
        <v>4</v>
      </c>
      <c r="Q131" s="499"/>
      <c r="R131" s="486">
        <v>2</v>
      </c>
      <c r="S131" s="491" t="s">
        <v>330</v>
      </c>
      <c r="T131" s="486">
        <f t="shared" si="54"/>
        <v>6</v>
      </c>
      <c r="U131" s="491" t="s">
        <v>330</v>
      </c>
      <c r="V131" s="486">
        <f t="shared" si="55"/>
        <v>7</v>
      </c>
      <c r="W131" s="486"/>
      <c r="X131" s="486">
        <f t="shared" si="56"/>
        <v>5</v>
      </c>
      <c r="Y131" s="491" t="s">
        <v>330</v>
      </c>
      <c r="Z131" s="486">
        <f t="shared" si="57"/>
        <v>12</v>
      </c>
      <c r="AA131" s="486"/>
      <c r="AB131" s="487">
        <v>0</v>
      </c>
      <c r="AC131" s="487"/>
      <c r="AD131" s="487">
        <v>0</v>
      </c>
      <c r="AE131" s="487"/>
      <c r="AF131" s="487">
        <v>0</v>
      </c>
      <c r="AG131" s="486"/>
      <c r="AH131" s="487">
        <v>0</v>
      </c>
      <c r="AI131" s="491" t="s">
        <v>330</v>
      </c>
      <c r="AJ131" s="487">
        <v>271</v>
      </c>
      <c r="AK131" s="486"/>
      <c r="AL131" s="487">
        <v>0</v>
      </c>
      <c r="AM131" s="486"/>
      <c r="AN131" s="487">
        <v>0</v>
      </c>
      <c r="AO131" s="486"/>
      <c r="AP131" s="487">
        <v>0</v>
      </c>
      <c r="AQ131" s="486"/>
      <c r="AR131" s="487">
        <v>0</v>
      </c>
      <c r="AS131" s="491" t="s">
        <v>330</v>
      </c>
      <c r="AT131" s="487">
        <v>1911</v>
      </c>
      <c r="AU131" s="486"/>
      <c r="AV131" s="488">
        <v>0</v>
      </c>
    </row>
    <row r="132" spans="2:48" s="461" customFormat="1" ht="16.5" customHeight="1">
      <c r="B132" s="465"/>
      <c r="C132" s="484"/>
      <c r="D132" s="485" t="s">
        <v>309</v>
      </c>
      <c r="E132" s="486">
        <f>SUM(F132:H132)</f>
        <v>7</v>
      </c>
      <c r="F132" s="486">
        <v>2</v>
      </c>
      <c r="G132" s="486">
        <v>1</v>
      </c>
      <c r="H132" s="486">
        <v>4</v>
      </c>
      <c r="I132" s="491" t="s">
        <v>319</v>
      </c>
      <c r="J132" s="486">
        <v>26</v>
      </c>
      <c r="K132" s="491" t="s">
        <v>319</v>
      </c>
      <c r="L132" s="486">
        <v>18</v>
      </c>
      <c r="M132" s="491" t="s">
        <v>319</v>
      </c>
      <c r="N132" s="486">
        <f t="shared" si="53"/>
        <v>44</v>
      </c>
      <c r="O132" s="486"/>
      <c r="P132" s="486">
        <v>4</v>
      </c>
      <c r="Q132" s="486"/>
      <c r="R132" s="486">
        <v>6</v>
      </c>
      <c r="S132" s="486"/>
      <c r="T132" s="486">
        <f t="shared" si="54"/>
        <v>10</v>
      </c>
      <c r="U132" s="491" t="s">
        <v>319</v>
      </c>
      <c r="V132" s="486">
        <f t="shared" si="55"/>
        <v>30</v>
      </c>
      <c r="W132" s="491" t="s">
        <v>319</v>
      </c>
      <c r="X132" s="486">
        <f t="shared" si="56"/>
        <v>24</v>
      </c>
      <c r="Y132" s="491" t="s">
        <v>319</v>
      </c>
      <c r="Z132" s="486">
        <f t="shared" si="57"/>
        <v>54</v>
      </c>
      <c r="AA132" s="486"/>
      <c r="AB132" s="487">
        <v>0</v>
      </c>
      <c r="AC132" s="487"/>
      <c r="AD132" s="487">
        <v>0</v>
      </c>
      <c r="AE132" s="487"/>
      <c r="AF132" s="487">
        <v>0</v>
      </c>
      <c r="AG132" s="486"/>
      <c r="AH132" s="487">
        <v>0</v>
      </c>
      <c r="AI132" s="491" t="s">
        <v>319</v>
      </c>
      <c r="AJ132" s="487">
        <v>3900</v>
      </c>
      <c r="AK132" s="486"/>
      <c r="AL132" s="487">
        <v>0</v>
      </c>
      <c r="AM132" s="486"/>
      <c r="AN132" s="487">
        <v>0</v>
      </c>
      <c r="AO132" s="486"/>
      <c r="AP132" s="487">
        <v>0</v>
      </c>
      <c r="AQ132" s="486"/>
      <c r="AR132" s="487">
        <v>0</v>
      </c>
      <c r="AS132" s="491" t="s">
        <v>319</v>
      </c>
      <c r="AT132" s="487">
        <v>14466</v>
      </c>
      <c r="AU132" s="486"/>
      <c r="AV132" s="488">
        <v>0</v>
      </c>
    </row>
    <row r="133" spans="2:48" s="461" customFormat="1" ht="16.5" customHeight="1">
      <c r="B133" s="465">
        <v>26</v>
      </c>
      <c r="C133" s="484"/>
      <c r="D133" s="485" t="s">
        <v>310</v>
      </c>
      <c r="E133" s="486">
        <f>SUM(F133:H133)</f>
        <v>5</v>
      </c>
      <c r="F133" s="486">
        <v>4</v>
      </c>
      <c r="G133" s="486">
        <v>0</v>
      </c>
      <c r="H133" s="486">
        <v>1</v>
      </c>
      <c r="I133" s="491" t="s">
        <v>319</v>
      </c>
      <c r="J133" s="486">
        <v>52</v>
      </c>
      <c r="K133" s="491" t="s">
        <v>319</v>
      </c>
      <c r="L133" s="486">
        <v>38</v>
      </c>
      <c r="M133" s="491" t="s">
        <v>319</v>
      </c>
      <c r="N133" s="486">
        <f t="shared" si="53"/>
        <v>90</v>
      </c>
      <c r="O133" s="486"/>
      <c r="P133" s="486">
        <v>1</v>
      </c>
      <c r="Q133" s="486"/>
      <c r="R133" s="486">
        <v>1</v>
      </c>
      <c r="S133" s="486"/>
      <c r="T133" s="486">
        <f t="shared" si="54"/>
        <v>2</v>
      </c>
      <c r="U133" s="491" t="s">
        <v>319</v>
      </c>
      <c r="V133" s="486">
        <f t="shared" si="55"/>
        <v>53</v>
      </c>
      <c r="W133" s="491" t="s">
        <v>319</v>
      </c>
      <c r="X133" s="486">
        <f t="shared" si="56"/>
        <v>39</v>
      </c>
      <c r="Y133" s="491" t="s">
        <v>319</v>
      </c>
      <c r="Z133" s="486">
        <f t="shared" si="57"/>
        <v>92</v>
      </c>
      <c r="AA133" s="486"/>
      <c r="AB133" s="487">
        <v>0</v>
      </c>
      <c r="AC133" s="487"/>
      <c r="AD133" s="487">
        <v>0</v>
      </c>
      <c r="AE133" s="487"/>
      <c r="AF133" s="487">
        <v>0</v>
      </c>
      <c r="AG133" s="486"/>
      <c r="AH133" s="487">
        <v>0</v>
      </c>
      <c r="AI133" s="491" t="s">
        <v>319</v>
      </c>
      <c r="AJ133" s="487">
        <v>5407</v>
      </c>
      <c r="AK133" s="486"/>
      <c r="AL133" s="487">
        <v>0</v>
      </c>
      <c r="AM133" s="486"/>
      <c r="AN133" s="487">
        <v>0</v>
      </c>
      <c r="AO133" s="486"/>
      <c r="AP133" s="487">
        <v>0</v>
      </c>
      <c r="AQ133" s="486"/>
      <c r="AR133" s="487">
        <v>0</v>
      </c>
      <c r="AS133" s="491" t="s">
        <v>319</v>
      </c>
      <c r="AT133" s="487">
        <v>23567</v>
      </c>
      <c r="AU133" s="486"/>
      <c r="AV133" s="488">
        <v>0</v>
      </c>
    </row>
    <row r="134" spans="2:48" s="477" customFormat="1" ht="16.5" customHeight="1">
      <c r="B134" s="1497" t="s">
        <v>331</v>
      </c>
      <c r="C134" s="489"/>
      <c r="D134" s="479" t="s">
        <v>311</v>
      </c>
      <c r="E134" s="481">
        <f>SUM(E135:E140)</f>
        <v>13</v>
      </c>
      <c r="F134" s="481">
        <f>SUM(F135:F140)</f>
        <v>13</v>
      </c>
      <c r="G134" s="481">
        <f>SUM(G135:G140)</f>
        <v>0</v>
      </c>
      <c r="H134" s="481">
        <f>SUM(H135:H140)</f>
        <v>0</v>
      </c>
      <c r="I134" s="499" t="s">
        <v>329</v>
      </c>
      <c r="J134" s="481">
        <f>SUM(J135:J140)</f>
        <v>1426</v>
      </c>
      <c r="K134" s="499" t="s">
        <v>329</v>
      </c>
      <c r="L134" s="481">
        <f>SUM(L135:L140)</f>
        <v>788</v>
      </c>
      <c r="M134" s="499" t="s">
        <v>329</v>
      </c>
      <c r="N134" s="481">
        <f t="shared" si="53"/>
        <v>2214</v>
      </c>
      <c r="O134" s="481"/>
      <c r="P134" s="481">
        <f>SUM(P135:P140)</f>
        <v>0</v>
      </c>
      <c r="Q134" s="481"/>
      <c r="R134" s="481">
        <f>SUM(R135:R140)</f>
        <v>0</v>
      </c>
      <c r="S134" s="481"/>
      <c r="T134" s="481">
        <f t="shared" si="54"/>
        <v>0</v>
      </c>
      <c r="U134" s="499" t="s">
        <v>329</v>
      </c>
      <c r="V134" s="481">
        <f t="shared" si="55"/>
        <v>1426</v>
      </c>
      <c r="W134" s="499" t="s">
        <v>329</v>
      </c>
      <c r="X134" s="481">
        <f t="shared" si="56"/>
        <v>788</v>
      </c>
      <c r="Y134" s="499" t="s">
        <v>329</v>
      </c>
      <c r="Z134" s="481">
        <f t="shared" si="57"/>
        <v>2214</v>
      </c>
      <c r="AA134" s="499" t="s">
        <v>329</v>
      </c>
      <c r="AB134" s="481">
        <f>SUM(AB135:AB140)</f>
        <v>26227</v>
      </c>
      <c r="AC134" s="499" t="s">
        <v>329</v>
      </c>
      <c r="AD134" s="481">
        <f>SUM(AD135:AD140)</f>
        <v>129109</v>
      </c>
      <c r="AE134" s="499" t="s">
        <v>329</v>
      </c>
      <c r="AF134" s="481">
        <f>SUM(AF135:AF140)</f>
        <v>92081</v>
      </c>
      <c r="AG134" s="499" t="s">
        <v>329</v>
      </c>
      <c r="AH134" s="481">
        <f>SUM(AH135:AH140)</f>
        <v>10370</v>
      </c>
      <c r="AI134" s="499" t="s">
        <v>329</v>
      </c>
      <c r="AJ134" s="480">
        <f>SUM(AJ135:AJ141)</f>
        <v>231560</v>
      </c>
      <c r="AK134" s="499" t="s">
        <v>329</v>
      </c>
      <c r="AL134" s="481">
        <f>SUM(AL135:AL140)</f>
        <v>886629</v>
      </c>
      <c r="AM134" s="499" t="s">
        <v>329</v>
      </c>
      <c r="AN134" s="481">
        <f>SUM(AN135:AN140)</f>
        <v>24168</v>
      </c>
      <c r="AO134" s="499" t="s">
        <v>329</v>
      </c>
      <c r="AP134" s="481">
        <f>SUM(AP135:AP140)</f>
        <v>63715</v>
      </c>
      <c r="AQ134" s="481"/>
      <c r="AR134" s="481">
        <f>SUM(AR135:AR140)</f>
        <v>5728</v>
      </c>
      <c r="AS134" s="499" t="s">
        <v>329</v>
      </c>
      <c r="AT134" s="480">
        <f aca="true" t="shared" si="58" ref="AT134:AT139">SUM(AL134,AN134,AP134,AR134)</f>
        <v>980240</v>
      </c>
      <c r="AU134" s="481"/>
      <c r="AV134" s="483">
        <f>SUM(AV135:AV140)</f>
        <v>43</v>
      </c>
    </row>
    <row r="135" spans="2:48" s="461" customFormat="1" ht="16.5" customHeight="1">
      <c r="B135" s="1497"/>
      <c r="C135" s="484"/>
      <c r="D135" s="485" t="s">
        <v>312</v>
      </c>
      <c r="E135" s="486">
        <f aca="true" t="shared" si="59" ref="E135:E140">SUM(F135:H135)</f>
        <v>2</v>
      </c>
      <c r="F135" s="486">
        <v>2</v>
      </c>
      <c r="G135" s="486">
        <v>0</v>
      </c>
      <c r="H135" s="486">
        <v>0</v>
      </c>
      <c r="I135" s="491" t="s">
        <v>319</v>
      </c>
      <c r="J135" s="486">
        <v>43</v>
      </c>
      <c r="K135" s="491" t="s">
        <v>319</v>
      </c>
      <c r="L135" s="486">
        <v>56</v>
      </c>
      <c r="M135" s="491" t="s">
        <v>319</v>
      </c>
      <c r="N135" s="500">
        <f t="shared" si="53"/>
        <v>99</v>
      </c>
      <c r="O135" s="486"/>
      <c r="P135" s="486">
        <v>0</v>
      </c>
      <c r="Q135" s="486"/>
      <c r="R135" s="486">
        <v>0</v>
      </c>
      <c r="S135" s="486"/>
      <c r="T135" s="486">
        <f t="shared" si="54"/>
        <v>0</v>
      </c>
      <c r="U135" s="491" t="s">
        <v>319</v>
      </c>
      <c r="V135" s="500">
        <f t="shared" si="55"/>
        <v>43</v>
      </c>
      <c r="W135" s="501" t="s">
        <v>319</v>
      </c>
      <c r="X135" s="500">
        <f t="shared" si="56"/>
        <v>56</v>
      </c>
      <c r="Y135" s="501" t="s">
        <v>319</v>
      </c>
      <c r="Z135" s="500">
        <f t="shared" si="57"/>
        <v>99</v>
      </c>
      <c r="AA135" s="491" t="s">
        <v>319</v>
      </c>
      <c r="AB135" s="487">
        <v>1061</v>
      </c>
      <c r="AC135" s="495" t="s">
        <v>319</v>
      </c>
      <c r="AD135" s="487">
        <v>2371</v>
      </c>
      <c r="AE135" s="495" t="s">
        <v>319</v>
      </c>
      <c r="AF135" s="487">
        <v>2063</v>
      </c>
      <c r="AG135" s="491" t="s">
        <v>319</v>
      </c>
      <c r="AH135" s="486">
        <v>197</v>
      </c>
      <c r="AI135" s="491" t="s">
        <v>319</v>
      </c>
      <c r="AJ135" s="487">
        <f>SUM(AD135:AH135)</f>
        <v>4631</v>
      </c>
      <c r="AK135" s="491" t="s">
        <v>319</v>
      </c>
      <c r="AL135" s="487">
        <v>23008</v>
      </c>
      <c r="AM135" s="491" t="s">
        <v>319</v>
      </c>
      <c r="AN135" s="486">
        <v>415</v>
      </c>
      <c r="AO135" s="491" t="s">
        <v>319</v>
      </c>
      <c r="AP135" s="486">
        <v>113</v>
      </c>
      <c r="AQ135" s="491" t="s">
        <v>319</v>
      </c>
      <c r="AR135" s="486">
        <v>384</v>
      </c>
      <c r="AS135" s="491" t="s">
        <v>319</v>
      </c>
      <c r="AT135" s="502">
        <f t="shared" si="58"/>
        <v>23920</v>
      </c>
      <c r="AU135" s="486"/>
      <c r="AV135" s="488">
        <v>0</v>
      </c>
    </row>
    <row r="136" spans="2:48" s="461" customFormat="1" ht="16.5" customHeight="1">
      <c r="B136" s="1497"/>
      <c r="C136" s="490"/>
      <c r="D136" s="485" t="s">
        <v>313</v>
      </c>
      <c r="E136" s="486">
        <f t="shared" si="59"/>
        <v>1</v>
      </c>
      <c r="F136" s="486">
        <v>1</v>
      </c>
      <c r="G136" s="486">
        <v>0</v>
      </c>
      <c r="H136" s="486">
        <v>0</v>
      </c>
      <c r="I136" s="486"/>
      <c r="J136" s="486" t="s">
        <v>322</v>
      </c>
      <c r="K136" s="486"/>
      <c r="L136" s="486" t="s">
        <v>322</v>
      </c>
      <c r="M136" s="486"/>
      <c r="N136" s="500">
        <f t="shared" si="53"/>
        <v>0</v>
      </c>
      <c r="O136" s="486"/>
      <c r="P136" s="486">
        <v>0</v>
      </c>
      <c r="Q136" s="486"/>
      <c r="R136" s="486">
        <v>0</v>
      </c>
      <c r="S136" s="486"/>
      <c r="T136" s="486">
        <f t="shared" si="54"/>
        <v>0</v>
      </c>
      <c r="U136" s="486"/>
      <c r="V136" s="500">
        <f t="shared" si="55"/>
        <v>0</v>
      </c>
      <c r="W136" s="500"/>
      <c r="X136" s="500">
        <f t="shared" si="56"/>
        <v>0</v>
      </c>
      <c r="Y136" s="500"/>
      <c r="Z136" s="500">
        <f t="shared" si="57"/>
        <v>0</v>
      </c>
      <c r="AA136" s="486"/>
      <c r="AB136" s="487" t="s">
        <v>322</v>
      </c>
      <c r="AC136" s="487"/>
      <c r="AD136" s="487" t="s">
        <v>322</v>
      </c>
      <c r="AE136" s="487"/>
      <c r="AF136" s="487" t="s">
        <v>322</v>
      </c>
      <c r="AG136" s="486"/>
      <c r="AH136" s="486" t="s">
        <v>322</v>
      </c>
      <c r="AI136" s="486"/>
      <c r="AJ136" s="502">
        <f>SUM(AB136,AH136)</f>
        <v>0</v>
      </c>
      <c r="AK136" s="486"/>
      <c r="AL136" s="487" t="s">
        <v>322</v>
      </c>
      <c r="AM136" s="486"/>
      <c r="AN136" s="486" t="s">
        <v>322</v>
      </c>
      <c r="AO136" s="486"/>
      <c r="AP136" s="486" t="s">
        <v>322</v>
      </c>
      <c r="AQ136" s="486"/>
      <c r="AR136" s="486" t="s">
        <v>322</v>
      </c>
      <c r="AS136" s="486"/>
      <c r="AT136" s="502">
        <f t="shared" si="58"/>
        <v>0</v>
      </c>
      <c r="AU136" s="486"/>
      <c r="AV136" s="488">
        <v>0</v>
      </c>
    </row>
    <row r="137" spans="2:48" s="461" customFormat="1" ht="16.5" customHeight="1">
      <c r="B137" s="1497"/>
      <c r="C137" s="490"/>
      <c r="D137" s="485" t="s">
        <v>314</v>
      </c>
      <c r="E137" s="486">
        <f t="shared" si="59"/>
        <v>1</v>
      </c>
      <c r="F137" s="486">
        <v>1</v>
      </c>
      <c r="G137" s="486">
        <v>0</v>
      </c>
      <c r="H137" s="486">
        <v>0</v>
      </c>
      <c r="I137" s="491" t="s">
        <v>319</v>
      </c>
      <c r="J137" s="486">
        <v>256</v>
      </c>
      <c r="K137" s="491" t="s">
        <v>319</v>
      </c>
      <c r="L137" s="486">
        <v>90</v>
      </c>
      <c r="M137" s="491" t="s">
        <v>319</v>
      </c>
      <c r="N137" s="500">
        <f t="shared" si="53"/>
        <v>346</v>
      </c>
      <c r="O137" s="486"/>
      <c r="P137" s="486">
        <v>0</v>
      </c>
      <c r="Q137" s="486"/>
      <c r="R137" s="486">
        <v>0</v>
      </c>
      <c r="S137" s="486"/>
      <c r="T137" s="486">
        <f t="shared" si="54"/>
        <v>0</v>
      </c>
      <c r="U137" s="491" t="s">
        <v>319</v>
      </c>
      <c r="V137" s="500">
        <f t="shared" si="55"/>
        <v>256</v>
      </c>
      <c r="W137" s="501" t="s">
        <v>319</v>
      </c>
      <c r="X137" s="500">
        <f t="shared" si="56"/>
        <v>90</v>
      </c>
      <c r="Y137" s="501" t="s">
        <v>319</v>
      </c>
      <c r="Z137" s="500">
        <f t="shared" si="57"/>
        <v>346</v>
      </c>
      <c r="AA137" s="491" t="s">
        <v>319</v>
      </c>
      <c r="AB137" s="487">
        <v>3151</v>
      </c>
      <c r="AC137" s="495" t="s">
        <v>319</v>
      </c>
      <c r="AD137" s="487">
        <v>15425</v>
      </c>
      <c r="AE137" s="495" t="s">
        <v>319</v>
      </c>
      <c r="AF137" s="487">
        <v>13622</v>
      </c>
      <c r="AG137" s="491" t="s">
        <v>319</v>
      </c>
      <c r="AH137" s="486">
        <v>351</v>
      </c>
      <c r="AI137" s="491" t="s">
        <v>319</v>
      </c>
      <c r="AJ137" s="487">
        <f>SUM(AD137:AH137)</f>
        <v>29398</v>
      </c>
      <c r="AK137" s="491" t="s">
        <v>319</v>
      </c>
      <c r="AL137" s="487">
        <v>156443</v>
      </c>
      <c r="AM137" s="491" t="s">
        <v>319</v>
      </c>
      <c r="AN137" s="486">
        <v>2559</v>
      </c>
      <c r="AO137" s="491" t="s">
        <v>319</v>
      </c>
      <c r="AP137" s="486">
        <v>1599</v>
      </c>
      <c r="AQ137" s="491"/>
      <c r="AR137" s="486">
        <v>2849</v>
      </c>
      <c r="AS137" s="491" t="s">
        <v>319</v>
      </c>
      <c r="AT137" s="502">
        <f t="shared" si="58"/>
        <v>163450</v>
      </c>
      <c r="AU137" s="486"/>
      <c r="AV137" s="488">
        <v>0</v>
      </c>
    </row>
    <row r="138" spans="2:48" s="461" customFormat="1" ht="16.5" customHeight="1">
      <c r="B138" s="1497"/>
      <c r="C138" s="490"/>
      <c r="D138" s="485" t="s">
        <v>315</v>
      </c>
      <c r="E138" s="486">
        <f t="shared" si="59"/>
        <v>2</v>
      </c>
      <c r="F138" s="486">
        <v>2</v>
      </c>
      <c r="G138" s="486">
        <v>0</v>
      </c>
      <c r="H138" s="486">
        <v>0</v>
      </c>
      <c r="I138" s="486"/>
      <c r="J138" s="486" t="s">
        <v>322</v>
      </c>
      <c r="K138" s="486"/>
      <c r="L138" s="486" t="s">
        <v>322</v>
      </c>
      <c r="M138" s="486"/>
      <c r="N138" s="500">
        <f t="shared" si="53"/>
        <v>0</v>
      </c>
      <c r="O138" s="486"/>
      <c r="P138" s="486">
        <v>0</v>
      </c>
      <c r="Q138" s="486"/>
      <c r="R138" s="486">
        <v>0</v>
      </c>
      <c r="S138" s="486"/>
      <c r="T138" s="486">
        <f t="shared" si="54"/>
        <v>0</v>
      </c>
      <c r="U138" s="486"/>
      <c r="V138" s="500">
        <f t="shared" si="55"/>
        <v>0</v>
      </c>
      <c r="W138" s="500"/>
      <c r="X138" s="500">
        <f t="shared" si="56"/>
        <v>0</v>
      </c>
      <c r="Y138" s="500"/>
      <c r="Z138" s="500">
        <f t="shared" si="57"/>
        <v>0</v>
      </c>
      <c r="AA138" s="486"/>
      <c r="AB138" s="487" t="s">
        <v>322</v>
      </c>
      <c r="AC138" s="487"/>
      <c r="AD138" s="487" t="s">
        <v>322</v>
      </c>
      <c r="AE138" s="487"/>
      <c r="AF138" s="487" t="s">
        <v>322</v>
      </c>
      <c r="AG138" s="486"/>
      <c r="AH138" s="486">
        <v>0</v>
      </c>
      <c r="AI138" s="486"/>
      <c r="AJ138" s="502">
        <f>SUM(AB138,AH138)</f>
        <v>0</v>
      </c>
      <c r="AK138" s="486"/>
      <c r="AL138" s="487" t="s">
        <v>322</v>
      </c>
      <c r="AM138" s="486"/>
      <c r="AN138" s="486" t="s">
        <v>322</v>
      </c>
      <c r="AO138" s="486"/>
      <c r="AP138" s="486" t="s">
        <v>322</v>
      </c>
      <c r="AQ138" s="486"/>
      <c r="AR138" s="486">
        <v>0</v>
      </c>
      <c r="AS138" s="486"/>
      <c r="AT138" s="502">
        <f t="shared" si="58"/>
        <v>0</v>
      </c>
      <c r="AU138" s="486"/>
      <c r="AV138" s="488">
        <v>0</v>
      </c>
    </row>
    <row r="139" spans="2:48" s="461" customFormat="1" ht="16.5" customHeight="1">
      <c r="B139" s="1497"/>
      <c r="C139" s="490"/>
      <c r="D139" s="485" t="s">
        <v>316</v>
      </c>
      <c r="E139" s="486">
        <f t="shared" si="59"/>
        <v>7</v>
      </c>
      <c r="F139" s="486">
        <v>7</v>
      </c>
      <c r="G139" s="486">
        <v>0</v>
      </c>
      <c r="H139" s="486">
        <v>0</v>
      </c>
      <c r="I139" s="491"/>
      <c r="J139" s="486">
        <v>1127</v>
      </c>
      <c r="K139" s="491"/>
      <c r="L139" s="486">
        <v>642</v>
      </c>
      <c r="M139" s="491"/>
      <c r="N139" s="500">
        <f t="shared" si="53"/>
        <v>1769</v>
      </c>
      <c r="O139" s="486"/>
      <c r="P139" s="486">
        <v>0</v>
      </c>
      <c r="Q139" s="486"/>
      <c r="R139" s="486">
        <v>0</v>
      </c>
      <c r="S139" s="486"/>
      <c r="T139" s="486">
        <f t="shared" si="54"/>
        <v>0</v>
      </c>
      <c r="U139" s="491"/>
      <c r="V139" s="500">
        <f t="shared" si="55"/>
        <v>1127</v>
      </c>
      <c r="W139" s="501"/>
      <c r="X139" s="500">
        <f t="shared" si="56"/>
        <v>642</v>
      </c>
      <c r="Y139" s="501"/>
      <c r="Z139" s="500">
        <f t="shared" si="57"/>
        <v>1769</v>
      </c>
      <c r="AA139" s="491"/>
      <c r="AB139" s="487">
        <v>22015</v>
      </c>
      <c r="AC139" s="487"/>
      <c r="AD139" s="487">
        <v>111313</v>
      </c>
      <c r="AE139" s="487"/>
      <c r="AF139" s="487">
        <v>76396</v>
      </c>
      <c r="AG139" s="491"/>
      <c r="AH139" s="486">
        <v>9822</v>
      </c>
      <c r="AI139" s="491"/>
      <c r="AJ139" s="487">
        <f>SUM(AD139:AH139)</f>
        <v>197531</v>
      </c>
      <c r="AK139" s="491"/>
      <c r="AL139" s="487">
        <v>707178</v>
      </c>
      <c r="AM139" s="491"/>
      <c r="AN139" s="486">
        <v>21194</v>
      </c>
      <c r="AO139" s="491"/>
      <c r="AP139" s="486">
        <v>62003</v>
      </c>
      <c r="AQ139" s="491"/>
      <c r="AR139" s="486">
        <v>2495</v>
      </c>
      <c r="AS139" s="491"/>
      <c r="AT139" s="502">
        <f t="shared" si="58"/>
        <v>792870</v>
      </c>
      <c r="AU139" s="486"/>
      <c r="AV139" s="488">
        <v>43</v>
      </c>
    </row>
    <row r="140" spans="2:48" s="461" customFormat="1" ht="16.5" customHeight="1">
      <c r="B140" s="1497"/>
      <c r="C140" s="490"/>
      <c r="D140" s="485" t="s">
        <v>317</v>
      </c>
      <c r="E140" s="486">
        <f t="shared" si="59"/>
        <v>0</v>
      </c>
      <c r="F140" s="486">
        <v>0</v>
      </c>
      <c r="G140" s="486">
        <v>0</v>
      </c>
      <c r="H140" s="486">
        <v>0</v>
      </c>
      <c r="I140" s="486"/>
      <c r="J140" s="486">
        <v>0</v>
      </c>
      <c r="K140" s="486"/>
      <c r="L140" s="486">
        <v>0</v>
      </c>
      <c r="M140" s="486"/>
      <c r="N140" s="486">
        <v>0</v>
      </c>
      <c r="O140" s="486"/>
      <c r="P140" s="486">
        <v>0</v>
      </c>
      <c r="Q140" s="486"/>
      <c r="R140" s="486">
        <v>0</v>
      </c>
      <c r="S140" s="486"/>
      <c r="T140" s="486">
        <f t="shared" si="54"/>
        <v>0</v>
      </c>
      <c r="U140" s="486"/>
      <c r="V140" s="486">
        <f>SUM(R140,T140)</f>
        <v>0</v>
      </c>
      <c r="W140" s="500"/>
      <c r="X140" s="486">
        <f>SUM(T140,V140)</f>
        <v>0</v>
      </c>
      <c r="Y140" s="500"/>
      <c r="Z140" s="486">
        <f>SUM(V140,X140)</f>
        <v>0</v>
      </c>
      <c r="AA140" s="486"/>
      <c r="AB140" s="487">
        <v>0</v>
      </c>
      <c r="AC140" s="487"/>
      <c r="AD140" s="487">
        <v>0</v>
      </c>
      <c r="AE140" s="487"/>
      <c r="AF140" s="487">
        <v>0</v>
      </c>
      <c r="AG140" s="486"/>
      <c r="AH140" s="486">
        <v>0</v>
      </c>
      <c r="AI140" s="486"/>
      <c r="AJ140" s="486">
        <v>0</v>
      </c>
      <c r="AK140" s="486"/>
      <c r="AL140" s="487">
        <v>0</v>
      </c>
      <c r="AM140" s="486"/>
      <c r="AN140" s="486">
        <v>0</v>
      </c>
      <c r="AO140" s="486"/>
      <c r="AP140" s="486">
        <v>0</v>
      </c>
      <c r="AQ140" s="486"/>
      <c r="AR140" s="486">
        <v>0</v>
      </c>
      <c r="AS140" s="486"/>
      <c r="AT140" s="486">
        <v>0</v>
      </c>
      <c r="AU140" s="486"/>
      <c r="AV140" s="488">
        <v>0</v>
      </c>
    </row>
    <row r="141" spans="2:48" ht="12">
      <c r="B141" s="492"/>
      <c r="C141" s="484"/>
      <c r="D141" s="493"/>
      <c r="E141" s="497"/>
      <c r="F141" s="497"/>
      <c r="G141" s="497"/>
      <c r="H141" s="497"/>
      <c r="I141" s="497"/>
      <c r="J141" s="497"/>
      <c r="K141" s="497"/>
      <c r="L141" s="497"/>
      <c r="M141" s="497"/>
      <c r="N141" s="497"/>
      <c r="O141" s="497"/>
      <c r="P141" s="497"/>
      <c r="Q141" s="497"/>
      <c r="R141" s="497"/>
      <c r="S141" s="497"/>
      <c r="T141" s="497"/>
      <c r="U141" s="497"/>
      <c r="V141" s="497"/>
      <c r="W141" s="497"/>
      <c r="X141" s="497"/>
      <c r="Y141" s="497"/>
      <c r="Z141" s="497"/>
      <c r="AA141" s="498"/>
      <c r="AB141" s="497"/>
      <c r="AC141" s="497"/>
      <c r="AD141" s="497"/>
      <c r="AE141" s="497"/>
      <c r="AF141" s="497"/>
      <c r="AG141" s="497"/>
      <c r="AH141" s="497"/>
      <c r="AI141" s="497"/>
      <c r="AJ141" s="497"/>
      <c r="AK141" s="497"/>
      <c r="AL141" s="497"/>
      <c r="AM141" s="497"/>
      <c r="AN141" s="497"/>
      <c r="AO141" s="497"/>
      <c r="AP141" s="497"/>
      <c r="AQ141" s="497"/>
      <c r="AR141" s="497"/>
      <c r="AS141" s="497"/>
      <c r="AT141" s="503"/>
      <c r="AU141" s="497"/>
      <c r="AV141" s="488"/>
    </row>
    <row r="142" spans="2:48" s="477" customFormat="1" ht="16.5" customHeight="1">
      <c r="B142" s="465"/>
      <c r="C142" s="478"/>
      <c r="D142" s="479" t="s">
        <v>1129</v>
      </c>
      <c r="E142" s="480">
        <f>SUM(E143,E147)</f>
        <v>6</v>
      </c>
      <c r="F142" s="480">
        <f>SUM(F143,F147)</f>
        <v>5</v>
      </c>
      <c r="G142" s="480">
        <f>SUM(G143,G147)</f>
        <v>0</v>
      </c>
      <c r="H142" s="480">
        <f>SUM(H143,H147)</f>
        <v>0</v>
      </c>
      <c r="I142" s="480"/>
      <c r="J142" s="504">
        <f>SUM(J143:J145)</f>
        <v>0</v>
      </c>
      <c r="K142" s="504"/>
      <c r="L142" s="504">
        <f>SUM(L143:L145)</f>
        <v>0</v>
      </c>
      <c r="M142" s="480"/>
      <c r="N142" s="504">
        <f>SUM(N143:N145)</f>
        <v>0</v>
      </c>
      <c r="O142" s="480"/>
      <c r="P142" s="504">
        <f>SUM(P143:P145)</f>
        <v>0</v>
      </c>
      <c r="Q142" s="480"/>
      <c r="R142" s="480">
        <f>SUM(R143,R147)</f>
        <v>0</v>
      </c>
      <c r="S142" s="480"/>
      <c r="T142" s="504">
        <f>SUM(P142,R142)</f>
        <v>0</v>
      </c>
      <c r="U142" s="480"/>
      <c r="V142" s="504">
        <f>SUM(J142,P142)</f>
        <v>0</v>
      </c>
      <c r="W142" s="481"/>
      <c r="X142" s="504">
        <f>SUM(L142,R142)</f>
        <v>0</v>
      </c>
      <c r="Y142" s="481"/>
      <c r="Z142" s="504">
        <f>SUM(N142,T142)</f>
        <v>0</v>
      </c>
      <c r="AA142" s="480"/>
      <c r="AB142" s="480">
        <v>0</v>
      </c>
      <c r="AC142" s="480"/>
      <c r="AD142" s="480">
        <v>0</v>
      </c>
      <c r="AE142" s="480"/>
      <c r="AF142" s="480">
        <v>0</v>
      </c>
      <c r="AG142" s="480"/>
      <c r="AH142" s="480">
        <v>0</v>
      </c>
      <c r="AI142" s="481"/>
      <c r="AJ142" s="480" t="s">
        <v>332</v>
      </c>
      <c r="AK142" s="480"/>
      <c r="AL142" s="480">
        <v>0</v>
      </c>
      <c r="AM142" s="480"/>
      <c r="AN142" s="480">
        <v>0</v>
      </c>
      <c r="AO142" s="481"/>
      <c r="AP142" s="480">
        <v>0</v>
      </c>
      <c r="AQ142" s="481"/>
      <c r="AR142" s="480">
        <v>0</v>
      </c>
      <c r="AS142" s="481"/>
      <c r="AT142" s="480">
        <v>59935</v>
      </c>
      <c r="AU142" s="480"/>
      <c r="AV142" s="482">
        <f>SUM(AV143,AV147)</f>
        <v>0</v>
      </c>
    </row>
    <row r="143" spans="2:48" s="477" customFormat="1" ht="16.5" customHeight="1">
      <c r="B143" s="465">
        <v>27</v>
      </c>
      <c r="C143" s="478"/>
      <c r="D143" s="479" t="s">
        <v>306</v>
      </c>
      <c r="E143" s="481">
        <f>SUM(E144:E146)</f>
        <v>5</v>
      </c>
      <c r="F143" s="481">
        <f>SUM(F144:F146)</f>
        <v>4</v>
      </c>
      <c r="G143" s="481">
        <f>SUM(G144:G146)</f>
        <v>0</v>
      </c>
      <c r="H143" s="481">
        <f>SUM(H144:H146)</f>
        <v>0</v>
      </c>
      <c r="I143" s="481"/>
      <c r="J143" s="504">
        <f>SUM(J144:J146)</f>
        <v>0</v>
      </c>
      <c r="K143" s="504"/>
      <c r="L143" s="504">
        <f>SUM(L144:L146)</f>
        <v>0</v>
      </c>
      <c r="M143" s="504"/>
      <c r="N143" s="504">
        <f>SUM(J143,L143)</f>
        <v>0</v>
      </c>
      <c r="O143" s="481"/>
      <c r="P143" s="504">
        <f>SUM(P144:P146)</f>
        <v>0</v>
      </c>
      <c r="Q143" s="481"/>
      <c r="R143" s="481">
        <f>SUM(R144:R146)</f>
        <v>0</v>
      </c>
      <c r="S143" s="481"/>
      <c r="T143" s="504">
        <f>SUM(T144:T146)</f>
        <v>0</v>
      </c>
      <c r="U143" s="481"/>
      <c r="V143" s="504">
        <f>SUM(J143,P143)</f>
        <v>0</v>
      </c>
      <c r="W143" s="481"/>
      <c r="X143" s="504">
        <f>SUM(L143,R143)</f>
        <v>0</v>
      </c>
      <c r="Y143" s="481"/>
      <c r="Z143" s="504">
        <f>SUM(N143,T143)</f>
        <v>0</v>
      </c>
      <c r="AA143" s="481"/>
      <c r="AB143" s="481">
        <f>SUM(AB144:AB146)</f>
        <v>0</v>
      </c>
      <c r="AC143" s="481"/>
      <c r="AD143" s="481">
        <f>SUM(AD144:AD146)</f>
        <v>0</v>
      </c>
      <c r="AE143" s="481"/>
      <c r="AF143" s="481">
        <f>SUM(AF144:AF146)</f>
        <v>0</v>
      </c>
      <c r="AG143" s="481"/>
      <c r="AH143" s="481">
        <f>SUM(AH144:AH146)</f>
        <v>0</v>
      </c>
      <c r="AI143" s="481"/>
      <c r="AJ143" s="481" t="s">
        <v>332</v>
      </c>
      <c r="AK143" s="481"/>
      <c r="AL143" s="481">
        <f>SUM(AL144:AL146)</f>
        <v>0</v>
      </c>
      <c r="AM143" s="481"/>
      <c r="AN143" s="481">
        <f>SUM(AN144:AN146)</f>
        <v>0</v>
      </c>
      <c r="AO143" s="481"/>
      <c r="AP143" s="481">
        <f>SUM(AP144:AP146)</f>
        <v>0</v>
      </c>
      <c r="AQ143" s="481"/>
      <c r="AR143" s="481">
        <f>SUM(AR144:AR146)</f>
        <v>0</v>
      </c>
      <c r="AS143" s="481"/>
      <c r="AT143" s="481" t="s">
        <v>332</v>
      </c>
      <c r="AU143" s="481"/>
      <c r="AV143" s="483">
        <f>SUM(AV144:AV146)</f>
        <v>0</v>
      </c>
    </row>
    <row r="144" spans="2:48" s="461" customFormat="1" ht="16.5" customHeight="1">
      <c r="B144" s="465"/>
      <c r="C144" s="484"/>
      <c r="D144" s="485" t="s">
        <v>307</v>
      </c>
      <c r="E144" s="486">
        <v>1</v>
      </c>
      <c r="F144" s="486">
        <v>0</v>
      </c>
      <c r="G144" s="486">
        <v>0</v>
      </c>
      <c r="H144" s="486">
        <v>0</v>
      </c>
      <c r="I144" s="486"/>
      <c r="J144" s="486">
        <v>0</v>
      </c>
      <c r="K144" s="486"/>
      <c r="L144" s="486">
        <v>0</v>
      </c>
      <c r="M144" s="486"/>
      <c r="N144" s="486">
        <f>SUM(J144,L144)</f>
        <v>0</v>
      </c>
      <c r="O144" s="486"/>
      <c r="P144" s="486" t="s">
        <v>333</v>
      </c>
      <c r="Q144" s="486"/>
      <c r="R144" s="486">
        <v>0</v>
      </c>
      <c r="S144" s="486"/>
      <c r="T144" s="486" t="s">
        <v>333</v>
      </c>
      <c r="U144" s="486"/>
      <c r="V144" s="486" t="s">
        <v>333</v>
      </c>
      <c r="W144" s="486"/>
      <c r="X144" s="486">
        <v>0</v>
      </c>
      <c r="Y144" s="486"/>
      <c r="Z144" s="486" t="s">
        <v>333</v>
      </c>
      <c r="AA144" s="486"/>
      <c r="AB144" s="487">
        <v>0</v>
      </c>
      <c r="AC144" s="487"/>
      <c r="AD144" s="487">
        <v>0</v>
      </c>
      <c r="AE144" s="487"/>
      <c r="AF144" s="487">
        <v>0</v>
      </c>
      <c r="AG144" s="486"/>
      <c r="AH144" s="487">
        <v>0</v>
      </c>
      <c r="AI144" s="486"/>
      <c r="AJ144" s="487" t="s">
        <v>333</v>
      </c>
      <c r="AK144" s="486"/>
      <c r="AL144" s="487">
        <v>0</v>
      </c>
      <c r="AM144" s="486"/>
      <c r="AN144" s="487">
        <v>0</v>
      </c>
      <c r="AO144" s="486"/>
      <c r="AP144" s="487">
        <v>0</v>
      </c>
      <c r="AQ144" s="486"/>
      <c r="AR144" s="487">
        <v>0</v>
      </c>
      <c r="AS144" s="486"/>
      <c r="AT144" s="487" t="s">
        <v>333</v>
      </c>
      <c r="AU144" s="486"/>
      <c r="AV144" s="488">
        <v>0</v>
      </c>
    </row>
    <row r="145" spans="2:48" s="461" customFormat="1" ht="16.5" customHeight="1">
      <c r="B145" s="1497" t="s">
        <v>334</v>
      </c>
      <c r="C145" s="484"/>
      <c r="D145" s="485" t="s">
        <v>309</v>
      </c>
      <c r="E145" s="486">
        <f>SUM(F145:H145)</f>
        <v>2</v>
      </c>
      <c r="F145" s="486">
        <v>2</v>
      </c>
      <c r="G145" s="486">
        <v>0</v>
      </c>
      <c r="H145" s="486">
        <v>0</v>
      </c>
      <c r="I145" s="486"/>
      <c r="J145" s="486" t="s">
        <v>322</v>
      </c>
      <c r="K145" s="486"/>
      <c r="L145" s="486" t="s">
        <v>322</v>
      </c>
      <c r="M145" s="486"/>
      <c r="N145" s="486" t="s">
        <v>322</v>
      </c>
      <c r="O145" s="486"/>
      <c r="P145" s="486">
        <v>0</v>
      </c>
      <c r="Q145" s="486"/>
      <c r="R145" s="486">
        <v>0</v>
      </c>
      <c r="S145" s="486"/>
      <c r="T145" s="486">
        <f aca="true" t="shared" si="60" ref="T145:T150">SUM(P145,R145)</f>
        <v>0</v>
      </c>
      <c r="U145" s="486"/>
      <c r="V145" s="486" t="s">
        <v>322</v>
      </c>
      <c r="W145" s="486"/>
      <c r="X145" s="486" t="s">
        <v>322</v>
      </c>
      <c r="Y145" s="486"/>
      <c r="Z145" s="486" t="s">
        <v>322</v>
      </c>
      <c r="AA145" s="486"/>
      <c r="AB145" s="487">
        <v>0</v>
      </c>
      <c r="AC145" s="487"/>
      <c r="AD145" s="487">
        <v>0</v>
      </c>
      <c r="AE145" s="487"/>
      <c r="AF145" s="487">
        <v>0</v>
      </c>
      <c r="AG145" s="486"/>
      <c r="AH145" s="487">
        <v>0</v>
      </c>
      <c r="AI145" s="486"/>
      <c r="AJ145" s="487" t="s">
        <v>322</v>
      </c>
      <c r="AK145" s="486"/>
      <c r="AL145" s="487">
        <v>0</v>
      </c>
      <c r="AM145" s="486"/>
      <c r="AN145" s="487">
        <v>0</v>
      </c>
      <c r="AO145" s="486"/>
      <c r="AP145" s="487">
        <v>0</v>
      </c>
      <c r="AQ145" s="486"/>
      <c r="AR145" s="487">
        <v>0</v>
      </c>
      <c r="AS145" s="486"/>
      <c r="AT145" s="487" t="s">
        <v>322</v>
      </c>
      <c r="AU145" s="486"/>
      <c r="AV145" s="488">
        <v>0</v>
      </c>
    </row>
    <row r="146" spans="2:48" s="461" customFormat="1" ht="16.5" customHeight="1">
      <c r="B146" s="1497"/>
      <c r="C146" s="484"/>
      <c r="D146" s="485" t="s">
        <v>310</v>
      </c>
      <c r="E146" s="486">
        <f>SUM(F146:H146)</f>
        <v>2</v>
      </c>
      <c r="F146" s="486">
        <v>2</v>
      </c>
      <c r="G146" s="486">
        <v>0</v>
      </c>
      <c r="H146" s="486">
        <v>0</v>
      </c>
      <c r="I146" s="486"/>
      <c r="J146" s="486" t="s">
        <v>322</v>
      </c>
      <c r="K146" s="486"/>
      <c r="L146" s="486" t="s">
        <v>322</v>
      </c>
      <c r="M146" s="486"/>
      <c r="N146" s="486" t="s">
        <v>322</v>
      </c>
      <c r="O146" s="486"/>
      <c r="P146" s="486">
        <v>0</v>
      </c>
      <c r="Q146" s="486"/>
      <c r="R146" s="486">
        <v>0</v>
      </c>
      <c r="S146" s="486"/>
      <c r="T146" s="486">
        <f t="shared" si="60"/>
        <v>0</v>
      </c>
      <c r="U146" s="486"/>
      <c r="V146" s="486" t="s">
        <v>322</v>
      </c>
      <c r="W146" s="486"/>
      <c r="X146" s="486" t="s">
        <v>322</v>
      </c>
      <c r="Y146" s="486"/>
      <c r="Z146" s="486" t="s">
        <v>322</v>
      </c>
      <c r="AA146" s="486"/>
      <c r="AB146" s="487">
        <v>0</v>
      </c>
      <c r="AC146" s="487"/>
      <c r="AD146" s="487">
        <v>0</v>
      </c>
      <c r="AE146" s="487"/>
      <c r="AF146" s="487">
        <v>0</v>
      </c>
      <c r="AG146" s="486"/>
      <c r="AH146" s="487">
        <v>0</v>
      </c>
      <c r="AI146" s="486"/>
      <c r="AJ146" s="487" t="s">
        <v>322</v>
      </c>
      <c r="AK146" s="486"/>
      <c r="AL146" s="487">
        <v>0</v>
      </c>
      <c r="AM146" s="486"/>
      <c r="AN146" s="487">
        <v>0</v>
      </c>
      <c r="AO146" s="486"/>
      <c r="AP146" s="487">
        <v>0</v>
      </c>
      <c r="AQ146" s="486"/>
      <c r="AR146" s="487">
        <v>0</v>
      </c>
      <c r="AS146" s="486"/>
      <c r="AT146" s="487" t="s">
        <v>322</v>
      </c>
      <c r="AU146" s="486"/>
      <c r="AV146" s="488">
        <v>0</v>
      </c>
    </row>
    <row r="147" spans="2:48" s="477" customFormat="1" ht="16.5" customHeight="1">
      <c r="B147" s="1497"/>
      <c r="C147" s="489"/>
      <c r="D147" s="479" t="s">
        <v>311</v>
      </c>
      <c r="E147" s="481">
        <f>SUM(E148:E150)</f>
        <v>1</v>
      </c>
      <c r="F147" s="481">
        <f>SUM(F148:F150)</f>
        <v>1</v>
      </c>
      <c r="G147" s="481">
        <f>SUM(G148:G150)</f>
        <v>0</v>
      </c>
      <c r="H147" s="481">
        <f>SUM(H148:H150)</f>
        <v>0</v>
      </c>
      <c r="I147" s="481"/>
      <c r="J147" s="504">
        <f>SUM(J148:J150)</f>
        <v>0</v>
      </c>
      <c r="K147" s="504"/>
      <c r="L147" s="504">
        <f>SUM(L148:L150)</f>
        <v>0</v>
      </c>
      <c r="M147" s="504"/>
      <c r="N147" s="504">
        <f>SUM(J147,L147)</f>
        <v>0</v>
      </c>
      <c r="O147" s="481"/>
      <c r="P147" s="481">
        <f>SUM(P148:P150)</f>
        <v>0</v>
      </c>
      <c r="Q147" s="481"/>
      <c r="R147" s="481">
        <f>SUM(R148:R150)</f>
        <v>0</v>
      </c>
      <c r="S147" s="481"/>
      <c r="T147" s="481">
        <f t="shared" si="60"/>
        <v>0</v>
      </c>
      <c r="U147" s="481"/>
      <c r="V147" s="504">
        <f>SUM(J147,P147)</f>
        <v>0</v>
      </c>
      <c r="W147" s="481"/>
      <c r="X147" s="504">
        <f>SUM(L147,R147)</f>
        <v>0</v>
      </c>
      <c r="Y147" s="481"/>
      <c r="Z147" s="504">
        <f>SUM(N147,T147)</f>
        <v>0</v>
      </c>
      <c r="AA147" s="481"/>
      <c r="AB147" s="480" t="s">
        <v>332</v>
      </c>
      <c r="AC147" s="480"/>
      <c r="AD147" s="480" t="s">
        <v>332</v>
      </c>
      <c r="AE147" s="480"/>
      <c r="AF147" s="480" t="s">
        <v>332</v>
      </c>
      <c r="AG147" s="481"/>
      <c r="AH147" s="480" t="s">
        <v>332</v>
      </c>
      <c r="AI147" s="481"/>
      <c r="AJ147" s="480" t="s">
        <v>332</v>
      </c>
      <c r="AK147" s="481"/>
      <c r="AL147" s="480" t="s">
        <v>332</v>
      </c>
      <c r="AM147" s="481"/>
      <c r="AN147" s="480" t="s">
        <v>332</v>
      </c>
      <c r="AO147" s="481"/>
      <c r="AP147" s="480" t="s">
        <v>332</v>
      </c>
      <c r="AQ147" s="481"/>
      <c r="AR147" s="480">
        <v>0</v>
      </c>
      <c r="AS147" s="481"/>
      <c r="AT147" s="480" t="s">
        <v>332</v>
      </c>
      <c r="AU147" s="481"/>
      <c r="AV147" s="483">
        <f>SUM(AV148:AV150)</f>
        <v>0</v>
      </c>
    </row>
    <row r="148" spans="2:48" s="461" customFormat="1" ht="16.5" customHeight="1">
      <c r="B148" s="1497"/>
      <c r="C148" s="484"/>
      <c r="D148" s="485" t="s">
        <v>312</v>
      </c>
      <c r="E148" s="486">
        <f>SUM(F148:H148)</f>
        <v>0</v>
      </c>
      <c r="F148" s="486">
        <v>0</v>
      </c>
      <c r="G148" s="486">
        <v>0</v>
      </c>
      <c r="H148" s="486">
        <v>0</v>
      </c>
      <c r="I148" s="486"/>
      <c r="J148" s="486">
        <v>0</v>
      </c>
      <c r="K148" s="486"/>
      <c r="L148" s="486">
        <v>0</v>
      </c>
      <c r="M148" s="486"/>
      <c r="N148" s="486">
        <f>SUM(J148,L148)</f>
        <v>0</v>
      </c>
      <c r="O148" s="486"/>
      <c r="P148" s="486">
        <v>0</v>
      </c>
      <c r="Q148" s="486"/>
      <c r="R148" s="486">
        <v>0</v>
      </c>
      <c r="S148" s="486"/>
      <c r="T148" s="486">
        <f t="shared" si="60"/>
        <v>0</v>
      </c>
      <c r="U148" s="486"/>
      <c r="V148" s="486">
        <f>SUM(J148,P148)</f>
        <v>0</v>
      </c>
      <c r="W148" s="486"/>
      <c r="X148" s="486">
        <f>SUM(L148,R148)</f>
        <v>0</v>
      </c>
      <c r="Y148" s="486"/>
      <c r="Z148" s="486">
        <f>SUM(N148,T148)</f>
        <v>0</v>
      </c>
      <c r="AA148" s="486"/>
      <c r="AB148" s="487">
        <v>0</v>
      </c>
      <c r="AC148" s="487"/>
      <c r="AD148" s="487">
        <v>0</v>
      </c>
      <c r="AE148" s="487"/>
      <c r="AF148" s="487">
        <v>0</v>
      </c>
      <c r="AG148" s="486"/>
      <c r="AH148" s="487">
        <v>0</v>
      </c>
      <c r="AI148" s="486"/>
      <c r="AJ148" s="487">
        <v>0</v>
      </c>
      <c r="AK148" s="486"/>
      <c r="AL148" s="487">
        <v>0</v>
      </c>
      <c r="AM148" s="486"/>
      <c r="AN148" s="487">
        <v>0</v>
      </c>
      <c r="AO148" s="486"/>
      <c r="AP148" s="487">
        <v>0</v>
      </c>
      <c r="AQ148" s="486"/>
      <c r="AR148" s="487">
        <v>0</v>
      </c>
      <c r="AS148" s="486"/>
      <c r="AT148" s="487">
        <v>0</v>
      </c>
      <c r="AU148" s="486"/>
      <c r="AV148" s="488">
        <v>0</v>
      </c>
    </row>
    <row r="149" spans="2:48" s="461" customFormat="1" ht="16.5" customHeight="1">
      <c r="B149" s="505"/>
      <c r="C149" s="490"/>
      <c r="D149" s="485" t="s">
        <v>313</v>
      </c>
      <c r="E149" s="486">
        <f>SUM(F149:H149)</f>
        <v>0</v>
      </c>
      <c r="F149" s="486">
        <v>0</v>
      </c>
      <c r="G149" s="486">
        <v>0</v>
      </c>
      <c r="H149" s="486">
        <v>0</v>
      </c>
      <c r="I149" s="486"/>
      <c r="J149" s="486">
        <v>0</v>
      </c>
      <c r="K149" s="486"/>
      <c r="L149" s="486">
        <v>0</v>
      </c>
      <c r="M149" s="486"/>
      <c r="N149" s="486">
        <f>SUM(J149,L149)</f>
        <v>0</v>
      </c>
      <c r="O149" s="486"/>
      <c r="P149" s="486">
        <v>0</v>
      </c>
      <c r="Q149" s="486"/>
      <c r="R149" s="486">
        <v>0</v>
      </c>
      <c r="S149" s="486"/>
      <c r="T149" s="486">
        <f t="shared" si="60"/>
        <v>0</v>
      </c>
      <c r="U149" s="486"/>
      <c r="V149" s="486">
        <f>SUM(J149,P149)</f>
        <v>0</v>
      </c>
      <c r="W149" s="486"/>
      <c r="X149" s="486">
        <f>SUM(L149,R149)</f>
        <v>0</v>
      </c>
      <c r="Y149" s="486"/>
      <c r="Z149" s="486">
        <f>SUM(N149,T149)</f>
        <v>0</v>
      </c>
      <c r="AA149" s="486"/>
      <c r="AB149" s="487">
        <v>0</v>
      </c>
      <c r="AC149" s="487"/>
      <c r="AD149" s="487">
        <v>0</v>
      </c>
      <c r="AE149" s="487"/>
      <c r="AF149" s="487">
        <v>0</v>
      </c>
      <c r="AG149" s="486"/>
      <c r="AH149" s="487">
        <v>0</v>
      </c>
      <c r="AI149" s="486"/>
      <c r="AJ149" s="487">
        <v>0</v>
      </c>
      <c r="AK149" s="486"/>
      <c r="AL149" s="487">
        <v>0</v>
      </c>
      <c r="AM149" s="486"/>
      <c r="AN149" s="487">
        <v>0</v>
      </c>
      <c r="AO149" s="486"/>
      <c r="AP149" s="487">
        <v>0</v>
      </c>
      <c r="AQ149" s="486"/>
      <c r="AR149" s="487">
        <v>0</v>
      </c>
      <c r="AS149" s="486"/>
      <c r="AT149" s="487">
        <v>0</v>
      </c>
      <c r="AU149" s="486"/>
      <c r="AV149" s="488">
        <v>0</v>
      </c>
    </row>
    <row r="150" spans="2:48" s="461" customFormat="1" ht="16.5" customHeight="1">
      <c r="B150" s="505"/>
      <c r="C150" s="490"/>
      <c r="D150" s="485" t="s">
        <v>314</v>
      </c>
      <c r="E150" s="486">
        <f>SUM(F150:H150)</f>
        <v>1</v>
      </c>
      <c r="F150" s="486">
        <v>1</v>
      </c>
      <c r="G150" s="486">
        <v>0</v>
      </c>
      <c r="H150" s="486">
        <v>0</v>
      </c>
      <c r="I150" s="486"/>
      <c r="J150" s="486" t="s">
        <v>322</v>
      </c>
      <c r="K150" s="486"/>
      <c r="L150" s="486" t="s">
        <v>322</v>
      </c>
      <c r="M150" s="486"/>
      <c r="N150" s="486" t="s">
        <v>322</v>
      </c>
      <c r="O150" s="486"/>
      <c r="P150" s="486">
        <v>0</v>
      </c>
      <c r="Q150" s="486"/>
      <c r="R150" s="486">
        <v>0</v>
      </c>
      <c r="S150" s="486"/>
      <c r="T150" s="486">
        <f t="shared" si="60"/>
        <v>0</v>
      </c>
      <c r="U150" s="486"/>
      <c r="V150" s="486" t="s">
        <v>322</v>
      </c>
      <c r="W150" s="486"/>
      <c r="X150" s="486" t="s">
        <v>322</v>
      </c>
      <c r="Y150" s="486"/>
      <c r="Z150" s="486" t="s">
        <v>322</v>
      </c>
      <c r="AA150" s="486"/>
      <c r="AB150" s="487" t="s">
        <v>322</v>
      </c>
      <c r="AC150" s="487"/>
      <c r="AD150" s="487" t="s">
        <v>322</v>
      </c>
      <c r="AE150" s="487"/>
      <c r="AF150" s="487" t="s">
        <v>322</v>
      </c>
      <c r="AG150" s="486"/>
      <c r="AH150" s="487" t="s">
        <v>322</v>
      </c>
      <c r="AI150" s="486"/>
      <c r="AJ150" s="487" t="s">
        <v>322</v>
      </c>
      <c r="AK150" s="486"/>
      <c r="AL150" s="487" t="s">
        <v>322</v>
      </c>
      <c r="AM150" s="486"/>
      <c r="AN150" s="487" t="s">
        <v>322</v>
      </c>
      <c r="AO150" s="486"/>
      <c r="AP150" s="487" t="s">
        <v>322</v>
      </c>
      <c r="AQ150" s="486"/>
      <c r="AR150" s="487">
        <v>0</v>
      </c>
      <c r="AS150" s="486"/>
      <c r="AT150" s="487" t="s">
        <v>322</v>
      </c>
      <c r="AU150" s="486"/>
      <c r="AV150" s="488">
        <v>0</v>
      </c>
    </row>
    <row r="151" spans="2:48" ht="12">
      <c r="B151" s="492"/>
      <c r="C151" s="484"/>
      <c r="D151" s="493"/>
      <c r="E151" s="497"/>
      <c r="F151" s="497"/>
      <c r="G151" s="497"/>
      <c r="H151" s="497"/>
      <c r="I151" s="497"/>
      <c r="J151" s="497"/>
      <c r="K151" s="497"/>
      <c r="L151" s="497"/>
      <c r="M151" s="497"/>
      <c r="N151" s="497"/>
      <c r="O151" s="497"/>
      <c r="P151" s="486">
        <v>0</v>
      </c>
      <c r="Q151" s="497"/>
      <c r="R151" s="486">
        <v>0</v>
      </c>
      <c r="S151" s="497"/>
      <c r="T151" s="497"/>
      <c r="U151" s="497"/>
      <c r="V151" s="497"/>
      <c r="W151" s="497"/>
      <c r="X151" s="497"/>
      <c r="Y151" s="497"/>
      <c r="Z151" s="497"/>
      <c r="AA151" s="498"/>
      <c r="AB151" s="497"/>
      <c r="AC151" s="497"/>
      <c r="AD151" s="497"/>
      <c r="AE151" s="497"/>
      <c r="AF151" s="497"/>
      <c r="AG151" s="497"/>
      <c r="AH151" s="497"/>
      <c r="AI151" s="497"/>
      <c r="AJ151" s="497"/>
      <c r="AK151" s="497"/>
      <c r="AL151" s="497"/>
      <c r="AM151" s="497"/>
      <c r="AN151" s="497"/>
      <c r="AO151" s="497"/>
      <c r="AP151" s="497"/>
      <c r="AQ151" s="497"/>
      <c r="AR151" s="497"/>
      <c r="AS151" s="497"/>
      <c r="AT151" s="497"/>
      <c r="AU151" s="497"/>
      <c r="AV151" s="493"/>
    </row>
    <row r="152" spans="2:48" s="477" customFormat="1" ht="16.5" customHeight="1">
      <c r="B152" s="465"/>
      <c r="C152" s="478"/>
      <c r="D152" s="479" t="s">
        <v>1129</v>
      </c>
      <c r="E152" s="480">
        <f>SUM(E153,E157)</f>
        <v>29</v>
      </c>
      <c r="F152" s="480">
        <f>SUM(F153,F157)</f>
        <v>12</v>
      </c>
      <c r="G152" s="480">
        <f>SUM(G153,G157)</f>
        <v>0</v>
      </c>
      <c r="H152" s="480">
        <f>SUM(H153,H157)</f>
        <v>17</v>
      </c>
      <c r="I152" s="480"/>
      <c r="J152" s="480">
        <f>SUM(J153,J157)</f>
        <v>190</v>
      </c>
      <c r="K152" s="480"/>
      <c r="L152" s="480">
        <f>SUM(L153,L157)</f>
        <v>520</v>
      </c>
      <c r="M152" s="480"/>
      <c r="N152" s="481">
        <f>SUM(J152,L152)</f>
        <v>710</v>
      </c>
      <c r="O152" s="480"/>
      <c r="P152" s="480">
        <f>SUM(P153,P157)</f>
        <v>22</v>
      </c>
      <c r="Q152" s="480"/>
      <c r="R152" s="480">
        <f>SUM(R153,R157)</f>
        <v>15</v>
      </c>
      <c r="S152" s="480"/>
      <c r="T152" s="481">
        <f aca="true" t="shared" si="61" ref="T152:T160">SUM(P152,R152)</f>
        <v>37</v>
      </c>
      <c r="U152" s="480"/>
      <c r="V152" s="481">
        <f aca="true" t="shared" si="62" ref="V152:V160">SUM(J152,P152)</f>
        <v>212</v>
      </c>
      <c r="W152" s="481"/>
      <c r="X152" s="481">
        <f aca="true" t="shared" si="63" ref="X152:X160">SUM(L152,R152)</f>
        <v>535</v>
      </c>
      <c r="Y152" s="481"/>
      <c r="Z152" s="481">
        <f aca="true" t="shared" si="64" ref="Z152:Z160">SUM(N152,T152)</f>
        <v>747</v>
      </c>
      <c r="AA152" s="480"/>
      <c r="AB152" s="480">
        <v>0</v>
      </c>
      <c r="AC152" s="480"/>
      <c r="AD152" s="480">
        <v>0</v>
      </c>
      <c r="AE152" s="480"/>
      <c r="AF152" s="480">
        <v>0</v>
      </c>
      <c r="AG152" s="480"/>
      <c r="AH152" s="480">
        <v>0</v>
      </c>
      <c r="AI152" s="481"/>
      <c r="AJ152" s="480">
        <f>SUM(AJ153,AJ157)</f>
        <v>25921</v>
      </c>
      <c r="AK152" s="480"/>
      <c r="AL152" s="480">
        <v>0</v>
      </c>
      <c r="AM152" s="480"/>
      <c r="AN152" s="480">
        <v>0</v>
      </c>
      <c r="AO152" s="481"/>
      <c r="AP152" s="480">
        <v>0</v>
      </c>
      <c r="AQ152" s="481"/>
      <c r="AR152" s="480">
        <v>0</v>
      </c>
      <c r="AS152" s="481"/>
      <c r="AT152" s="480">
        <f>SUM(AT153,AT157)</f>
        <v>76395</v>
      </c>
      <c r="AU152" s="480"/>
      <c r="AV152" s="482">
        <f>SUM(AV153,AV157)</f>
        <v>0</v>
      </c>
    </row>
    <row r="153" spans="2:48" s="477" customFormat="1" ht="16.5" customHeight="1">
      <c r="B153" s="465">
        <v>28</v>
      </c>
      <c r="C153" s="478"/>
      <c r="D153" s="479" t="s">
        <v>306</v>
      </c>
      <c r="E153" s="481">
        <f>SUM(E154:E156)</f>
        <v>20</v>
      </c>
      <c r="F153" s="481">
        <f>SUM(F154:F156)</f>
        <v>3</v>
      </c>
      <c r="G153" s="481">
        <f>SUM(G154:G156)</f>
        <v>0</v>
      </c>
      <c r="H153" s="481">
        <f>SUM(H154:H156)</f>
        <v>17</v>
      </c>
      <c r="I153" s="481"/>
      <c r="J153" s="481">
        <f>SUM(J154:J156)</f>
        <v>26</v>
      </c>
      <c r="K153" s="481"/>
      <c r="L153" s="481">
        <f>SUM(L154:L156)</f>
        <v>109</v>
      </c>
      <c r="M153" s="481"/>
      <c r="N153" s="481">
        <f>SUM(J153,L153)</f>
        <v>135</v>
      </c>
      <c r="O153" s="481"/>
      <c r="P153" s="481">
        <f>SUM(P154:P156)</f>
        <v>22</v>
      </c>
      <c r="Q153" s="481"/>
      <c r="R153" s="481">
        <f>SUM(R154:R156)</f>
        <v>15</v>
      </c>
      <c r="S153" s="481"/>
      <c r="T153" s="481">
        <f t="shared" si="61"/>
        <v>37</v>
      </c>
      <c r="U153" s="481"/>
      <c r="V153" s="481">
        <f t="shared" si="62"/>
        <v>48</v>
      </c>
      <c r="W153" s="481"/>
      <c r="X153" s="481">
        <f t="shared" si="63"/>
        <v>124</v>
      </c>
      <c r="Y153" s="481"/>
      <c r="Z153" s="481">
        <f t="shared" si="64"/>
        <v>172</v>
      </c>
      <c r="AA153" s="481"/>
      <c r="AB153" s="481">
        <f>SUM(AB154:AB156)</f>
        <v>0</v>
      </c>
      <c r="AC153" s="481"/>
      <c r="AD153" s="481">
        <f>SUM(AD154:AD156)</f>
        <v>0</v>
      </c>
      <c r="AE153" s="481"/>
      <c r="AF153" s="481">
        <f>SUM(AF154:AF156)</f>
        <v>0</v>
      </c>
      <c r="AG153" s="481"/>
      <c r="AH153" s="481">
        <f>SUM(AH154:AH156)</f>
        <v>0</v>
      </c>
      <c r="AI153" s="481"/>
      <c r="AJ153" s="481">
        <f>SUM(AJ154:AJ156)</f>
        <v>4501</v>
      </c>
      <c r="AK153" s="481"/>
      <c r="AL153" s="481">
        <f>SUM(AL154:AL156)</f>
        <v>0</v>
      </c>
      <c r="AM153" s="481"/>
      <c r="AN153" s="481">
        <f>SUM(AN154:AN156)</f>
        <v>0</v>
      </c>
      <c r="AO153" s="481"/>
      <c r="AP153" s="481">
        <f>SUM(AP154:AP156)</f>
        <v>0</v>
      </c>
      <c r="AQ153" s="481"/>
      <c r="AR153" s="481">
        <f>SUM(AR154:AR156)</f>
        <v>0</v>
      </c>
      <c r="AS153" s="481"/>
      <c r="AT153" s="481">
        <f>SUM(AT154:AT156)</f>
        <v>12126</v>
      </c>
      <c r="AU153" s="481"/>
      <c r="AV153" s="483">
        <f>SUM(AV154:AV156)</f>
        <v>0</v>
      </c>
    </row>
    <row r="154" spans="2:48" s="461" customFormat="1" ht="16.5" customHeight="1">
      <c r="B154" s="465"/>
      <c r="C154" s="484"/>
      <c r="D154" s="485" t="s">
        <v>307</v>
      </c>
      <c r="E154" s="486">
        <f>SUM(F154:H154)</f>
        <v>3</v>
      </c>
      <c r="F154" s="486">
        <v>0</v>
      </c>
      <c r="G154" s="486">
        <v>0</v>
      </c>
      <c r="H154" s="486">
        <v>3</v>
      </c>
      <c r="I154" s="486"/>
      <c r="J154" s="486">
        <v>0</v>
      </c>
      <c r="K154" s="486"/>
      <c r="L154" s="486">
        <v>0</v>
      </c>
      <c r="M154" s="486"/>
      <c r="N154" s="486">
        <f>SUM(J154,L154)</f>
        <v>0</v>
      </c>
      <c r="O154" s="486"/>
      <c r="P154" s="486">
        <v>4</v>
      </c>
      <c r="Q154" s="486"/>
      <c r="R154" s="486">
        <v>1</v>
      </c>
      <c r="S154" s="486"/>
      <c r="T154" s="486">
        <f t="shared" si="61"/>
        <v>5</v>
      </c>
      <c r="U154" s="486"/>
      <c r="V154" s="486">
        <f t="shared" si="62"/>
        <v>4</v>
      </c>
      <c r="W154" s="486"/>
      <c r="X154" s="486">
        <f t="shared" si="63"/>
        <v>1</v>
      </c>
      <c r="Y154" s="486"/>
      <c r="Z154" s="486">
        <f t="shared" si="64"/>
        <v>5</v>
      </c>
      <c r="AA154" s="486"/>
      <c r="AB154" s="487">
        <v>0</v>
      </c>
      <c r="AC154" s="487"/>
      <c r="AD154" s="487">
        <v>0</v>
      </c>
      <c r="AE154" s="487"/>
      <c r="AF154" s="487">
        <v>0</v>
      </c>
      <c r="AG154" s="486"/>
      <c r="AH154" s="487">
        <v>0</v>
      </c>
      <c r="AI154" s="486"/>
      <c r="AJ154" s="487">
        <v>0</v>
      </c>
      <c r="AK154" s="486"/>
      <c r="AL154" s="487">
        <v>0</v>
      </c>
      <c r="AM154" s="486"/>
      <c r="AN154" s="487">
        <v>0</v>
      </c>
      <c r="AO154" s="486"/>
      <c r="AP154" s="487">
        <v>0</v>
      </c>
      <c r="AQ154" s="486"/>
      <c r="AR154" s="487">
        <v>0</v>
      </c>
      <c r="AS154" s="486"/>
      <c r="AT154" s="487">
        <v>488</v>
      </c>
      <c r="AU154" s="486"/>
      <c r="AV154" s="488">
        <v>0</v>
      </c>
    </row>
    <row r="155" spans="2:48" s="461" customFormat="1" ht="16.5" customHeight="1">
      <c r="B155" s="1497" t="s">
        <v>335</v>
      </c>
      <c r="C155" s="484"/>
      <c r="D155" s="485" t="s">
        <v>309</v>
      </c>
      <c r="E155" s="486">
        <f>SUM(F155:H155)</f>
        <v>9</v>
      </c>
      <c r="F155" s="486">
        <v>1</v>
      </c>
      <c r="G155" s="486">
        <v>0</v>
      </c>
      <c r="H155" s="486">
        <v>8</v>
      </c>
      <c r="I155" s="486"/>
      <c r="J155" s="486">
        <v>10</v>
      </c>
      <c r="K155" s="486"/>
      <c r="L155" s="486">
        <v>32</v>
      </c>
      <c r="M155" s="486"/>
      <c r="N155" s="486">
        <f>SUM(J155,L155)</f>
        <v>42</v>
      </c>
      <c r="O155" s="491"/>
      <c r="P155" s="486">
        <v>10</v>
      </c>
      <c r="Q155" s="486"/>
      <c r="R155" s="486">
        <v>7</v>
      </c>
      <c r="S155" s="491"/>
      <c r="T155" s="486">
        <f t="shared" si="61"/>
        <v>17</v>
      </c>
      <c r="U155" s="491"/>
      <c r="V155" s="486">
        <f t="shared" si="62"/>
        <v>20</v>
      </c>
      <c r="W155" s="486"/>
      <c r="X155" s="486">
        <f t="shared" si="63"/>
        <v>39</v>
      </c>
      <c r="Y155" s="491"/>
      <c r="Z155" s="486">
        <f t="shared" si="64"/>
        <v>59</v>
      </c>
      <c r="AA155" s="486"/>
      <c r="AB155" s="487">
        <v>0</v>
      </c>
      <c r="AC155" s="487"/>
      <c r="AD155" s="487">
        <v>0</v>
      </c>
      <c r="AE155" s="487"/>
      <c r="AF155" s="487">
        <v>0</v>
      </c>
      <c r="AG155" s="486"/>
      <c r="AH155" s="487">
        <v>0</v>
      </c>
      <c r="AI155" s="486"/>
      <c r="AJ155" s="487">
        <v>1579</v>
      </c>
      <c r="AK155" s="486"/>
      <c r="AL155" s="487">
        <v>0</v>
      </c>
      <c r="AM155" s="486"/>
      <c r="AN155" s="487">
        <v>0</v>
      </c>
      <c r="AO155" s="486"/>
      <c r="AP155" s="487">
        <v>0</v>
      </c>
      <c r="AQ155" s="486"/>
      <c r="AR155" s="487">
        <v>0</v>
      </c>
      <c r="AS155" s="491"/>
      <c r="AT155" s="487">
        <v>4262</v>
      </c>
      <c r="AU155" s="486"/>
      <c r="AV155" s="488">
        <v>0</v>
      </c>
    </row>
    <row r="156" spans="2:48" s="461" customFormat="1" ht="16.5" customHeight="1">
      <c r="B156" s="1497"/>
      <c r="C156" s="484"/>
      <c r="D156" s="485" t="s">
        <v>310</v>
      </c>
      <c r="E156" s="486">
        <f>SUM(F156:H156)</f>
        <v>8</v>
      </c>
      <c r="F156" s="486">
        <v>2</v>
      </c>
      <c r="G156" s="486">
        <v>0</v>
      </c>
      <c r="H156" s="486">
        <v>6</v>
      </c>
      <c r="I156" s="486"/>
      <c r="J156" s="486">
        <v>16</v>
      </c>
      <c r="K156" s="486"/>
      <c r="L156" s="486">
        <v>77</v>
      </c>
      <c r="M156" s="486"/>
      <c r="N156" s="486">
        <f>SUM(J156,L156)</f>
        <v>93</v>
      </c>
      <c r="O156" s="486"/>
      <c r="P156" s="486">
        <v>8</v>
      </c>
      <c r="Q156" s="486"/>
      <c r="R156" s="486">
        <v>7</v>
      </c>
      <c r="S156" s="486"/>
      <c r="T156" s="486">
        <f t="shared" si="61"/>
        <v>15</v>
      </c>
      <c r="U156" s="486"/>
      <c r="V156" s="486">
        <f t="shared" si="62"/>
        <v>24</v>
      </c>
      <c r="W156" s="486"/>
      <c r="X156" s="486">
        <f t="shared" si="63"/>
        <v>84</v>
      </c>
      <c r="Y156" s="486"/>
      <c r="Z156" s="486">
        <f t="shared" si="64"/>
        <v>108</v>
      </c>
      <c r="AA156" s="486"/>
      <c r="AB156" s="487">
        <v>0</v>
      </c>
      <c r="AC156" s="487"/>
      <c r="AD156" s="487">
        <v>0</v>
      </c>
      <c r="AE156" s="487"/>
      <c r="AF156" s="487">
        <v>0</v>
      </c>
      <c r="AG156" s="486"/>
      <c r="AH156" s="487">
        <v>0</v>
      </c>
      <c r="AI156" s="486"/>
      <c r="AJ156" s="487">
        <v>2922</v>
      </c>
      <c r="AK156" s="486"/>
      <c r="AL156" s="487">
        <v>0</v>
      </c>
      <c r="AM156" s="486"/>
      <c r="AN156" s="487">
        <v>0</v>
      </c>
      <c r="AO156" s="486"/>
      <c r="AP156" s="487">
        <v>0</v>
      </c>
      <c r="AQ156" s="486"/>
      <c r="AR156" s="487">
        <v>0</v>
      </c>
      <c r="AS156" s="486"/>
      <c r="AT156" s="487">
        <v>7376</v>
      </c>
      <c r="AU156" s="486"/>
      <c r="AV156" s="488">
        <v>0</v>
      </c>
    </row>
    <row r="157" spans="2:48" s="477" customFormat="1" ht="16.5" customHeight="1">
      <c r="B157" s="1497"/>
      <c r="C157" s="489"/>
      <c r="D157" s="479" t="s">
        <v>311</v>
      </c>
      <c r="E157" s="481">
        <f>SUM(E158:E161)</f>
        <v>9</v>
      </c>
      <c r="F157" s="481">
        <f>SUM(F158:F161)</f>
        <v>9</v>
      </c>
      <c r="G157" s="481">
        <f>SUM(G158:G161)</f>
        <v>0</v>
      </c>
      <c r="H157" s="481">
        <f>SUM(H158:H161)</f>
        <v>0</v>
      </c>
      <c r="I157" s="481"/>
      <c r="J157" s="481">
        <f>SUM(J158:J161)</f>
        <v>164</v>
      </c>
      <c r="K157" s="481"/>
      <c r="L157" s="481">
        <f>SUM(L158:L161)</f>
        <v>411</v>
      </c>
      <c r="M157" s="481"/>
      <c r="N157" s="481">
        <f>SUM(N158:N161)</f>
        <v>575</v>
      </c>
      <c r="O157" s="481"/>
      <c r="P157" s="481">
        <f>SUM(P158:P160)</f>
        <v>0</v>
      </c>
      <c r="Q157" s="481"/>
      <c r="R157" s="481">
        <f>SUM(R158:R160)</f>
        <v>0</v>
      </c>
      <c r="S157" s="481"/>
      <c r="T157" s="481">
        <f t="shared" si="61"/>
        <v>0</v>
      </c>
      <c r="U157" s="481"/>
      <c r="V157" s="481">
        <f t="shared" si="62"/>
        <v>164</v>
      </c>
      <c r="W157" s="481"/>
      <c r="X157" s="481">
        <f t="shared" si="63"/>
        <v>411</v>
      </c>
      <c r="Y157" s="481"/>
      <c r="Z157" s="481">
        <f t="shared" si="64"/>
        <v>575</v>
      </c>
      <c r="AA157" s="481"/>
      <c r="AB157" s="481">
        <f>SUM(AB158:AB161)</f>
        <v>5895</v>
      </c>
      <c r="AC157" s="481"/>
      <c r="AD157" s="481">
        <f>SUM(AD158:AD161)</f>
        <v>17618</v>
      </c>
      <c r="AE157" s="481"/>
      <c r="AF157" s="481">
        <f>SUM(AF158:AF161)</f>
        <v>3444</v>
      </c>
      <c r="AG157" s="481"/>
      <c r="AH157" s="481">
        <f>SUM(AH158:AH161)</f>
        <v>358</v>
      </c>
      <c r="AI157" s="481"/>
      <c r="AJ157" s="480">
        <f>SUM(AD157:AH157)</f>
        <v>21420</v>
      </c>
      <c r="AK157" s="481"/>
      <c r="AL157" s="481">
        <f>SUM(AL158:AL161)</f>
        <v>58791</v>
      </c>
      <c r="AM157" s="481"/>
      <c r="AN157" s="481">
        <f>SUM(AN158:AN161)</f>
        <v>1655</v>
      </c>
      <c r="AO157" s="481"/>
      <c r="AP157" s="481">
        <f>SUM(AP158:AP161)</f>
        <v>882</v>
      </c>
      <c r="AQ157" s="481"/>
      <c r="AR157" s="481">
        <f>SUM(AR158:AR161)</f>
        <v>2941</v>
      </c>
      <c r="AS157" s="481"/>
      <c r="AT157" s="480">
        <f>SUM(AL157,AN157,AP157,AR157)</f>
        <v>64269</v>
      </c>
      <c r="AU157" s="481"/>
      <c r="AV157" s="483">
        <f>SUM(AV158:AV160)</f>
        <v>0</v>
      </c>
    </row>
    <row r="158" spans="2:48" s="461" customFormat="1" ht="16.5" customHeight="1">
      <c r="B158" s="1497"/>
      <c r="C158" s="484"/>
      <c r="D158" s="485" t="s">
        <v>312</v>
      </c>
      <c r="E158" s="486">
        <f>SUM(F158:H158)</f>
        <v>0</v>
      </c>
      <c r="F158" s="486">
        <v>0</v>
      </c>
      <c r="G158" s="486">
        <v>0</v>
      </c>
      <c r="H158" s="486">
        <v>0</v>
      </c>
      <c r="I158" s="486"/>
      <c r="J158" s="486">
        <v>0</v>
      </c>
      <c r="K158" s="486"/>
      <c r="L158" s="486">
        <v>0</v>
      </c>
      <c r="M158" s="486"/>
      <c r="N158" s="486">
        <f>SUM(J158,L158)</f>
        <v>0</v>
      </c>
      <c r="O158" s="486"/>
      <c r="P158" s="486">
        <v>0</v>
      </c>
      <c r="Q158" s="486"/>
      <c r="R158" s="486">
        <v>0</v>
      </c>
      <c r="S158" s="486"/>
      <c r="T158" s="486">
        <f t="shared" si="61"/>
        <v>0</v>
      </c>
      <c r="U158" s="486"/>
      <c r="V158" s="486">
        <f t="shared" si="62"/>
        <v>0</v>
      </c>
      <c r="W158" s="486"/>
      <c r="X158" s="486">
        <f t="shared" si="63"/>
        <v>0</v>
      </c>
      <c r="Y158" s="486"/>
      <c r="Z158" s="486">
        <f t="shared" si="64"/>
        <v>0</v>
      </c>
      <c r="AA158" s="486"/>
      <c r="AB158" s="487">
        <v>0</v>
      </c>
      <c r="AC158" s="487"/>
      <c r="AD158" s="487">
        <v>0</v>
      </c>
      <c r="AE158" s="487"/>
      <c r="AF158" s="487">
        <v>0</v>
      </c>
      <c r="AG158" s="486"/>
      <c r="AH158" s="487">
        <v>0</v>
      </c>
      <c r="AI158" s="486"/>
      <c r="AJ158" s="487">
        <f>SUM(AD158:AH158)</f>
        <v>0</v>
      </c>
      <c r="AK158" s="486"/>
      <c r="AL158" s="487">
        <v>0</v>
      </c>
      <c r="AM158" s="486"/>
      <c r="AN158" s="487">
        <v>0</v>
      </c>
      <c r="AO158" s="486"/>
      <c r="AP158" s="487">
        <v>0</v>
      </c>
      <c r="AQ158" s="486"/>
      <c r="AR158" s="487">
        <v>0</v>
      </c>
      <c r="AS158" s="486"/>
      <c r="AT158" s="487">
        <v>0</v>
      </c>
      <c r="AU158" s="486"/>
      <c r="AV158" s="488">
        <v>0</v>
      </c>
    </row>
    <row r="159" spans="2:48" s="461" customFormat="1" ht="16.5" customHeight="1">
      <c r="B159" s="494"/>
      <c r="C159" s="490"/>
      <c r="D159" s="485" t="s">
        <v>313</v>
      </c>
      <c r="E159" s="486">
        <f>SUM(F159:H159)</f>
        <v>3</v>
      </c>
      <c r="F159" s="486">
        <v>3</v>
      </c>
      <c r="G159" s="486">
        <v>0</v>
      </c>
      <c r="H159" s="486">
        <v>0</v>
      </c>
      <c r="I159" s="486"/>
      <c r="J159" s="486">
        <v>23</v>
      </c>
      <c r="K159" s="486"/>
      <c r="L159" s="486">
        <v>105</v>
      </c>
      <c r="M159" s="486"/>
      <c r="N159" s="486">
        <f>SUM(J159,L159)</f>
        <v>128</v>
      </c>
      <c r="O159" s="486"/>
      <c r="P159" s="486">
        <v>0</v>
      </c>
      <c r="Q159" s="486"/>
      <c r="R159" s="486">
        <v>0</v>
      </c>
      <c r="S159" s="486"/>
      <c r="T159" s="486">
        <f t="shared" si="61"/>
        <v>0</v>
      </c>
      <c r="U159" s="486"/>
      <c r="V159" s="486">
        <f t="shared" si="62"/>
        <v>23</v>
      </c>
      <c r="W159" s="486"/>
      <c r="X159" s="486">
        <f t="shared" si="63"/>
        <v>105</v>
      </c>
      <c r="Y159" s="486"/>
      <c r="Z159" s="486">
        <f t="shared" si="64"/>
        <v>128</v>
      </c>
      <c r="AA159" s="486"/>
      <c r="AB159" s="487">
        <v>1243</v>
      </c>
      <c r="AC159" s="487"/>
      <c r="AD159" s="487">
        <v>2573</v>
      </c>
      <c r="AE159" s="487"/>
      <c r="AF159" s="487">
        <v>623</v>
      </c>
      <c r="AG159" s="486"/>
      <c r="AH159" s="487">
        <v>61</v>
      </c>
      <c r="AI159" s="486"/>
      <c r="AJ159" s="487">
        <f>SUM(AD159:AH159)</f>
        <v>3257</v>
      </c>
      <c r="AK159" s="486"/>
      <c r="AL159" s="487">
        <v>12253</v>
      </c>
      <c r="AM159" s="486"/>
      <c r="AN159" s="487">
        <v>412</v>
      </c>
      <c r="AO159" s="486"/>
      <c r="AP159" s="487">
        <v>111</v>
      </c>
      <c r="AQ159" s="486"/>
      <c r="AR159" s="487">
        <v>903</v>
      </c>
      <c r="AS159" s="486"/>
      <c r="AT159" s="487">
        <v>13679</v>
      </c>
      <c r="AU159" s="486"/>
      <c r="AV159" s="488">
        <v>0</v>
      </c>
    </row>
    <row r="160" spans="2:48" s="461" customFormat="1" ht="16.5" customHeight="1">
      <c r="B160" s="494"/>
      <c r="C160" s="490"/>
      <c r="D160" s="485" t="s">
        <v>314</v>
      </c>
      <c r="E160" s="486">
        <f>SUM(F160:H160)</f>
        <v>6</v>
      </c>
      <c r="F160" s="486">
        <v>6</v>
      </c>
      <c r="G160" s="486">
        <v>0</v>
      </c>
      <c r="H160" s="486">
        <v>0</v>
      </c>
      <c r="I160" s="486"/>
      <c r="J160" s="486">
        <v>141</v>
      </c>
      <c r="K160" s="486"/>
      <c r="L160" s="486">
        <v>306</v>
      </c>
      <c r="M160" s="486"/>
      <c r="N160" s="486">
        <f>SUM(J160,L160)</f>
        <v>447</v>
      </c>
      <c r="O160" s="486"/>
      <c r="P160" s="486">
        <v>0</v>
      </c>
      <c r="Q160" s="486"/>
      <c r="R160" s="486">
        <v>0</v>
      </c>
      <c r="S160" s="486"/>
      <c r="T160" s="486">
        <f t="shared" si="61"/>
        <v>0</v>
      </c>
      <c r="U160" s="486"/>
      <c r="V160" s="486">
        <f t="shared" si="62"/>
        <v>141</v>
      </c>
      <c r="W160" s="486"/>
      <c r="X160" s="486">
        <f t="shared" si="63"/>
        <v>306</v>
      </c>
      <c r="Y160" s="486"/>
      <c r="Z160" s="486">
        <f t="shared" si="64"/>
        <v>447</v>
      </c>
      <c r="AA160" s="486"/>
      <c r="AB160" s="487">
        <v>4652</v>
      </c>
      <c r="AC160" s="487"/>
      <c r="AD160" s="487">
        <v>15045</v>
      </c>
      <c r="AE160" s="487"/>
      <c r="AF160" s="487">
        <v>2821</v>
      </c>
      <c r="AG160" s="486"/>
      <c r="AH160" s="487">
        <v>297</v>
      </c>
      <c r="AI160" s="486"/>
      <c r="AJ160" s="487">
        <f>SUM(AD160:AH160)</f>
        <v>18163</v>
      </c>
      <c r="AK160" s="486"/>
      <c r="AL160" s="487">
        <v>46538</v>
      </c>
      <c r="AM160" s="486"/>
      <c r="AN160" s="487">
        <v>1243</v>
      </c>
      <c r="AO160" s="486"/>
      <c r="AP160" s="487">
        <v>771</v>
      </c>
      <c r="AQ160" s="486"/>
      <c r="AR160" s="487">
        <v>2038</v>
      </c>
      <c r="AS160" s="486"/>
      <c r="AT160" s="487">
        <v>50590</v>
      </c>
      <c r="AU160" s="486"/>
      <c r="AV160" s="488">
        <v>0</v>
      </c>
    </row>
    <row r="161" spans="2:48" s="461" customFormat="1" ht="16.5" customHeight="1">
      <c r="B161" s="494"/>
      <c r="C161" s="490"/>
      <c r="D161" s="485" t="s">
        <v>315</v>
      </c>
      <c r="E161" s="486"/>
      <c r="F161" s="486">
        <v>0</v>
      </c>
      <c r="G161" s="486">
        <v>0</v>
      </c>
      <c r="H161" s="486">
        <v>0</v>
      </c>
      <c r="I161" s="486"/>
      <c r="J161" s="486">
        <v>0</v>
      </c>
      <c r="K161" s="486"/>
      <c r="L161" s="486">
        <v>0</v>
      </c>
      <c r="M161" s="486"/>
      <c r="N161" s="486">
        <v>0</v>
      </c>
      <c r="O161" s="486"/>
      <c r="P161" s="486">
        <v>0</v>
      </c>
      <c r="Q161" s="486"/>
      <c r="R161" s="486">
        <v>0</v>
      </c>
      <c r="S161" s="486"/>
      <c r="T161" s="486">
        <v>0</v>
      </c>
      <c r="U161" s="486"/>
      <c r="V161" s="486">
        <v>0</v>
      </c>
      <c r="W161" s="486"/>
      <c r="X161" s="486">
        <v>0</v>
      </c>
      <c r="Y161" s="486"/>
      <c r="Z161" s="486">
        <v>0</v>
      </c>
      <c r="AA161" s="486"/>
      <c r="AB161" s="487">
        <v>0</v>
      </c>
      <c r="AC161" s="487"/>
      <c r="AD161" s="487">
        <v>0</v>
      </c>
      <c r="AE161" s="487"/>
      <c r="AF161" s="487">
        <v>0</v>
      </c>
      <c r="AG161" s="486"/>
      <c r="AH161" s="487">
        <v>0</v>
      </c>
      <c r="AI161" s="486"/>
      <c r="AJ161" s="487">
        <v>0</v>
      </c>
      <c r="AK161" s="486"/>
      <c r="AL161" s="487">
        <v>0</v>
      </c>
      <c r="AM161" s="486"/>
      <c r="AN161" s="487">
        <v>0</v>
      </c>
      <c r="AO161" s="486"/>
      <c r="AP161" s="487">
        <v>0</v>
      </c>
      <c r="AQ161" s="486"/>
      <c r="AR161" s="487">
        <v>0</v>
      </c>
      <c r="AS161" s="486"/>
      <c r="AT161" s="487">
        <v>0</v>
      </c>
      <c r="AU161" s="486"/>
      <c r="AV161" s="488">
        <v>0</v>
      </c>
    </row>
    <row r="162" spans="2:48" ht="12">
      <c r="B162" s="492"/>
      <c r="C162" s="484"/>
      <c r="D162" s="493"/>
      <c r="E162" s="497"/>
      <c r="F162" s="497"/>
      <c r="G162" s="497"/>
      <c r="H162" s="497"/>
      <c r="I162" s="497"/>
      <c r="J162" s="497"/>
      <c r="K162" s="497"/>
      <c r="L162" s="497"/>
      <c r="M162" s="497"/>
      <c r="N162" s="497"/>
      <c r="O162" s="497"/>
      <c r="P162" s="497"/>
      <c r="Q162" s="497"/>
      <c r="R162" s="497"/>
      <c r="S162" s="497"/>
      <c r="T162" s="497"/>
      <c r="U162" s="497"/>
      <c r="V162" s="497"/>
      <c r="W162" s="497"/>
      <c r="X162" s="497"/>
      <c r="Y162" s="497"/>
      <c r="Z162" s="497"/>
      <c r="AA162" s="498"/>
      <c r="AB162" s="497"/>
      <c r="AC162" s="497"/>
      <c r="AD162" s="497"/>
      <c r="AE162" s="497"/>
      <c r="AF162" s="497"/>
      <c r="AG162" s="497"/>
      <c r="AH162" s="497"/>
      <c r="AI162" s="497"/>
      <c r="AJ162" s="497"/>
      <c r="AK162" s="497"/>
      <c r="AL162" s="497"/>
      <c r="AM162" s="497"/>
      <c r="AN162" s="497"/>
      <c r="AO162" s="497"/>
      <c r="AP162" s="497"/>
      <c r="AQ162" s="497"/>
      <c r="AR162" s="497"/>
      <c r="AS162" s="497"/>
      <c r="AT162" s="497"/>
      <c r="AU162" s="497"/>
      <c r="AV162" s="493"/>
    </row>
    <row r="163" spans="2:48" s="477" customFormat="1" ht="16.5" customHeight="1">
      <c r="B163" s="465"/>
      <c r="C163" s="478"/>
      <c r="D163" s="479" t="s">
        <v>1129</v>
      </c>
      <c r="E163" s="480">
        <f>SUM(E164,E168)</f>
        <v>59</v>
      </c>
      <c r="F163" s="480">
        <f>SUM(F164,F168)</f>
        <v>15</v>
      </c>
      <c r="G163" s="480">
        <f>SUM(G164,G168)</f>
        <v>0</v>
      </c>
      <c r="H163" s="480">
        <f>SUM(H164,H168)</f>
        <v>44</v>
      </c>
      <c r="I163" s="480"/>
      <c r="J163" s="480">
        <f>SUM(J164,J168)</f>
        <v>319</v>
      </c>
      <c r="K163" s="480"/>
      <c r="L163" s="480">
        <f>SUM(L164,L168)</f>
        <v>689</v>
      </c>
      <c r="M163" s="480"/>
      <c r="N163" s="481">
        <f aca="true" t="shared" si="65" ref="N163:N172">SUM(J163,L163)</f>
        <v>1008</v>
      </c>
      <c r="O163" s="480"/>
      <c r="P163" s="480">
        <f>SUM(P164,P168)</f>
        <v>38</v>
      </c>
      <c r="Q163" s="480"/>
      <c r="R163" s="480">
        <f>SUM(R164,R168)</f>
        <v>34</v>
      </c>
      <c r="S163" s="480"/>
      <c r="T163" s="481">
        <f aca="true" t="shared" si="66" ref="T163:T172">SUM(P163,R163)</f>
        <v>72</v>
      </c>
      <c r="U163" s="480"/>
      <c r="V163" s="481">
        <f aca="true" t="shared" si="67" ref="V163:V172">SUM(J163,P163)</f>
        <v>357</v>
      </c>
      <c r="W163" s="481"/>
      <c r="X163" s="481">
        <f aca="true" t="shared" si="68" ref="X163:X172">SUM(L163,R163)</f>
        <v>723</v>
      </c>
      <c r="Y163" s="481"/>
      <c r="Z163" s="481">
        <f aca="true" t="shared" si="69" ref="Z163:Z172">SUM(N163,T163)</f>
        <v>1080</v>
      </c>
      <c r="AA163" s="480"/>
      <c r="AB163" s="480">
        <v>0</v>
      </c>
      <c r="AC163" s="480"/>
      <c r="AD163" s="480">
        <v>0</v>
      </c>
      <c r="AE163" s="480"/>
      <c r="AF163" s="480">
        <v>0</v>
      </c>
      <c r="AG163" s="480"/>
      <c r="AH163" s="480">
        <v>0</v>
      </c>
      <c r="AI163" s="481"/>
      <c r="AJ163" s="480">
        <f>SUM(AJ164,AJ168)</f>
        <v>55396</v>
      </c>
      <c r="AK163" s="480"/>
      <c r="AL163" s="480">
        <v>0</v>
      </c>
      <c r="AM163" s="480"/>
      <c r="AN163" s="480">
        <v>0</v>
      </c>
      <c r="AO163" s="481"/>
      <c r="AP163" s="480">
        <v>0</v>
      </c>
      <c r="AQ163" s="481"/>
      <c r="AR163" s="480">
        <v>0</v>
      </c>
      <c r="AS163" s="481"/>
      <c r="AT163" s="480">
        <f>SUM(AT164,AT168)</f>
        <v>226365</v>
      </c>
      <c r="AU163" s="480"/>
      <c r="AV163" s="482">
        <f>SUM(AV164,AV168)</f>
        <v>0</v>
      </c>
    </row>
    <row r="164" spans="2:48" s="477" customFormat="1" ht="16.5" customHeight="1">
      <c r="B164" s="465"/>
      <c r="C164" s="478"/>
      <c r="D164" s="479" t="s">
        <v>306</v>
      </c>
      <c r="E164" s="481">
        <f>SUM(E165:E167)</f>
        <v>46</v>
      </c>
      <c r="F164" s="481">
        <f>SUM(F165:F167)</f>
        <v>3</v>
      </c>
      <c r="G164" s="481">
        <f>SUM(G165:G167)</f>
        <v>0</v>
      </c>
      <c r="H164" s="481">
        <f>SUM(H165:H167)</f>
        <v>43</v>
      </c>
      <c r="I164" s="481"/>
      <c r="J164" s="481">
        <f>SUM(J165:J167)</f>
        <v>25</v>
      </c>
      <c r="K164" s="481"/>
      <c r="L164" s="481">
        <f>SUM(L165:L167)</f>
        <v>130</v>
      </c>
      <c r="M164" s="481"/>
      <c r="N164" s="481">
        <f t="shared" si="65"/>
        <v>155</v>
      </c>
      <c r="O164" s="481"/>
      <c r="P164" s="481">
        <f>SUM(P165:P167)</f>
        <v>37</v>
      </c>
      <c r="Q164" s="481"/>
      <c r="R164" s="481">
        <f>SUM(R165:R167)</f>
        <v>34</v>
      </c>
      <c r="S164" s="481"/>
      <c r="T164" s="481">
        <f t="shared" si="66"/>
        <v>71</v>
      </c>
      <c r="U164" s="481"/>
      <c r="V164" s="481">
        <f t="shared" si="67"/>
        <v>62</v>
      </c>
      <c r="W164" s="481"/>
      <c r="X164" s="481">
        <f t="shared" si="68"/>
        <v>164</v>
      </c>
      <c r="Y164" s="481"/>
      <c r="Z164" s="481">
        <f t="shared" si="69"/>
        <v>226</v>
      </c>
      <c r="AA164" s="481"/>
      <c r="AB164" s="481">
        <f>SUM(AB165:AB167)</f>
        <v>0</v>
      </c>
      <c r="AC164" s="481"/>
      <c r="AD164" s="481">
        <f>SUM(AD165:AD167)</f>
        <v>0</v>
      </c>
      <c r="AE164" s="481"/>
      <c r="AF164" s="481">
        <f>SUM(AF165:AF167)</f>
        <v>0</v>
      </c>
      <c r="AG164" s="481"/>
      <c r="AH164" s="481">
        <f>SUM(AH165:AH167)</f>
        <v>0</v>
      </c>
      <c r="AI164" s="481"/>
      <c r="AJ164" s="481">
        <f>SUM(AJ165:AJ167)</f>
        <v>4974</v>
      </c>
      <c r="AK164" s="481"/>
      <c r="AL164" s="481">
        <f>SUM(AL165:AL167)</f>
        <v>0</v>
      </c>
      <c r="AM164" s="481"/>
      <c r="AN164" s="481">
        <f>SUM(AN165:AN167)</f>
        <v>0</v>
      </c>
      <c r="AO164" s="481"/>
      <c r="AP164" s="481">
        <f>SUM(AP165:AP167)</f>
        <v>0</v>
      </c>
      <c r="AQ164" s="481"/>
      <c r="AR164" s="481">
        <f>SUM(AR165:AR167)</f>
        <v>0</v>
      </c>
      <c r="AS164" s="481"/>
      <c r="AT164" s="481">
        <f>SUM(AT165:AT167)</f>
        <v>9995</v>
      </c>
      <c r="AU164" s="481"/>
      <c r="AV164" s="483">
        <f>SUM(AV165:AV167)</f>
        <v>0</v>
      </c>
    </row>
    <row r="165" spans="2:48" s="461" customFormat="1" ht="16.5" customHeight="1">
      <c r="B165" s="465">
        <v>29</v>
      </c>
      <c r="C165" s="484"/>
      <c r="D165" s="485" t="s">
        <v>307</v>
      </c>
      <c r="E165" s="486">
        <f>SUM(F165:H165)</f>
        <v>20</v>
      </c>
      <c r="F165" s="486">
        <v>0</v>
      </c>
      <c r="G165" s="486">
        <v>0</v>
      </c>
      <c r="H165" s="486">
        <v>20</v>
      </c>
      <c r="I165" s="486"/>
      <c r="J165" s="486">
        <v>3</v>
      </c>
      <c r="K165" s="486"/>
      <c r="L165" s="486">
        <v>4</v>
      </c>
      <c r="M165" s="486"/>
      <c r="N165" s="486">
        <f t="shared" si="65"/>
        <v>7</v>
      </c>
      <c r="O165" s="486"/>
      <c r="P165" s="486">
        <v>17</v>
      </c>
      <c r="Q165" s="486"/>
      <c r="R165" s="486">
        <v>13</v>
      </c>
      <c r="S165" s="486"/>
      <c r="T165" s="486">
        <f t="shared" si="66"/>
        <v>30</v>
      </c>
      <c r="U165" s="486"/>
      <c r="V165" s="486">
        <f t="shared" si="67"/>
        <v>20</v>
      </c>
      <c r="W165" s="486"/>
      <c r="X165" s="486">
        <f t="shared" si="68"/>
        <v>17</v>
      </c>
      <c r="Y165" s="486"/>
      <c r="Z165" s="486">
        <f t="shared" si="69"/>
        <v>37</v>
      </c>
      <c r="AA165" s="486"/>
      <c r="AB165" s="487">
        <v>0</v>
      </c>
      <c r="AC165" s="487"/>
      <c r="AD165" s="487">
        <v>0</v>
      </c>
      <c r="AE165" s="487"/>
      <c r="AF165" s="487">
        <v>0</v>
      </c>
      <c r="AG165" s="486"/>
      <c r="AH165" s="487">
        <v>0</v>
      </c>
      <c r="AI165" s="486"/>
      <c r="AJ165" s="487">
        <v>201</v>
      </c>
      <c r="AK165" s="486"/>
      <c r="AL165" s="487">
        <v>0</v>
      </c>
      <c r="AM165" s="486"/>
      <c r="AN165" s="487">
        <v>0</v>
      </c>
      <c r="AO165" s="486"/>
      <c r="AP165" s="487">
        <v>0</v>
      </c>
      <c r="AQ165" s="486"/>
      <c r="AR165" s="487">
        <v>0</v>
      </c>
      <c r="AS165" s="486"/>
      <c r="AT165" s="487">
        <v>1392</v>
      </c>
      <c r="AU165" s="486"/>
      <c r="AV165" s="488">
        <v>0</v>
      </c>
    </row>
    <row r="166" spans="2:48" s="461" customFormat="1" ht="16.5" customHeight="1">
      <c r="B166" s="1497" t="s">
        <v>336</v>
      </c>
      <c r="C166" s="484"/>
      <c r="D166" s="485" t="s">
        <v>309</v>
      </c>
      <c r="E166" s="486">
        <f>SUM(F166:H166)</f>
        <v>20</v>
      </c>
      <c r="F166" s="486">
        <v>2</v>
      </c>
      <c r="G166" s="486">
        <v>0</v>
      </c>
      <c r="H166" s="486">
        <v>18</v>
      </c>
      <c r="I166" s="486"/>
      <c r="J166" s="486">
        <v>6</v>
      </c>
      <c r="K166" s="486"/>
      <c r="L166" s="486">
        <v>80</v>
      </c>
      <c r="M166" s="486"/>
      <c r="N166" s="486">
        <f t="shared" si="65"/>
        <v>86</v>
      </c>
      <c r="O166" s="486"/>
      <c r="P166" s="486">
        <v>17</v>
      </c>
      <c r="Q166" s="486"/>
      <c r="R166" s="486">
        <v>15</v>
      </c>
      <c r="S166" s="486"/>
      <c r="T166" s="486">
        <f t="shared" si="66"/>
        <v>32</v>
      </c>
      <c r="U166" s="486"/>
      <c r="V166" s="486">
        <f t="shared" si="67"/>
        <v>23</v>
      </c>
      <c r="W166" s="486"/>
      <c r="X166" s="486">
        <f t="shared" si="68"/>
        <v>95</v>
      </c>
      <c r="Y166" s="486"/>
      <c r="Z166" s="486">
        <f t="shared" si="69"/>
        <v>118</v>
      </c>
      <c r="AA166" s="486"/>
      <c r="AB166" s="487">
        <v>0</v>
      </c>
      <c r="AC166" s="487"/>
      <c r="AD166" s="487">
        <v>0</v>
      </c>
      <c r="AE166" s="487"/>
      <c r="AF166" s="487">
        <v>0</v>
      </c>
      <c r="AG166" s="486"/>
      <c r="AH166" s="487">
        <v>0</v>
      </c>
      <c r="AI166" s="486"/>
      <c r="AJ166" s="487">
        <v>2713</v>
      </c>
      <c r="AK166" s="486"/>
      <c r="AL166" s="487">
        <v>0</v>
      </c>
      <c r="AM166" s="486"/>
      <c r="AN166" s="487">
        <v>0</v>
      </c>
      <c r="AO166" s="486"/>
      <c r="AP166" s="487">
        <v>0</v>
      </c>
      <c r="AQ166" s="486"/>
      <c r="AR166" s="487">
        <v>0</v>
      </c>
      <c r="AS166" s="486"/>
      <c r="AT166" s="487">
        <v>2678</v>
      </c>
      <c r="AU166" s="486"/>
      <c r="AV166" s="488">
        <v>0</v>
      </c>
    </row>
    <row r="167" spans="2:48" s="461" customFormat="1" ht="16.5" customHeight="1">
      <c r="B167" s="1498"/>
      <c r="C167" s="484"/>
      <c r="D167" s="485" t="s">
        <v>310</v>
      </c>
      <c r="E167" s="486">
        <f>SUM(F167:H167)</f>
        <v>6</v>
      </c>
      <c r="F167" s="486">
        <v>1</v>
      </c>
      <c r="G167" s="486">
        <v>0</v>
      </c>
      <c r="H167" s="486">
        <v>5</v>
      </c>
      <c r="I167" s="486"/>
      <c r="J167" s="486">
        <v>16</v>
      </c>
      <c r="K167" s="486"/>
      <c r="L167" s="486">
        <v>46</v>
      </c>
      <c r="M167" s="486"/>
      <c r="N167" s="486">
        <f t="shared" si="65"/>
        <v>62</v>
      </c>
      <c r="O167" s="486"/>
      <c r="P167" s="486">
        <v>3</v>
      </c>
      <c r="Q167" s="486"/>
      <c r="R167" s="486">
        <v>6</v>
      </c>
      <c r="S167" s="486"/>
      <c r="T167" s="486">
        <f t="shared" si="66"/>
        <v>9</v>
      </c>
      <c r="U167" s="486"/>
      <c r="V167" s="486">
        <f t="shared" si="67"/>
        <v>19</v>
      </c>
      <c r="W167" s="486"/>
      <c r="X167" s="486">
        <f t="shared" si="68"/>
        <v>52</v>
      </c>
      <c r="Y167" s="486"/>
      <c r="Z167" s="486">
        <f t="shared" si="69"/>
        <v>71</v>
      </c>
      <c r="AA167" s="486"/>
      <c r="AB167" s="487">
        <v>0</v>
      </c>
      <c r="AC167" s="487"/>
      <c r="AD167" s="487">
        <v>0</v>
      </c>
      <c r="AE167" s="487"/>
      <c r="AF167" s="487">
        <v>0</v>
      </c>
      <c r="AG167" s="486"/>
      <c r="AH167" s="487">
        <v>0</v>
      </c>
      <c r="AI167" s="486"/>
      <c r="AJ167" s="487">
        <v>2060</v>
      </c>
      <c r="AK167" s="486"/>
      <c r="AL167" s="487">
        <v>0</v>
      </c>
      <c r="AM167" s="486"/>
      <c r="AN167" s="487">
        <v>0</v>
      </c>
      <c r="AO167" s="486"/>
      <c r="AP167" s="487">
        <v>0</v>
      </c>
      <c r="AQ167" s="486"/>
      <c r="AR167" s="487">
        <v>0</v>
      </c>
      <c r="AS167" s="486"/>
      <c r="AT167" s="487">
        <v>5925</v>
      </c>
      <c r="AU167" s="486"/>
      <c r="AV167" s="488">
        <v>0</v>
      </c>
    </row>
    <row r="168" spans="2:48" s="477" customFormat="1" ht="16.5" customHeight="1">
      <c r="B168" s="1498"/>
      <c r="C168" s="489"/>
      <c r="D168" s="479" t="s">
        <v>311</v>
      </c>
      <c r="E168" s="481">
        <f>SUM(E169:E173)</f>
        <v>13</v>
      </c>
      <c r="F168" s="481">
        <f>SUM(F169:F173)</f>
        <v>12</v>
      </c>
      <c r="G168" s="481">
        <f>SUM(G169:G172)</f>
        <v>0</v>
      </c>
      <c r="H168" s="481">
        <f>SUM(H169:H173)</f>
        <v>1</v>
      </c>
      <c r="I168" s="481"/>
      <c r="J168" s="481">
        <f>SUM(J169:J173)</f>
        <v>294</v>
      </c>
      <c r="K168" s="481"/>
      <c r="L168" s="481">
        <f>SUM(L169:L173)</f>
        <v>559</v>
      </c>
      <c r="M168" s="481"/>
      <c r="N168" s="481">
        <f t="shared" si="65"/>
        <v>853</v>
      </c>
      <c r="O168" s="481"/>
      <c r="P168" s="481">
        <f>SUM(P169:P172)</f>
        <v>1</v>
      </c>
      <c r="Q168" s="481"/>
      <c r="R168" s="481">
        <f>SUM(R169:R172)</f>
        <v>0</v>
      </c>
      <c r="S168" s="481"/>
      <c r="T168" s="481">
        <f t="shared" si="66"/>
        <v>1</v>
      </c>
      <c r="U168" s="481"/>
      <c r="V168" s="481">
        <f t="shared" si="67"/>
        <v>295</v>
      </c>
      <c r="W168" s="481"/>
      <c r="X168" s="481">
        <f t="shared" si="68"/>
        <v>559</v>
      </c>
      <c r="Y168" s="481"/>
      <c r="Z168" s="481">
        <f t="shared" si="69"/>
        <v>854</v>
      </c>
      <c r="AA168" s="481"/>
      <c r="AB168" s="481">
        <f>SUM(AB169:AB172)</f>
        <v>9715</v>
      </c>
      <c r="AC168" s="481"/>
      <c r="AD168" s="481">
        <f>SUM(AD169:AD172)</f>
        <v>41646</v>
      </c>
      <c r="AE168" s="481"/>
      <c r="AF168" s="481">
        <f>SUM(AF169:AF172)</f>
        <v>8153</v>
      </c>
      <c r="AG168" s="481"/>
      <c r="AH168" s="481">
        <f>SUM(AH169:AH172)</f>
        <v>623</v>
      </c>
      <c r="AI168" s="481"/>
      <c r="AJ168" s="480">
        <f>SUM(AD168:AH168)</f>
        <v>50422</v>
      </c>
      <c r="AK168" s="481"/>
      <c r="AL168" s="481">
        <f>SUM(AL169:AL172)</f>
        <v>201865</v>
      </c>
      <c r="AM168" s="481"/>
      <c r="AN168" s="481">
        <f>SUM(AN169:AN172)</f>
        <v>2169</v>
      </c>
      <c r="AO168" s="481"/>
      <c r="AP168" s="481">
        <f>SUM(AP169:AP172)</f>
        <v>1879</v>
      </c>
      <c r="AQ168" s="481"/>
      <c r="AR168" s="481">
        <f>SUM(AR169:AR172)</f>
        <v>10457</v>
      </c>
      <c r="AS168" s="481"/>
      <c r="AT168" s="506">
        <f>SUM(AL168,AN168,AP168,AR168)</f>
        <v>216370</v>
      </c>
      <c r="AU168" s="481"/>
      <c r="AV168" s="483">
        <f>SUM(AV169:AV172)</f>
        <v>0</v>
      </c>
    </row>
    <row r="169" spans="2:48" s="461" customFormat="1" ht="16.5" customHeight="1">
      <c r="B169" s="1498"/>
      <c r="C169" s="484"/>
      <c r="D169" s="485" t="s">
        <v>312</v>
      </c>
      <c r="E169" s="486">
        <f>SUM(F169:H169)</f>
        <v>4</v>
      </c>
      <c r="F169" s="486">
        <v>3</v>
      </c>
      <c r="G169" s="486">
        <v>0</v>
      </c>
      <c r="H169" s="486">
        <v>1</v>
      </c>
      <c r="I169" s="491"/>
      <c r="J169" s="486">
        <v>17</v>
      </c>
      <c r="K169" s="491"/>
      <c r="L169" s="486">
        <v>86</v>
      </c>
      <c r="M169" s="491"/>
      <c r="N169" s="500">
        <f t="shared" si="65"/>
        <v>103</v>
      </c>
      <c r="O169" s="486"/>
      <c r="P169" s="486">
        <v>1</v>
      </c>
      <c r="Q169" s="486"/>
      <c r="R169" s="486">
        <v>0</v>
      </c>
      <c r="S169" s="486"/>
      <c r="T169" s="486">
        <f t="shared" si="66"/>
        <v>1</v>
      </c>
      <c r="U169" s="491"/>
      <c r="V169" s="500">
        <f t="shared" si="67"/>
        <v>18</v>
      </c>
      <c r="W169" s="491"/>
      <c r="X169" s="500">
        <f t="shared" si="68"/>
        <v>86</v>
      </c>
      <c r="Y169" s="491"/>
      <c r="Z169" s="500">
        <f t="shared" si="69"/>
        <v>104</v>
      </c>
      <c r="AA169" s="491"/>
      <c r="AB169" s="487">
        <v>1175</v>
      </c>
      <c r="AC169" s="487"/>
      <c r="AD169" s="487">
        <v>4120</v>
      </c>
      <c r="AE169" s="487"/>
      <c r="AF169" s="487">
        <v>791</v>
      </c>
      <c r="AG169" s="491"/>
      <c r="AH169" s="486">
        <v>31</v>
      </c>
      <c r="AI169" s="491"/>
      <c r="AJ169" s="487">
        <f>SUM(AD169:AH169)</f>
        <v>4942</v>
      </c>
      <c r="AK169" s="491"/>
      <c r="AL169" s="487">
        <v>16538</v>
      </c>
      <c r="AM169" s="491"/>
      <c r="AN169" s="486">
        <v>212</v>
      </c>
      <c r="AO169" s="491"/>
      <c r="AP169" s="486">
        <v>90</v>
      </c>
      <c r="AQ169" s="491"/>
      <c r="AR169" s="486">
        <v>4220</v>
      </c>
      <c r="AS169" s="491"/>
      <c r="AT169" s="502">
        <f>SUM(AL169,AN169,AP169,AR169)</f>
        <v>21060</v>
      </c>
      <c r="AU169" s="486"/>
      <c r="AV169" s="488">
        <v>0</v>
      </c>
    </row>
    <row r="170" spans="2:48" s="461" customFormat="1" ht="16.5" customHeight="1">
      <c r="B170" s="494"/>
      <c r="C170" s="490"/>
      <c r="D170" s="485" t="s">
        <v>313</v>
      </c>
      <c r="E170" s="486">
        <f>SUM(F170:H170)</f>
        <v>3</v>
      </c>
      <c r="F170" s="486">
        <v>3</v>
      </c>
      <c r="G170" s="486">
        <v>0</v>
      </c>
      <c r="H170" s="486">
        <v>0</v>
      </c>
      <c r="I170" s="486"/>
      <c r="J170" s="486">
        <v>21</v>
      </c>
      <c r="K170" s="486"/>
      <c r="L170" s="486">
        <v>90</v>
      </c>
      <c r="M170" s="486"/>
      <c r="N170" s="500">
        <f t="shared" si="65"/>
        <v>111</v>
      </c>
      <c r="O170" s="486"/>
      <c r="P170" s="486">
        <v>0</v>
      </c>
      <c r="Q170" s="486"/>
      <c r="R170" s="486">
        <v>0</v>
      </c>
      <c r="S170" s="486"/>
      <c r="T170" s="486">
        <f t="shared" si="66"/>
        <v>0</v>
      </c>
      <c r="U170" s="486"/>
      <c r="V170" s="500">
        <f t="shared" si="67"/>
        <v>21</v>
      </c>
      <c r="W170" s="486"/>
      <c r="X170" s="500">
        <f t="shared" si="68"/>
        <v>90</v>
      </c>
      <c r="Y170" s="486"/>
      <c r="Z170" s="500">
        <f t="shared" si="69"/>
        <v>111</v>
      </c>
      <c r="AA170" s="486"/>
      <c r="AB170" s="487">
        <v>1099</v>
      </c>
      <c r="AC170" s="487"/>
      <c r="AD170" s="487">
        <v>2497</v>
      </c>
      <c r="AE170" s="487"/>
      <c r="AF170" s="487">
        <v>686</v>
      </c>
      <c r="AG170" s="486"/>
      <c r="AH170" s="486">
        <v>150</v>
      </c>
      <c r="AI170" s="486"/>
      <c r="AJ170" s="502">
        <v>3333</v>
      </c>
      <c r="AK170" s="486"/>
      <c r="AL170" s="487">
        <v>4983</v>
      </c>
      <c r="AM170" s="486"/>
      <c r="AN170" s="486">
        <v>29</v>
      </c>
      <c r="AO170" s="486"/>
      <c r="AP170" s="486">
        <v>51</v>
      </c>
      <c r="AQ170" s="486"/>
      <c r="AR170" s="486">
        <v>9</v>
      </c>
      <c r="AS170" s="486"/>
      <c r="AT170" s="502">
        <f>SUM(AL170,AN170,AP170,AR170)</f>
        <v>5072</v>
      </c>
      <c r="AU170" s="486"/>
      <c r="AV170" s="488">
        <v>0</v>
      </c>
    </row>
    <row r="171" spans="2:48" s="461" customFormat="1" ht="16.5" customHeight="1">
      <c r="B171" s="494"/>
      <c r="C171" s="490"/>
      <c r="D171" s="485" t="s">
        <v>314</v>
      </c>
      <c r="E171" s="486">
        <f>SUM(F171:H171)</f>
        <v>4</v>
      </c>
      <c r="F171" s="486">
        <v>4</v>
      </c>
      <c r="G171" s="486">
        <v>0</v>
      </c>
      <c r="H171" s="486">
        <v>0</v>
      </c>
      <c r="I171" s="491" t="s">
        <v>319</v>
      </c>
      <c r="J171" s="486">
        <v>256</v>
      </c>
      <c r="K171" s="491" t="s">
        <v>319</v>
      </c>
      <c r="L171" s="486">
        <v>383</v>
      </c>
      <c r="M171" s="491" t="s">
        <v>319</v>
      </c>
      <c r="N171" s="500">
        <f t="shared" si="65"/>
        <v>639</v>
      </c>
      <c r="O171" s="486"/>
      <c r="P171" s="486">
        <v>0</v>
      </c>
      <c r="Q171" s="486"/>
      <c r="R171" s="486">
        <v>0</v>
      </c>
      <c r="S171" s="486"/>
      <c r="T171" s="486">
        <f t="shared" si="66"/>
        <v>0</v>
      </c>
      <c r="U171" s="491" t="s">
        <v>319</v>
      </c>
      <c r="V171" s="500">
        <f t="shared" si="67"/>
        <v>256</v>
      </c>
      <c r="W171" s="491" t="s">
        <v>319</v>
      </c>
      <c r="X171" s="500">
        <f t="shared" si="68"/>
        <v>383</v>
      </c>
      <c r="Y171" s="491" t="s">
        <v>319</v>
      </c>
      <c r="Z171" s="500">
        <f t="shared" si="69"/>
        <v>639</v>
      </c>
      <c r="AA171" s="491" t="s">
        <v>319</v>
      </c>
      <c r="AB171" s="487">
        <v>7441</v>
      </c>
      <c r="AC171" s="495" t="s">
        <v>319</v>
      </c>
      <c r="AD171" s="487">
        <v>35029</v>
      </c>
      <c r="AE171" s="495" t="s">
        <v>319</v>
      </c>
      <c r="AF171" s="487">
        <v>6676</v>
      </c>
      <c r="AG171" s="491" t="s">
        <v>319</v>
      </c>
      <c r="AH171" s="486">
        <v>442</v>
      </c>
      <c r="AI171" s="491" t="s">
        <v>319</v>
      </c>
      <c r="AJ171" s="487">
        <f>SUM(AD171:AH171)</f>
        <v>42147</v>
      </c>
      <c r="AK171" s="491" t="s">
        <v>319</v>
      </c>
      <c r="AL171" s="487">
        <v>180344</v>
      </c>
      <c r="AM171" s="491" t="s">
        <v>319</v>
      </c>
      <c r="AN171" s="486">
        <v>1928</v>
      </c>
      <c r="AO171" s="491" t="s">
        <v>319</v>
      </c>
      <c r="AP171" s="486">
        <v>1738</v>
      </c>
      <c r="AQ171" s="491" t="s">
        <v>319</v>
      </c>
      <c r="AR171" s="486">
        <v>6228</v>
      </c>
      <c r="AS171" s="491" t="s">
        <v>319</v>
      </c>
      <c r="AT171" s="502">
        <f>SUM(AL171,AN171,AP171,AR171)</f>
        <v>190238</v>
      </c>
      <c r="AU171" s="486"/>
      <c r="AV171" s="488">
        <v>0</v>
      </c>
    </row>
    <row r="172" spans="2:48" s="461" customFormat="1" ht="16.5" customHeight="1">
      <c r="B172" s="494"/>
      <c r="C172" s="490"/>
      <c r="D172" s="485" t="s">
        <v>315</v>
      </c>
      <c r="E172" s="486">
        <f>SUM(F172:H172)</f>
        <v>2</v>
      </c>
      <c r="F172" s="486">
        <v>2</v>
      </c>
      <c r="G172" s="486">
        <v>0</v>
      </c>
      <c r="H172" s="486">
        <v>0</v>
      </c>
      <c r="I172" s="486"/>
      <c r="J172" s="486" t="s">
        <v>322</v>
      </c>
      <c r="K172" s="486"/>
      <c r="L172" s="486" t="s">
        <v>322</v>
      </c>
      <c r="M172" s="486"/>
      <c r="N172" s="500">
        <f t="shared" si="65"/>
        <v>0</v>
      </c>
      <c r="O172" s="486"/>
      <c r="P172" s="486">
        <v>0</v>
      </c>
      <c r="Q172" s="486"/>
      <c r="R172" s="486">
        <v>0</v>
      </c>
      <c r="S172" s="486"/>
      <c r="T172" s="486">
        <f t="shared" si="66"/>
        <v>0</v>
      </c>
      <c r="U172" s="486"/>
      <c r="V172" s="500">
        <f t="shared" si="67"/>
        <v>0</v>
      </c>
      <c r="W172" s="500"/>
      <c r="X172" s="500">
        <f t="shared" si="68"/>
        <v>0</v>
      </c>
      <c r="Y172" s="500"/>
      <c r="Z172" s="500">
        <f t="shared" si="69"/>
        <v>0</v>
      </c>
      <c r="AA172" s="486"/>
      <c r="AB172" s="487" t="s">
        <v>322</v>
      </c>
      <c r="AC172" s="487"/>
      <c r="AD172" s="487">
        <v>0</v>
      </c>
      <c r="AE172" s="487"/>
      <c r="AF172" s="487">
        <v>0</v>
      </c>
      <c r="AG172" s="486"/>
      <c r="AH172" s="486" t="s">
        <v>322</v>
      </c>
      <c r="AI172" s="486"/>
      <c r="AJ172" s="502">
        <f>SUM(AB172,AH172)</f>
        <v>0</v>
      </c>
      <c r="AK172" s="486"/>
      <c r="AL172" s="487" t="s">
        <v>322</v>
      </c>
      <c r="AM172" s="486"/>
      <c r="AN172" s="486" t="s">
        <v>322</v>
      </c>
      <c r="AO172" s="486"/>
      <c r="AP172" s="486" t="s">
        <v>322</v>
      </c>
      <c r="AQ172" s="486"/>
      <c r="AR172" s="486" t="s">
        <v>322</v>
      </c>
      <c r="AS172" s="486"/>
      <c r="AT172" s="502">
        <f>SUM(AL172,AN172,AP172,AR172)</f>
        <v>0</v>
      </c>
      <c r="AU172" s="486"/>
      <c r="AV172" s="488">
        <v>0</v>
      </c>
    </row>
    <row r="173" spans="2:48" s="461" customFormat="1" ht="16.5" customHeight="1">
      <c r="B173" s="494"/>
      <c r="C173" s="490"/>
      <c r="D173" s="485" t="s">
        <v>316</v>
      </c>
      <c r="E173" s="486"/>
      <c r="F173" s="486">
        <v>0</v>
      </c>
      <c r="G173" s="486">
        <v>0</v>
      </c>
      <c r="H173" s="486">
        <v>0</v>
      </c>
      <c r="I173" s="486"/>
      <c r="J173" s="486">
        <v>0</v>
      </c>
      <c r="K173" s="486"/>
      <c r="L173" s="486">
        <v>0</v>
      </c>
      <c r="M173" s="486"/>
      <c r="N173" s="486">
        <v>0</v>
      </c>
      <c r="O173" s="486"/>
      <c r="P173" s="486">
        <v>0</v>
      </c>
      <c r="Q173" s="486"/>
      <c r="R173" s="486">
        <v>0</v>
      </c>
      <c r="S173" s="486"/>
      <c r="T173" s="486">
        <v>0</v>
      </c>
      <c r="U173" s="486"/>
      <c r="V173" s="486">
        <v>0</v>
      </c>
      <c r="W173" s="500"/>
      <c r="X173" s="486">
        <v>0</v>
      </c>
      <c r="Y173" s="500"/>
      <c r="Z173" s="486">
        <v>0</v>
      </c>
      <c r="AA173" s="486"/>
      <c r="AB173" s="487">
        <v>0</v>
      </c>
      <c r="AC173" s="487"/>
      <c r="AD173" s="487">
        <v>0</v>
      </c>
      <c r="AE173" s="487"/>
      <c r="AF173" s="487">
        <v>0</v>
      </c>
      <c r="AG173" s="486"/>
      <c r="AH173" s="486">
        <v>0</v>
      </c>
      <c r="AI173" s="486"/>
      <c r="AJ173" s="486">
        <v>0</v>
      </c>
      <c r="AK173" s="486"/>
      <c r="AL173" s="487">
        <v>0</v>
      </c>
      <c r="AM173" s="486"/>
      <c r="AN173" s="486">
        <v>0</v>
      </c>
      <c r="AO173" s="486"/>
      <c r="AP173" s="486">
        <v>0</v>
      </c>
      <c r="AQ173" s="486"/>
      <c r="AR173" s="486">
        <v>0</v>
      </c>
      <c r="AS173" s="486"/>
      <c r="AT173" s="486">
        <v>0</v>
      </c>
      <c r="AU173" s="486"/>
      <c r="AV173" s="488">
        <v>0</v>
      </c>
    </row>
    <row r="174" spans="2:48" ht="12">
      <c r="B174" s="492"/>
      <c r="C174" s="484"/>
      <c r="D174" s="493"/>
      <c r="E174" s="497"/>
      <c r="F174" s="497"/>
      <c r="G174" s="497"/>
      <c r="H174" s="497"/>
      <c r="I174" s="497"/>
      <c r="J174" s="497"/>
      <c r="K174" s="497"/>
      <c r="L174" s="497"/>
      <c r="M174" s="497"/>
      <c r="N174" s="497"/>
      <c r="O174" s="497"/>
      <c r="P174" s="497"/>
      <c r="Q174" s="497"/>
      <c r="R174" s="497"/>
      <c r="S174" s="497"/>
      <c r="T174" s="497"/>
      <c r="U174" s="497"/>
      <c r="V174" s="497"/>
      <c r="W174" s="497"/>
      <c r="X174" s="497"/>
      <c r="Y174" s="497"/>
      <c r="Z174" s="497"/>
      <c r="AA174" s="498"/>
      <c r="AB174" s="497"/>
      <c r="AC174" s="497"/>
      <c r="AD174" s="497"/>
      <c r="AE174" s="497"/>
      <c r="AF174" s="497"/>
      <c r="AG174" s="497"/>
      <c r="AH174" s="497"/>
      <c r="AI174" s="497"/>
      <c r="AJ174" s="497"/>
      <c r="AK174" s="497"/>
      <c r="AL174" s="497"/>
      <c r="AM174" s="497"/>
      <c r="AN174" s="497"/>
      <c r="AO174" s="497"/>
      <c r="AP174" s="497"/>
      <c r="AQ174" s="497"/>
      <c r="AR174" s="497"/>
      <c r="AS174" s="497"/>
      <c r="AT174" s="497"/>
      <c r="AU174" s="497"/>
      <c r="AV174" s="493"/>
    </row>
    <row r="175" spans="2:48" s="477" customFormat="1" ht="16.5" customHeight="1">
      <c r="B175" s="465"/>
      <c r="C175" s="478"/>
      <c r="D175" s="479" t="s">
        <v>1129</v>
      </c>
      <c r="E175" s="480">
        <f>SUM(E176,E180)</f>
        <v>229</v>
      </c>
      <c r="F175" s="480">
        <f>SUM(F176,F180)</f>
        <v>127</v>
      </c>
      <c r="G175" s="480">
        <f>SUM(G176,G180)</f>
        <v>2</v>
      </c>
      <c r="H175" s="480">
        <f>SUM(H176,H180)</f>
        <v>100</v>
      </c>
      <c r="I175" s="480"/>
      <c r="J175" s="480">
        <f>SUM(J176,J180)</f>
        <v>3964</v>
      </c>
      <c r="K175" s="480"/>
      <c r="L175" s="480">
        <f>SUM(L176,L180)</f>
        <v>1303</v>
      </c>
      <c r="M175" s="480"/>
      <c r="N175" s="481">
        <f aca="true" t="shared" si="70" ref="N175:N187">SUM(J175,L175)</f>
        <v>5267</v>
      </c>
      <c r="O175" s="480"/>
      <c r="P175" s="480">
        <f>SUM(P176,P180)</f>
        <v>117</v>
      </c>
      <c r="Q175" s="480"/>
      <c r="R175" s="480">
        <f>SUM(R176,R180)</f>
        <v>58</v>
      </c>
      <c r="S175" s="480"/>
      <c r="T175" s="481">
        <f aca="true" t="shared" si="71" ref="T175:T187">SUM(P175,R175)</f>
        <v>175</v>
      </c>
      <c r="U175" s="480"/>
      <c r="V175" s="481">
        <f aca="true" t="shared" si="72" ref="V175:V187">SUM(J175,P175)</f>
        <v>4081</v>
      </c>
      <c r="W175" s="481"/>
      <c r="X175" s="481">
        <f aca="true" t="shared" si="73" ref="X175:X187">SUM(L175,R175)</f>
        <v>1361</v>
      </c>
      <c r="Y175" s="481"/>
      <c r="Z175" s="481">
        <f aca="true" t="shared" si="74" ref="Z175:Z187">SUM(N175,T175)</f>
        <v>5442</v>
      </c>
      <c r="AA175" s="480"/>
      <c r="AB175" s="480">
        <v>0</v>
      </c>
      <c r="AC175" s="480"/>
      <c r="AD175" s="480">
        <v>0</v>
      </c>
      <c r="AE175" s="480"/>
      <c r="AF175" s="480">
        <v>0</v>
      </c>
      <c r="AG175" s="480"/>
      <c r="AH175" s="480">
        <v>0</v>
      </c>
      <c r="AI175" s="481"/>
      <c r="AJ175" s="480">
        <f>SUM(AJ176,AJ180)</f>
        <v>423441</v>
      </c>
      <c r="AK175" s="480"/>
      <c r="AL175" s="480">
        <v>0</v>
      </c>
      <c r="AM175" s="480"/>
      <c r="AN175" s="480">
        <v>0</v>
      </c>
      <c r="AO175" s="481"/>
      <c r="AP175" s="480">
        <v>0</v>
      </c>
      <c r="AQ175" s="481"/>
      <c r="AR175" s="480">
        <v>0</v>
      </c>
      <c r="AS175" s="481"/>
      <c r="AT175" s="480">
        <f>SUM(AT176,AT180)</f>
        <v>959943</v>
      </c>
      <c r="AU175" s="480"/>
      <c r="AV175" s="482">
        <f>SUM(AV176,AV180)</f>
        <v>534</v>
      </c>
    </row>
    <row r="176" spans="2:48" s="477" customFormat="1" ht="16.5" customHeight="1">
      <c r="B176" s="465"/>
      <c r="C176" s="478"/>
      <c r="D176" s="479" t="s">
        <v>306</v>
      </c>
      <c r="E176" s="481">
        <f>SUM(E177:E179)</f>
        <v>182</v>
      </c>
      <c r="F176" s="481">
        <f>SUM(F177:F179)</f>
        <v>82</v>
      </c>
      <c r="G176" s="481">
        <f>SUM(G177:G179)</f>
        <v>2</v>
      </c>
      <c r="H176" s="481">
        <f>SUM(H177:H179)</f>
        <v>98</v>
      </c>
      <c r="I176" s="481"/>
      <c r="J176" s="481">
        <f>SUM(J177:J179)</f>
        <v>899</v>
      </c>
      <c r="K176" s="481"/>
      <c r="L176" s="481">
        <f>SUM(L177:L179)</f>
        <v>500</v>
      </c>
      <c r="M176" s="481"/>
      <c r="N176" s="481">
        <f t="shared" si="70"/>
        <v>1399</v>
      </c>
      <c r="O176" s="481"/>
      <c r="P176" s="481">
        <f>SUM(P177:P179)</f>
        <v>117</v>
      </c>
      <c r="Q176" s="481"/>
      <c r="R176" s="481">
        <f>SUM(R177:R179)</f>
        <v>58</v>
      </c>
      <c r="S176" s="481"/>
      <c r="T176" s="481">
        <f t="shared" si="71"/>
        <v>175</v>
      </c>
      <c r="U176" s="481"/>
      <c r="V176" s="481">
        <f t="shared" si="72"/>
        <v>1016</v>
      </c>
      <c r="W176" s="481"/>
      <c r="X176" s="481">
        <f t="shared" si="73"/>
        <v>558</v>
      </c>
      <c r="Y176" s="481"/>
      <c r="Z176" s="481">
        <f t="shared" si="74"/>
        <v>1574</v>
      </c>
      <c r="AA176" s="481"/>
      <c r="AB176" s="481">
        <f>SUM(AB177:AB179)</f>
        <v>0</v>
      </c>
      <c r="AC176" s="481"/>
      <c r="AD176" s="481">
        <f>SUM(AD177:AD179)</f>
        <v>0</v>
      </c>
      <c r="AE176" s="481"/>
      <c r="AF176" s="481">
        <f>SUM(AF177:AF179)</f>
        <v>0</v>
      </c>
      <c r="AG176" s="481"/>
      <c r="AH176" s="481">
        <f>SUM(AH177:AH179)</f>
        <v>0</v>
      </c>
      <c r="AI176" s="481"/>
      <c r="AJ176" s="481">
        <f>SUM(AJ177:AJ179)</f>
        <v>76312</v>
      </c>
      <c r="AK176" s="481"/>
      <c r="AL176" s="481">
        <f>SUM(AL177:AL179)</f>
        <v>0</v>
      </c>
      <c r="AM176" s="481"/>
      <c r="AN176" s="481">
        <f>SUM(AN177:AN179)</f>
        <v>0</v>
      </c>
      <c r="AO176" s="481"/>
      <c r="AP176" s="481">
        <f>SUM(AP177:AP179)</f>
        <v>0</v>
      </c>
      <c r="AQ176" s="481"/>
      <c r="AR176" s="481">
        <f>SUM(AR177:AR179)</f>
        <v>0</v>
      </c>
      <c r="AS176" s="481"/>
      <c r="AT176" s="481">
        <f>SUM(AT177:AT179)</f>
        <v>334874</v>
      </c>
      <c r="AU176" s="481"/>
      <c r="AV176" s="483">
        <f>SUM(AV177:AV179)</f>
        <v>3</v>
      </c>
    </row>
    <row r="177" spans="2:48" s="461" customFormat="1" ht="16.5" customHeight="1">
      <c r="B177" s="465"/>
      <c r="C177" s="484"/>
      <c r="D177" s="485" t="s">
        <v>307</v>
      </c>
      <c r="E177" s="486">
        <f>SUM(F177:H177)</f>
        <v>36</v>
      </c>
      <c r="F177" s="486">
        <v>2</v>
      </c>
      <c r="G177" s="486">
        <v>0</v>
      </c>
      <c r="H177" s="486">
        <v>34</v>
      </c>
      <c r="I177" s="486"/>
      <c r="J177" s="486">
        <v>20</v>
      </c>
      <c r="K177" s="486"/>
      <c r="L177" s="486">
        <v>5</v>
      </c>
      <c r="M177" s="486"/>
      <c r="N177" s="486">
        <f t="shared" si="70"/>
        <v>25</v>
      </c>
      <c r="O177" s="486"/>
      <c r="P177" s="486">
        <v>34</v>
      </c>
      <c r="Q177" s="486"/>
      <c r="R177" s="486">
        <v>15</v>
      </c>
      <c r="S177" s="486"/>
      <c r="T177" s="486">
        <f t="shared" si="71"/>
        <v>49</v>
      </c>
      <c r="U177" s="486"/>
      <c r="V177" s="486">
        <f t="shared" si="72"/>
        <v>54</v>
      </c>
      <c r="W177" s="486"/>
      <c r="X177" s="486">
        <f t="shared" si="73"/>
        <v>20</v>
      </c>
      <c r="Y177" s="486"/>
      <c r="Z177" s="486">
        <f t="shared" si="74"/>
        <v>74</v>
      </c>
      <c r="AA177" s="486"/>
      <c r="AB177" s="487">
        <v>0</v>
      </c>
      <c r="AC177" s="487"/>
      <c r="AD177" s="487">
        <v>0</v>
      </c>
      <c r="AE177" s="487"/>
      <c r="AF177" s="487">
        <v>0</v>
      </c>
      <c r="AG177" s="486"/>
      <c r="AH177" s="487">
        <v>0</v>
      </c>
      <c r="AI177" s="486"/>
      <c r="AJ177" s="487">
        <v>757</v>
      </c>
      <c r="AK177" s="486"/>
      <c r="AL177" s="487">
        <v>0</v>
      </c>
      <c r="AM177" s="486"/>
      <c r="AN177" s="487">
        <v>0</v>
      </c>
      <c r="AO177" s="486"/>
      <c r="AP177" s="487">
        <v>0</v>
      </c>
      <c r="AQ177" s="486"/>
      <c r="AR177" s="487">
        <v>0</v>
      </c>
      <c r="AS177" s="486"/>
      <c r="AT177" s="487">
        <v>2173</v>
      </c>
      <c r="AU177" s="486"/>
      <c r="AV177" s="488">
        <v>0</v>
      </c>
    </row>
    <row r="178" spans="2:48" s="461" customFormat="1" ht="16.5" customHeight="1">
      <c r="B178" s="465"/>
      <c r="C178" s="484"/>
      <c r="D178" s="485" t="s">
        <v>309</v>
      </c>
      <c r="E178" s="486">
        <f>SUM(F178:H178)</f>
        <v>83</v>
      </c>
      <c r="F178" s="486">
        <v>33</v>
      </c>
      <c r="G178" s="486">
        <v>0</v>
      </c>
      <c r="H178" s="486">
        <v>50</v>
      </c>
      <c r="I178" s="486"/>
      <c r="J178" s="486">
        <v>289</v>
      </c>
      <c r="K178" s="486"/>
      <c r="L178" s="486">
        <v>190</v>
      </c>
      <c r="M178" s="486"/>
      <c r="N178" s="486">
        <f t="shared" si="70"/>
        <v>479</v>
      </c>
      <c r="O178" s="486"/>
      <c r="P178" s="486">
        <v>63</v>
      </c>
      <c r="Q178" s="486"/>
      <c r="R178" s="486">
        <v>31</v>
      </c>
      <c r="S178" s="486"/>
      <c r="T178" s="486">
        <f t="shared" si="71"/>
        <v>94</v>
      </c>
      <c r="U178" s="486"/>
      <c r="V178" s="486">
        <f t="shared" si="72"/>
        <v>352</v>
      </c>
      <c r="W178" s="486"/>
      <c r="X178" s="486">
        <f t="shared" si="73"/>
        <v>221</v>
      </c>
      <c r="Y178" s="486"/>
      <c r="Z178" s="486">
        <f t="shared" si="74"/>
        <v>573</v>
      </c>
      <c r="AA178" s="486"/>
      <c r="AB178" s="487">
        <v>0</v>
      </c>
      <c r="AC178" s="487"/>
      <c r="AD178" s="487">
        <v>0</v>
      </c>
      <c r="AE178" s="487"/>
      <c r="AF178" s="487">
        <v>0</v>
      </c>
      <c r="AG178" s="486"/>
      <c r="AH178" s="487">
        <v>0</v>
      </c>
      <c r="AI178" s="486"/>
      <c r="AJ178" s="487">
        <v>23183</v>
      </c>
      <c r="AK178" s="486"/>
      <c r="AL178" s="487">
        <v>0</v>
      </c>
      <c r="AM178" s="486"/>
      <c r="AN178" s="487">
        <v>0</v>
      </c>
      <c r="AO178" s="486"/>
      <c r="AP178" s="487">
        <v>0</v>
      </c>
      <c r="AQ178" s="486"/>
      <c r="AR178" s="487">
        <v>0</v>
      </c>
      <c r="AS178" s="486"/>
      <c r="AT178" s="487">
        <v>59705</v>
      </c>
      <c r="AU178" s="486"/>
      <c r="AV178" s="488">
        <v>0</v>
      </c>
    </row>
    <row r="179" spans="2:48" s="461" customFormat="1" ht="16.5" customHeight="1">
      <c r="B179" s="465">
        <v>30</v>
      </c>
      <c r="C179" s="484"/>
      <c r="D179" s="485" t="s">
        <v>310</v>
      </c>
      <c r="E179" s="486">
        <f>SUM(F179:H179)</f>
        <v>63</v>
      </c>
      <c r="F179" s="486">
        <v>47</v>
      </c>
      <c r="G179" s="486">
        <v>2</v>
      </c>
      <c r="H179" s="486">
        <v>14</v>
      </c>
      <c r="I179" s="486"/>
      <c r="J179" s="486">
        <v>590</v>
      </c>
      <c r="K179" s="486"/>
      <c r="L179" s="486">
        <v>305</v>
      </c>
      <c r="M179" s="486"/>
      <c r="N179" s="486">
        <f t="shared" si="70"/>
        <v>895</v>
      </c>
      <c r="O179" s="486"/>
      <c r="P179" s="486">
        <v>20</v>
      </c>
      <c r="Q179" s="486"/>
      <c r="R179" s="486">
        <v>12</v>
      </c>
      <c r="S179" s="486"/>
      <c r="T179" s="486">
        <f t="shared" si="71"/>
        <v>32</v>
      </c>
      <c r="U179" s="486"/>
      <c r="V179" s="486">
        <f t="shared" si="72"/>
        <v>610</v>
      </c>
      <c r="W179" s="486"/>
      <c r="X179" s="486">
        <f t="shared" si="73"/>
        <v>317</v>
      </c>
      <c r="Y179" s="486"/>
      <c r="Z179" s="486">
        <f t="shared" si="74"/>
        <v>927</v>
      </c>
      <c r="AA179" s="486"/>
      <c r="AB179" s="487">
        <v>0</v>
      </c>
      <c r="AC179" s="487"/>
      <c r="AD179" s="487">
        <v>0</v>
      </c>
      <c r="AE179" s="487"/>
      <c r="AF179" s="487">
        <v>0</v>
      </c>
      <c r="AG179" s="486"/>
      <c r="AH179" s="487">
        <v>0</v>
      </c>
      <c r="AI179" s="486"/>
      <c r="AJ179" s="487">
        <v>52372</v>
      </c>
      <c r="AK179" s="486"/>
      <c r="AL179" s="487">
        <v>0</v>
      </c>
      <c r="AM179" s="486"/>
      <c r="AN179" s="487">
        <v>0</v>
      </c>
      <c r="AO179" s="486"/>
      <c r="AP179" s="487">
        <v>0</v>
      </c>
      <c r="AQ179" s="486"/>
      <c r="AR179" s="487">
        <v>0</v>
      </c>
      <c r="AS179" s="486"/>
      <c r="AT179" s="487">
        <v>272996</v>
      </c>
      <c r="AU179" s="486"/>
      <c r="AV179" s="488">
        <v>3</v>
      </c>
    </row>
    <row r="180" spans="2:48" s="477" customFormat="1" ht="16.5" customHeight="1">
      <c r="B180" s="1497" t="s">
        <v>337</v>
      </c>
      <c r="C180" s="489"/>
      <c r="D180" s="479" t="s">
        <v>311</v>
      </c>
      <c r="E180" s="481">
        <f>SUM(E181:E187)</f>
        <v>47</v>
      </c>
      <c r="F180" s="481">
        <f>SUM(F181:F187)</f>
        <v>45</v>
      </c>
      <c r="G180" s="481">
        <f>SUM(G181:G187)</f>
        <v>0</v>
      </c>
      <c r="H180" s="481">
        <f>SUM(H181:H187)</f>
        <v>2</v>
      </c>
      <c r="I180" s="481"/>
      <c r="J180" s="481">
        <f>SUM(J181:J187)</f>
        <v>3065</v>
      </c>
      <c r="K180" s="481"/>
      <c r="L180" s="481">
        <f>SUM(L181:L187)</f>
        <v>803</v>
      </c>
      <c r="M180" s="481"/>
      <c r="N180" s="481">
        <f t="shared" si="70"/>
        <v>3868</v>
      </c>
      <c r="O180" s="481"/>
      <c r="P180" s="481">
        <f>SUM(P181:P187)</f>
        <v>0</v>
      </c>
      <c r="Q180" s="481"/>
      <c r="R180" s="481">
        <f>SUM(R181:R187)</f>
        <v>0</v>
      </c>
      <c r="S180" s="481"/>
      <c r="T180" s="481">
        <f t="shared" si="71"/>
        <v>0</v>
      </c>
      <c r="U180" s="481"/>
      <c r="V180" s="481">
        <f t="shared" si="72"/>
        <v>3065</v>
      </c>
      <c r="W180" s="481"/>
      <c r="X180" s="481">
        <f t="shared" si="73"/>
        <v>803</v>
      </c>
      <c r="Y180" s="481"/>
      <c r="Z180" s="481">
        <f t="shared" si="74"/>
        <v>3868</v>
      </c>
      <c r="AA180" s="481"/>
      <c r="AB180" s="481">
        <f>SUM(AB181:AB187)</f>
        <v>45492</v>
      </c>
      <c r="AC180" s="481"/>
      <c r="AD180" s="481">
        <f>SUM(AD181:AD187)</f>
        <v>252517</v>
      </c>
      <c r="AE180" s="481"/>
      <c r="AF180" s="481">
        <f>SUM(AF181:AF187)</f>
        <v>87149</v>
      </c>
      <c r="AG180" s="481"/>
      <c r="AH180" s="481">
        <f>SUM(AH181:AH187)</f>
        <v>7463</v>
      </c>
      <c r="AI180" s="481"/>
      <c r="AJ180" s="480">
        <f aca="true" t="shared" si="75" ref="AJ180:AJ185">SUM(AD180:AH180)</f>
        <v>347129</v>
      </c>
      <c r="AK180" s="481"/>
      <c r="AL180" s="481">
        <f>SUM(AL181:AL187)</f>
        <v>512481</v>
      </c>
      <c r="AM180" s="481"/>
      <c r="AN180" s="481">
        <f>SUM(AN181:AN187)</f>
        <v>39655</v>
      </c>
      <c r="AO180" s="481"/>
      <c r="AP180" s="481">
        <f>SUM(AP181:AP187)</f>
        <v>40471</v>
      </c>
      <c r="AQ180" s="481"/>
      <c r="AR180" s="481">
        <f>SUM(AR181:AR187)</f>
        <v>32462</v>
      </c>
      <c r="AS180" s="481"/>
      <c r="AT180" s="480">
        <f aca="true" t="shared" si="76" ref="AT180:AT185">SUM(AL180,AN180,AP180,AR180)</f>
        <v>625069</v>
      </c>
      <c r="AU180" s="481"/>
      <c r="AV180" s="483">
        <f>SUM(AV181:AV187)</f>
        <v>531</v>
      </c>
    </row>
    <row r="181" spans="2:48" s="461" customFormat="1" ht="16.5" customHeight="1">
      <c r="B181" s="1497"/>
      <c r="C181" s="484"/>
      <c r="D181" s="485" t="s">
        <v>312</v>
      </c>
      <c r="E181" s="486">
        <f aca="true" t="shared" si="77" ref="E181:E187">SUM(F181:H181)</f>
        <v>19</v>
      </c>
      <c r="F181" s="486">
        <v>18</v>
      </c>
      <c r="G181" s="486">
        <v>0</v>
      </c>
      <c r="H181" s="486">
        <v>1</v>
      </c>
      <c r="I181" s="486"/>
      <c r="J181" s="486">
        <v>337</v>
      </c>
      <c r="K181" s="486"/>
      <c r="L181" s="486">
        <v>139</v>
      </c>
      <c r="M181" s="486"/>
      <c r="N181" s="500">
        <f t="shared" si="70"/>
        <v>476</v>
      </c>
      <c r="O181" s="486"/>
      <c r="P181" s="486">
        <v>0</v>
      </c>
      <c r="Q181" s="486"/>
      <c r="R181" s="486">
        <v>0</v>
      </c>
      <c r="S181" s="486"/>
      <c r="T181" s="486">
        <f t="shared" si="71"/>
        <v>0</v>
      </c>
      <c r="U181" s="486"/>
      <c r="V181" s="500">
        <f t="shared" si="72"/>
        <v>337</v>
      </c>
      <c r="W181" s="500"/>
      <c r="X181" s="500">
        <f t="shared" si="73"/>
        <v>139</v>
      </c>
      <c r="Y181" s="500"/>
      <c r="Z181" s="500">
        <f t="shared" si="74"/>
        <v>476</v>
      </c>
      <c r="AA181" s="486"/>
      <c r="AB181" s="487">
        <v>5328</v>
      </c>
      <c r="AC181" s="487"/>
      <c r="AD181" s="487">
        <v>21475</v>
      </c>
      <c r="AE181" s="487"/>
      <c r="AF181" s="487">
        <v>8740</v>
      </c>
      <c r="AG181" s="486"/>
      <c r="AH181" s="486">
        <v>581</v>
      </c>
      <c r="AI181" s="486"/>
      <c r="AJ181" s="487">
        <f t="shared" si="75"/>
        <v>30796</v>
      </c>
      <c r="AK181" s="486"/>
      <c r="AL181" s="487">
        <v>77718</v>
      </c>
      <c r="AM181" s="486"/>
      <c r="AN181" s="486">
        <v>6459</v>
      </c>
      <c r="AO181" s="486"/>
      <c r="AP181" s="486">
        <v>2252</v>
      </c>
      <c r="AQ181" s="486"/>
      <c r="AR181" s="486">
        <v>9373</v>
      </c>
      <c r="AS181" s="486"/>
      <c r="AT181" s="502">
        <f t="shared" si="76"/>
        <v>95802</v>
      </c>
      <c r="AU181" s="486"/>
      <c r="AV181" s="488">
        <v>0</v>
      </c>
    </row>
    <row r="182" spans="2:48" s="461" customFormat="1" ht="16.5" customHeight="1">
      <c r="B182" s="1497"/>
      <c r="C182" s="490"/>
      <c r="D182" s="485" t="s">
        <v>313</v>
      </c>
      <c r="E182" s="486">
        <f t="shared" si="77"/>
        <v>11</v>
      </c>
      <c r="F182" s="486">
        <v>10</v>
      </c>
      <c r="G182" s="486">
        <v>0</v>
      </c>
      <c r="H182" s="486">
        <v>1</v>
      </c>
      <c r="I182" s="486"/>
      <c r="J182" s="486">
        <v>295</v>
      </c>
      <c r="K182" s="486"/>
      <c r="L182" s="486">
        <v>124</v>
      </c>
      <c r="M182" s="486"/>
      <c r="N182" s="500">
        <f t="shared" si="70"/>
        <v>419</v>
      </c>
      <c r="O182" s="486"/>
      <c r="P182" s="486">
        <v>0</v>
      </c>
      <c r="Q182" s="486"/>
      <c r="R182" s="486">
        <v>0</v>
      </c>
      <c r="S182" s="486"/>
      <c r="T182" s="486">
        <f t="shared" si="71"/>
        <v>0</v>
      </c>
      <c r="U182" s="486"/>
      <c r="V182" s="500">
        <f t="shared" si="72"/>
        <v>295</v>
      </c>
      <c r="W182" s="500"/>
      <c r="X182" s="500">
        <f t="shared" si="73"/>
        <v>124</v>
      </c>
      <c r="Y182" s="500"/>
      <c r="Z182" s="500">
        <f t="shared" si="74"/>
        <v>419</v>
      </c>
      <c r="AA182" s="486"/>
      <c r="AB182" s="487">
        <v>4716</v>
      </c>
      <c r="AC182" s="487"/>
      <c r="AD182" s="487">
        <v>20153</v>
      </c>
      <c r="AE182" s="487"/>
      <c r="AF182" s="487">
        <v>4884</v>
      </c>
      <c r="AG182" s="486"/>
      <c r="AH182" s="486">
        <v>640</v>
      </c>
      <c r="AI182" s="486"/>
      <c r="AJ182" s="487">
        <f t="shared" si="75"/>
        <v>25677</v>
      </c>
      <c r="AK182" s="486"/>
      <c r="AL182" s="487">
        <v>70198</v>
      </c>
      <c r="AM182" s="486"/>
      <c r="AN182" s="486">
        <v>7018</v>
      </c>
      <c r="AO182" s="486"/>
      <c r="AP182" s="486">
        <v>1567</v>
      </c>
      <c r="AQ182" s="486"/>
      <c r="AR182" s="486">
        <v>41</v>
      </c>
      <c r="AS182" s="486"/>
      <c r="AT182" s="502">
        <f t="shared" si="76"/>
        <v>78824</v>
      </c>
      <c r="AU182" s="486"/>
      <c r="AV182" s="488">
        <v>0</v>
      </c>
    </row>
    <row r="183" spans="2:48" s="461" customFormat="1" ht="16.5" customHeight="1">
      <c r="B183" s="1497"/>
      <c r="C183" s="490"/>
      <c r="D183" s="485" t="s">
        <v>314</v>
      </c>
      <c r="E183" s="486">
        <f t="shared" si="77"/>
        <v>9</v>
      </c>
      <c r="F183" s="486">
        <v>9</v>
      </c>
      <c r="G183" s="486">
        <v>0</v>
      </c>
      <c r="H183" s="486">
        <v>0</v>
      </c>
      <c r="I183" s="486"/>
      <c r="J183" s="486">
        <v>439</v>
      </c>
      <c r="K183" s="486"/>
      <c r="L183" s="486">
        <v>180</v>
      </c>
      <c r="M183" s="486"/>
      <c r="N183" s="500">
        <f t="shared" si="70"/>
        <v>619</v>
      </c>
      <c r="O183" s="486"/>
      <c r="P183" s="486">
        <v>0</v>
      </c>
      <c r="Q183" s="486"/>
      <c r="R183" s="486">
        <v>0</v>
      </c>
      <c r="S183" s="486"/>
      <c r="T183" s="486">
        <f t="shared" si="71"/>
        <v>0</v>
      </c>
      <c r="U183" s="486"/>
      <c r="V183" s="500">
        <f t="shared" si="72"/>
        <v>439</v>
      </c>
      <c r="W183" s="500"/>
      <c r="X183" s="500">
        <f t="shared" si="73"/>
        <v>180</v>
      </c>
      <c r="Y183" s="500"/>
      <c r="Z183" s="500">
        <f t="shared" si="74"/>
        <v>619</v>
      </c>
      <c r="AA183" s="486"/>
      <c r="AB183" s="487">
        <v>7119</v>
      </c>
      <c r="AC183" s="487"/>
      <c r="AD183" s="487">
        <v>35894</v>
      </c>
      <c r="AE183" s="487"/>
      <c r="AF183" s="487">
        <v>9597</v>
      </c>
      <c r="AG183" s="486"/>
      <c r="AH183" s="486">
        <v>710</v>
      </c>
      <c r="AI183" s="486"/>
      <c r="AJ183" s="487">
        <f t="shared" si="75"/>
        <v>46201</v>
      </c>
      <c r="AK183" s="486"/>
      <c r="AL183" s="487">
        <v>90786</v>
      </c>
      <c r="AM183" s="486"/>
      <c r="AN183" s="486">
        <v>5569</v>
      </c>
      <c r="AO183" s="486"/>
      <c r="AP183" s="486">
        <v>4248</v>
      </c>
      <c r="AQ183" s="486"/>
      <c r="AR183" s="486">
        <v>11566</v>
      </c>
      <c r="AS183" s="486"/>
      <c r="AT183" s="502">
        <f t="shared" si="76"/>
        <v>112169</v>
      </c>
      <c r="AU183" s="486"/>
      <c r="AV183" s="488">
        <v>0</v>
      </c>
    </row>
    <row r="184" spans="2:48" s="461" customFormat="1" ht="16.5" customHeight="1">
      <c r="B184" s="1497"/>
      <c r="C184" s="490"/>
      <c r="D184" s="485" t="s">
        <v>315</v>
      </c>
      <c r="E184" s="486">
        <f t="shared" si="77"/>
        <v>5</v>
      </c>
      <c r="F184" s="486">
        <v>5</v>
      </c>
      <c r="G184" s="486">
        <v>0</v>
      </c>
      <c r="H184" s="486">
        <v>0</v>
      </c>
      <c r="I184" s="486"/>
      <c r="J184" s="486">
        <v>617</v>
      </c>
      <c r="K184" s="486"/>
      <c r="L184" s="486">
        <v>122</v>
      </c>
      <c r="M184" s="486"/>
      <c r="N184" s="500">
        <f t="shared" si="70"/>
        <v>739</v>
      </c>
      <c r="O184" s="486"/>
      <c r="P184" s="486">
        <v>0</v>
      </c>
      <c r="Q184" s="486"/>
      <c r="R184" s="486">
        <v>0</v>
      </c>
      <c r="S184" s="486"/>
      <c r="T184" s="486">
        <f t="shared" si="71"/>
        <v>0</v>
      </c>
      <c r="U184" s="486"/>
      <c r="V184" s="500">
        <f t="shared" si="72"/>
        <v>617</v>
      </c>
      <c r="W184" s="500"/>
      <c r="X184" s="500">
        <f t="shared" si="73"/>
        <v>122</v>
      </c>
      <c r="Y184" s="500"/>
      <c r="Z184" s="500">
        <f t="shared" si="74"/>
        <v>739</v>
      </c>
      <c r="AA184" s="486"/>
      <c r="AB184" s="487">
        <v>8890</v>
      </c>
      <c r="AC184" s="487"/>
      <c r="AD184" s="487">
        <v>52971</v>
      </c>
      <c r="AE184" s="487"/>
      <c r="AF184" s="487">
        <v>18562</v>
      </c>
      <c r="AG184" s="486"/>
      <c r="AH184" s="486">
        <v>211</v>
      </c>
      <c r="AI184" s="486"/>
      <c r="AJ184" s="487">
        <f t="shared" si="75"/>
        <v>71744</v>
      </c>
      <c r="AK184" s="486"/>
      <c r="AL184" s="487">
        <v>124906</v>
      </c>
      <c r="AM184" s="486"/>
      <c r="AN184" s="486">
        <v>6623</v>
      </c>
      <c r="AO184" s="486"/>
      <c r="AP184" s="486">
        <v>12973</v>
      </c>
      <c r="AQ184" s="486"/>
      <c r="AR184" s="486">
        <v>2174</v>
      </c>
      <c r="AS184" s="486"/>
      <c r="AT184" s="502">
        <f t="shared" si="76"/>
        <v>146676</v>
      </c>
      <c r="AU184" s="486"/>
      <c r="AV184" s="488">
        <v>531</v>
      </c>
    </row>
    <row r="185" spans="2:48" s="461" customFormat="1" ht="16.5" customHeight="1">
      <c r="B185" s="1497"/>
      <c r="C185" s="490"/>
      <c r="D185" s="485" t="s">
        <v>316</v>
      </c>
      <c r="E185" s="486">
        <f t="shared" si="77"/>
        <v>1</v>
      </c>
      <c r="F185" s="486">
        <v>1</v>
      </c>
      <c r="G185" s="486">
        <v>0</v>
      </c>
      <c r="H185" s="486">
        <v>0</v>
      </c>
      <c r="I185" s="491" t="s">
        <v>319</v>
      </c>
      <c r="J185" s="486">
        <v>1377</v>
      </c>
      <c r="K185" s="491" t="s">
        <v>319</v>
      </c>
      <c r="L185" s="486">
        <v>238</v>
      </c>
      <c r="M185" s="491" t="s">
        <v>319</v>
      </c>
      <c r="N185" s="500">
        <f t="shared" si="70"/>
        <v>1615</v>
      </c>
      <c r="O185" s="486"/>
      <c r="P185" s="486">
        <v>0</v>
      </c>
      <c r="Q185" s="486"/>
      <c r="R185" s="486">
        <v>0</v>
      </c>
      <c r="S185" s="486"/>
      <c r="T185" s="486">
        <f t="shared" si="71"/>
        <v>0</v>
      </c>
      <c r="U185" s="491" t="s">
        <v>319</v>
      </c>
      <c r="V185" s="500">
        <f t="shared" si="72"/>
        <v>1377</v>
      </c>
      <c r="W185" s="491" t="s">
        <v>319</v>
      </c>
      <c r="X185" s="500">
        <f t="shared" si="73"/>
        <v>238</v>
      </c>
      <c r="Y185" s="491" t="s">
        <v>319</v>
      </c>
      <c r="Z185" s="500">
        <f t="shared" si="74"/>
        <v>1615</v>
      </c>
      <c r="AA185" s="491" t="s">
        <v>319</v>
      </c>
      <c r="AB185" s="486">
        <v>19439</v>
      </c>
      <c r="AC185" s="491" t="s">
        <v>319</v>
      </c>
      <c r="AD185" s="486">
        <v>122024</v>
      </c>
      <c r="AE185" s="491" t="s">
        <v>319</v>
      </c>
      <c r="AF185" s="486">
        <v>45366</v>
      </c>
      <c r="AG185" s="491" t="s">
        <v>319</v>
      </c>
      <c r="AH185" s="486">
        <v>5321</v>
      </c>
      <c r="AI185" s="491" t="s">
        <v>319</v>
      </c>
      <c r="AJ185" s="487">
        <f t="shared" si="75"/>
        <v>172711</v>
      </c>
      <c r="AK185" s="491" t="s">
        <v>319</v>
      </c>
      <c r="AL185" s="486">
        <v>148873</v>
      </c>
      <c r="AM185" s="491" t="s">
        <v>319</v>
      </c>
      <c r="AN185" s="486">
        <v>13986</v>
      </c>
      <c r="AO185" s="491" t="s">
        <v>319</v>
      </c>
      <c r="AP185" s="486">
        <v>19431</v>
      </c>
      <c r="AQ185" s="491" t="s">
        <v>319</v>
      </c>
      <c r="AR185" s="486">
        <v>9308</v>
      </c>
      <c r="AS185" s="491" t="s">
        <v>319</v>
      </c>
      <c r="AT185" s="502">
        <f t="shared" si="76"/>
        <v>191598</v>
      </c>
      <c r="AU185" s="486"/>
      <c r="AV185" s="488">
        <v>0</v>
      </c>
    </row>
    <row r="186" spans="2:48" s="461" customFormat="1" ht="16.5" customHeight="1">
      <c r="B186" s="1497"/>
      <c r="C186" s="490"/>
      <c r="D186" s="485" t="s">
        <v>317</v>
      </c>
      <c r="E186" s="486">
        <f t="shared" si="77"/>
        <v>1</v>
      </c>
      <c r="F186" s="486">
        <v>1</v>
      </c>
      <c r="G186" s="486">
        <v>0</v>
      </c>
      <c r="H186" s="486">
        <v>0</v>
      </c>
      <c r="I186" s="486"/>
      <c r="J186" s="486" t="s">
        <v>322</v>
      </c>
      <c r="K186" s="486"/>
      <c r="L186" s="486" t="s">
        <v>322</v>
      </c>
      <c r="M186" s="486"/>
      <c r="N186" s="500">
        <f t="shared" si="70"/>
        <v>0</v>
      </c>
      <c r="O186" s="486"/>
      <c r="P186" s="486">
        <v>0</v>
      </c>
      <c r="Q186" s="486"/>
      <c r="R186" s="486">
        <v>0</v>
      </c>
      <c r="S186" s="486"/>
      <c r="T186" s="486">
        <f t="shared" si="71"/>
        <v>0</v>
      </c>
      <c r="U186" s="486"/>
      <c r="V186" s="500">
        <f t="shared" si="72"/>
        <v>0</v>
      </c>
      <c r="W186" s="500"/>
      <c r="X186" s="500">
        <f t="shared" si="73"/>
        <v>0</v>
      </c>
      <c r="Y186" s="500"/>
      <c r="Z186" s="500">
        <f t="shared" si="74"/>
        <v>0</v>
      </c>
      <c r="AA186" s="486"/>
      <c r="AB186" s="486" t="s">
        <v>322</v>
      </c>
      <c r="AC186" s="486"/>
      <c r="AD186" s="486" t="s">
        <v>322</v>
      </c>
      <c r="AE186" s="486"/>
      <c r="AF186" s="486" t="s">
        <v>322</v>
      </c>
      <c r="AG186" s="486"/>
      <c r="AH186" s="486" t="s">
        <v>322</v>
      </c>
      <c r="AI186" s="486"/>
      <c r="AJ186" s="502">
        <f>SUM(AB186,AH186)</f>
        <v>0</v>
      </c>
      <c r="AK186" s="486"/>
      <c r="AL186" s="486" t="s">
        <v>322</v>
      </c>
      <c r="AM186" s="486"/>
      <c r="AN186" s="486" t="s">
        <v>322</v>
      </c>
      <c r="AO186" s="486"/>
      <c r="AP186" s="486" t="s">
        <v>322</v>
      </c>
      <c r="AQ186" s="486"/>
      <c r="AR186" s="486">
        <v>0</v>
      </c>
      <c r="AS186" s="486"/>
      <c r="AT186" s="502" t="s">
        <v>322</v>
      </c>
      <c r="AU186" s="486"/>
      <c r="AV186" s="488">
        <v>0</v>
      </c>
    </row>
    <row r="187" spans="2:48" s="461" customFormat="1" ht="16.5" customHeight="1">
      <c r="B187" s="465"/>
      <c r="C187" s="490"/>
      <c r="D187" s="485" t="s">
        <v>318</v>
      </c>
      <c r="E187" s="486">
        <f t="shared" si="77"/>
        <v>1</v>
      </c>
      <c r="F187" s="486">
        <v>1</v>
      </c>
      <c r="G187" s="486">
        <v>0</v>
      </c>
      <c r="H187" s="486">
        <v>0</v>
      </c>
      <c r="I187" s="486"/>
      <c r="J187" s="486" t="s">
        <v>322</v>
      </c>
      <c r="K187" s="486"/>
      <c r="L187" s="486" t="s">
        <v>322</v>
      </c>
      <c r="M187" s="486"/>
      <c r="N187" s="500">
        <f t="shared" si="70"/>
        <v>0</v>
      </c>
      <c r="O187" s="486"/>
      <c r="P187" s="486">
        <v>0</v>
      </c>
      <c r="Q187" s="486"/>
      <c r="R187" s="486">
        <v>0</v>
      </c>
      <c r="S187" s="486"/>
      <c r="T187" s="486">
        <f t="shared" si="71"/>
        <v>0</v>
      </c>
      <c r="U187" s="486"/>
      <c r="V187" s="500">
        <f t="shared" si="72"/>
        <v>0</v>
      </c>
      <c r="W187" s="500"/>
      <c r="X187" s="500">
        <f t="shared" si="73"/>
        <v>0</v>
      </c>
      <c r="Y187" s="500"/>
      <c r="Z187" s="500">
        <f t="shared" si="74"/>
        <v>0</v>
      </c>
      <c r="AA187" s="486"/>
      <c r="AB187" s="486" t="s">
        <v>322</v>
      </c>
      <c r="AC187" s="486"/>
      <c r="AD187" s="486" t="s">
        <v>322</v>
      </c>
      <c r="AE187" s="486"/>
      <c r="AF187" s="486" t="s">
        <v>322</v>
      </c>
      <c r="AG187" s="486"/>
      <c r="AH187" s="486" t="s">
        <v>322</v>
      </c>
      <c r="AI187" s="486"/>
      <c r="AJ187" s="502">
        <f>SUM(AB187,AH187)</f>
        <v>0</v>
      </c>
      <c r="AK187" s="486"/>
      <c r="AL187" s="486" t="s">
        <v>322</v>
      </c>
      <c r="AM187" s="486"/>
      <c r="AN187" s="486" t="s">
        <v>322</v>
      </c>
      <c r="AO187" s="486"/>
      <c r="AP187" s="486" t="s">
        <v>322</v>
      </c>
      <c r="AQ187" s="486"/>
      <c r="AR187" s="486" t="s">
        <v>322</v>
      </c>
      <c r="AS187" s="486"/>
      <c r="AT187" s="502" t="s">
        <v>322</v>
      </c>
      <c r="AU187" s="486"/>
      <c r="AV187" s="488">
        <v>0</v>
      </c>
    </row>
    <row r="188" spans="2:48" ht="12">
      <c r="B188" s="492"/>
      <c r="C188" s="484"/>
      <c r="D188" s="493"/>
      <c r="E188" s="497"/>
      <c r="F188" s="497"/>
      <c r="G188" s="497"/>
      <c r="H188" s="497"/>
      <c r="I188" s="497"/>
      <c r="J188" s="497"/>
      <c r="K188" s="497"/>
      <c r="L188" s="497"/>
      <c r="M188" s="497"/>
      <c r="N188" s="497"/>
      <c r="O188" s="497"/>
      <c r="P188" s="497"/>
      <c r="Q188" s="497"/>
      <c r="R188" s="497"/>
      <c r="S188" s="497"/>
      <c r="T188" s="497"/>
      <c r="U188" s="497"/>
      <c r="V188" s="497"/>
      <c r="W188" s="497"/>
      <c r="X188" s="497"/>
      <c r="Y188" s="497"/>
      <c r="Z188" s="497"/>
      <c r="AA188" s="498"/>
      <c r="AB188" s="497"/>
      <c r="AC188" s="497"/>
      <c r="AD188" s="497"/>
      <c r="AE188" s="497"/>
      <c r="AF188" s="497"/>
      <c r="AG188" s="497"/>
      <c r="AH188" s="497"/>
      <c r="AI188" s="497"/>
      <c r="AJ188" s="497"/>
      <c r="AK188" s="497"/>
      <c r="AL188" s="497"/>
      <c r="AM188" s="497"/>
      <c r="AN188" s="497"/>
      <c r="AO188" s="497"/>
      <c r="AP188" s="497"/>
      <c r="AQ188" s="497"/>
      <c r="AR188" s="497"/>
      <c r="AS188" s="497"/>
      <c r="AT188" s="497"/>
      <c r="AU188" s="497"/>
      <c r="AV188" s="493"/>
    </row>
    <row r="189" spans="2:48" s="477" customFormat="1" ht="16.5" customHeight="1">
      <c r="B189" s="465"/>
      <c r="C189" s="478"/>
      <c r="D189" s="479" t="s">
        <v>1129</v>
      </c>
      <c r="E189" s="480">
        <f>SUM(E190,E194)</f>
        <v>80</v>
      </c>
      <c r="F189" s="480">
        <f>SUM(F190,F194)</f>
        <v>40</v>
      </c>
      <c r="G189" s="480">
        <f>SUM(G190,G194)</f>
        <v>0</v>
      </c>
      <c r="H189" s="480">
        <f>SUM(H190,H194)</f>
        <v>40</v>
      </c>
      <c r="I189" s="480"/>
      <c r="J189" s="480">
        <f>SUM(J190,J194)</f>
        <v>2463</v>
      </c>
      <c r="K189" s="480"/>
      <c r="L189" s="480">
        <f>SUM(L190,L194)</f>
        <v>557</v>
      </c>
      <c r="M189" s="480"/>
      <c r="N189" s="481">
        <f aca="true" t="shared" si="78" ref="N189:N202">SUM(J189,L189)</f>
        <v>3020</v>
      </c>
      <c r="O189" s="480"/>
      <c r="P189" s="480">
        <f>SUM(P190,P194)</f>
        <v>55</v>
      </c>
      <c r="Q189" s="480"/>
      <c r="R189" s="480">
        <f>SUM(R190,R194)</f>
        <v>20</v>
      </c>
      <c r="S189" s="480"/>
      <c r="T189" s="481">
        <f aca="true" t="shared" si="79" ref="T189:T202">SUM(P189,R189)</f>
        <v>75</v>
      </c>
      <c r="U189" s="480"/>
      <c r="V189" s="481">
        <f aca="true" t="shared" si="80" ref="V189:V202">SUM(J189,P189)</f>
        <v>2518</v>
      </c>
      <c r="W189" s="481"/>
      <c r="X189" s="481">
        <f aca="true" t="shared" si="81" ref="X189:X202">SUM(L189,R189)</f>
        <v>577</v>
      </c>
      <c r="Y189" s="481"/>
      <c r="Z189" s="481">
        <f aca="true" t="shared" si="82" ref="Z189:Z202">SUM(N189,T189)</f>
        <v>3095</v>
      </c>
      <c r="AA189" s="480"/>
      <c r="AB189" s="480">
        <v>0</v>
      </c>
      <c r="AC189" s="480"/>
      <c r="AD189" s="480">
        <v>0</v>
      </c>
      <c r="AE189" s="480"/>
      <c r="AF189" s="480">
        <v>0</v>
      </c>
      <c r="AG189" s="480"/>
      <c r="AH189" s="480">
        <v>0</v>
      </c>
      <c r="AI189" s="481"/>
      <c r="AJ189" s="480">
        <f>SUM(AJ190,AJ194)</f>
        <v>310631</v>
      </c>
      <c r="AK189" s="480"/>
      <c r="AL189" s="480">
        <v>0</v>
      </c>
      <c r="AM189" s="480"/>
      <c r="AN189" s="480">
        <v>0</v>
      </c>
      <c r="AO189" s="481"/>
      <c r="AP189" s="480">
        <v>0</v>
      </c>
      <c r="AQ189" s="481"/>
      <c r="AR189" s="480">
        <v>0</v>
      </c>
      <c r="AS189" s="481"/>
      <c r="AT189" s="480">
        <f>SUM(AT190,AT194)</f>
        <v>1140685</v>
      </c>
      <c r="AU189" s="480"/>
      <c r="AV189" s="482">
        <v>10</v>
      </c>
    </row>
    <row r="190" spans="2:48" s="477" customFormat="1" ht="16.5" customHeight="1">
      <c r="B190" s="465"/>
      <c r="C190" s="478"/>
      <c r="D190" s="479" t="s">
        <v>306</v>
      </c>
      <c r="E190" s="481">
        <f>SUM(E191:E193)</f>
        <v>51</v>
      </c>
      <c r="F190" s="481">
        <f>SUM(F191:F193)</f>
        <v>11</v>
      </c>
      <c r="G190" s="481">
        <f>SUM(G191:G193)</f>
        <v>0</v>
      </c>
      <c r="H190" s="481">
        <f>SUM(H191:H193)</f>
        <v>40</v>
      </c>
      <c r="I190" s="481"/>
      <c r="J190" s="481">
        <f>SUM(J191:J193)</f>
        <v>215</v>
      </c>
      <c r="K190" s="481"/>
      <c r="L190" s="481">
        <f>SUM(L191:L193)</f>
        <v>71</v>
      </c>
      <c r="M190" s="481"/>
      <c r="N190" s="481">
        <f t="shared" si="78"/>
        <v>286</v>
      </c>
      <c r="O190" s="481"/>
      <c r="P190" s="481">
        <f>SUM(P191:P193)</f>
        <v>55</v>
      </c>
      <c r="Q190" s="481"/>
      <c r="R190" s="481">
        <f>SUM(R191:R193)</f>
        <v>20</v>
      </c>
      <c r="S190" s="481"/>
      <c r="T190" s="481">
        <f t="shared" si="79"/>
        <v>75</v>
      </c>
      <c r="U190" s="481"/>
      <c r="V190" s="481">
        <f t="shared" si="80"/>
        <v>270</v>
      </c>
      <c r="W190" s="481"/>
      <c r="X190" s="481">
        <f t="shared" si="81"/>
        <v>91</v>
      </c>
      <c r="Y190" s="481"/>
      <c r="Z190" s="481">
        <f t="shared" si="82"/>
        <v>361</v>
      </c>
      <c r="AA190" s="481"/>
      <c r="AB190" s="481">
        <f>SUM(AB191:AB193)</f>
        <v>0</v>
      </c>
      <c r="AC190" s="481"/>
      <c r="AD190" s="481">
        <f>SUM(AD191:AD193)</f>
        <v>0</v>
      </c>
      <c r="AE190" s="481"/>
      <c r="AF190" s="481">
        <f>SUM(AF191:AF193)</f>
        <v>0</v>
      </c>
      <c r="AG190" s="481"/>
      <c r="AH190" s="481">
        <f>SUM(AH191:AH193)</f>
        <v>0</v>
      </c>
      <c r="AI190" s="481"/>
      <c r="AJ190" s="481">
        <f>SUM(AJ191:AJ193)</f>
        <v>18964</v>
      </c>
      <c r="AK190" s="481"/>
      <c r="AL190" s="481">
        <f>SUM(AL191:AL193)</f>
        <v>0</v>
      </c>
      <c r="AM190" s="481"/>
      <c r="AN190" s="481">
        <f>SUM(AN191:AN193)</f>
        <v>0</v>
      </c>
      <c r="AO190" s="481"/>
      <c r="AP190" s="481">
        <f>SUM(AP191:AP193)</f>
        <v>0</v>
      </c>
      <c r="AQ190" s="481"/>
      <c r="AR190" s="481">
        <f>SUM(AR191:AR193)</f>
        <v>0</v>
      </c>
      <c r="AS190" s="481"/>
      <c r="AT190" s="481">
        <f>SUM(AT191:AT193)</f>
        <v>44506</v>
      </c>
      <c r="AU190" s="481"/>
      <c r="AV190" s="483">
        <f>SUM(AV191:AV193)</f>
        <v>0</v>
      </c>
    </row>
    <row r="191" spans="2:48" s="461" customFormat="1" ht="16.5" customHeight="1">
      <c r="B191" s="465"/>
      <c r="C191" s="484"/>
      <c r="D191" s="485" t="s">
        <v>307</v>
      </c>
      <c r="E191" s="486">
        <f>SUM(F191:H191)</f>
        <v>17</v>
      </c>
      <c r="F191" s="486">
        <v>0</v>
      </c>
      <c r="G191" s="507">
        <v>0</v>
      </c>
      <c r="H191" s="486">
        <v>17</v>
      </c>
      <c r="I191" s="486"/>
      <c r="J191" s="486">
        <v>9</v>
      </c>
      <c r="K191" s="486"/>
      <c r="L191" s="486">
        <v>0</v>
      </c>
      <c r="M191" s="486"/>
      <c r="N191" s="486">
        <f t="shared" si="78"/>
        <v>9</v>
      </c>
      <c r="O191" s="486"/>
      <c r="P191" s="486">
        <v>20</v>
      </c>
      <c r="Q191" s="486"/>
      <c r="R191" s="486">
        <v>5</v>
      </c>
      <c r="S191" s="486"/>
      <c r="T191" s="486">
        <f t="shared" si="79"/>
        <v>25</v>
      </c>
      <c r="U191" s="486"/>
      <c r="V191" s="486">
        <f t="shared" si="80"/>
        <v>29</v>
      </c>
      <c r="W191" s="486"/>
      <c r="X191" s="486">
        <f t="shared" si="81"/>
        <v>5</v>
      </c>
      <c r="Y191" s="486"/>
      <c r="Z191" s="486">
        <f t="shared" si="82"/>
        <v>34</v>
      </c>
      <c r="AA191" s="486"/>
      <c r="AB191" s="487">
        <v>0</v>
      </c>
      <c r="AC191" s="487"/>
      <c r="AD191" s="487">
        <v>0</v>
      </c>
      <c r="AE191" s="487"/>
      <c r="AF191" s="487">
        <v>0</v>
      </c>
      <c r="AG191" s="486"/>
      <c r="AH191" s="487">
        <v>0</v>
      </c>
      <c r="AI191" s="486"/>
      <c r="AJ191" s="487">
        <v>521</v>
      </c>
      <c r="AK191" s="486"/>
      <c r="AL191" s="487">
        <v>0</v>
      </c>
      <c r="AM191" s="486"/>
      <c r="AN191" s="487">
        <v>0</v>
      </c>
      <c r="AO191" s="486"/>
      <c r="AP191" s="487">
        <v>0</v>
      </c>
      <c r="AQ191" s="486"/>
      <c r="AR191" s="487">
        <v>0</v>
      </c>
      <c r="AS191" s="486"/>
      <c r="AT191" s="487">
        <v>1025</v>
      </c>
      <c r="AU191" s="486"/>
      <c r="AV191" s="488">
        <v>0</v>
      </c>
    </row>
    <row r="192" spans="2:48" s="461" customFormat="1" ht="16.5" customHeight="1">
      <c r="B192" s="465"/>
      <c r="C192" s="484"/>
      <c r="D192" s="485" t="s">
        <v>309</v>
      </c>
      <c r="E192" s="486">
        <f>SUM(F192:H192)</f>
        <v>20</v>
      </c>
      <c r="F192" s="486">
        <v>6</v>
      </c>
      <c r="G192" s="486">
        <v>0</v>
      </c>
      <c r="H192" s="486">
        <v>14</v>
      </c>
      <c r="I192" s="486"/>
      <c r="J192" s="486">
        <v>75</v>
      </c>
      <c r="K192" s="486"/>
      <c r="L192" s="486">
        <v>23</v>
      </c>
      <c r="M192" s="486"/>
      <c r="N192" s="486">
        <f t="shared" si="78"/>
        <v>98</v>
      </c>
      <c r="O192" s="486"/>
      <c r="P192" s="486">
        <v>21</v>
      </c>
      <c r="Q192" s="486"/>
      <c r="R192" s="486">
        <v>7</v>
      </c>
      <c r="S192" s="486"/>
      <c r="T192" s="486">
        <f t="shared" si="79"/>
        <v>28</v>
      </c>
      <c r="U192" s="486"/>
      <c r="V192" s="486">
        <f t="shared" si="80"/>
        <v>96</v>
      </c>
      <c r="W192" s="486"/>
      <c r="X192" s="486">
        <f t="shared" si="81"/>
        <v>30</v>
      </c>
      <c r="Y192" s="486"/>
      <c r="Z192" s="486">
        <f t="shared" si="82"/>
        <v>126</v>
      </c>
      <c r="AA192" s="486"/>
      <c r="AB192" s="487">
        <v>0</v>
      </c>
      <c r="AC192" s="487"/>
      <c r="AD192" s="487">
        <v>0</v>
      </c>
      <c r="AE192" s="487"/>
      <c r="AF192" s="487">
        <v>0</v>
      </c>
      <c r="AG192" s="486"/>
      <c r="AH192" s="487">
        <v>0</v>
      </c>
      <c r="AI192" s="486"/>
      <c r="AJ192" s="487">
        <v>7059</v>
      </c>
      <c r="AK192" s="486"/>
      <c r="AL192" s="487">
        <v>0</v>
      </c>
      <c r="AM192" s="486"/>
      <c r="AN192" s="487">
        <v>0</v>
      </c>
      <c r="AO192" s="486"/>
      <c r="AP192" s="487">
        <v>0</v>
      </c>
      <c r="AQ192" s="486"/>
      <c r="AR192" s="487">
        <v>0</v>
      </c>
      <c r="AS192" s="486"/>
      <c r="AT192" s="487">
        <v>15501</v>
      </c>
      <c r="AU192" s="486"/>
      <c r="AV192" s="488">
        <v>0</v>
      </c>
    </row>
    <row r="193" spans="2:48" s="461" customFormat="1" ht="16.5" customHeight="1">
      <c r="B193" s="465">
        <v>31</v>
      </c>
      <c r="C193" s="484"/>
      <c r="D193" s="485" t="s">
        <v>310</v>
      </c>
      <c r="E193" s="486">
        <f>SUM(F193:H193)</f>
        <v>14</v>
      </c>
      <c r="F193" s="486">
        <v>5</v>
      </c>
      <c r="G193" s="486">
        <v>0</v>
      </c>
      <c r="H193" s="486">
        <v>9</v>
      </c>
      <c r="I193" s="486"/>
      <c r="J193" s="486">
        <v>131</v>
      </c>
      <c r="K193" s="486"/>
      <c r="L193" s="486">
        <v>48</v>
      </c>
      <c r="M193" s="486"/>
      <c r="N193" s="486">
        <f t="shared" si="78"/>
        <v>179</v>
      </c>
      <c r="O193" s="486"/>
      <c r="P193" s="486">
        <v>14</v>
      </c>
      <c r="Q193" s="486"/>
      <c r="R193" s="486">
        <v>8</v>
      </c>
      <c r="S193" s="486"/>
      <c r="T193" s="486">
        <f t="shared" si="79"/>
        <v>22</v>
      </c>
      <c r="U193" s="486"/>
      <c r="V193" s="486">
        <f t="shared" si="80"/>
        <v>145</v>
      </c>
      <c r="W193" s="486"/>
      <c r="X193" s="486">
        <f t="shared" si="81"/>
        <v>56</v>
      </c>
      <c r="Y193" s="486"/>
      <c r="Z193" s="486">
        <f t="shared" si="82"/>
        <v>201</v>
      </c>
      <c r="AA193" s="486"/>
      <c r="AB193" s="487">
        <v>0</v>
      </c>
      <c r="AC193" s="487"/>
      <c r="AD193" s="487">
        <v>0</v>
      </c>
      <c r="AE193" s="487"/>
      <c r="AF193" s="487">
        <v>0</v>
      </c>
      <c r="AG193" s="486"/>
      <c r="AH193" s="487">
        <v>0</v>
      </c>
      <c r="AI193" s="486"/>
      <c r="AJ193" s="487">
        <v>11384</v>
      </c>
      <c r="AK193" s="486"/>
      <c r="AL193" s="487">
        <v>0</v>
      </c>
      <c r="AM193" s="486"/>
      <c r="AN193" s="487">
        <v>0</v>
      </c>
      <c r="AO193" s="486"/>
      <c r="AP193" s="487">
        <v>0</v>
      </c>
      <c r="AQ193" s="486"/>
      <c r="AR193" s="487">
        <v>0</v>
      </c>
      <c r="AS193" s="486"/>
      <c r="AT193" s="487">
        <v>27980</v>
      </c>
      <c r="AU193" s="486"/>
      <c r="AV193" s="488">
        <v>0</v>
      </c>
    </row>
    <row r="194" spans="2:48" s="477" customFormat="1" ht="16.5" customHeight="1">
      <c r="B194" s="1497" t="s">
        <v>338</v>
      </c>
      <c r="C194" s="489"/>
      <c r="D194" s="479" t="s">
        <v>311</v>
      </c>
      <c r="E194" s="481">
        <f>SUM(E195:E202)</f>
        <v>29</v>
      </c>
      <c r="F194" s="481">
        <f>SUM(F195:F202)</f>
        <v>29</v>
      </c>
      <c r="G194" s="481">
        <f>SUM(G195:G202)</f>
        <v>0</v>
      </c>
      <c r="H194" s="481">
        <f>SUM(H195:H202)</f>
        <v>0</v>
      </c>
      <c r="I194" s="481"/>
      <c r="J194" s="481">
        <f>SUM(J195:J202)</f>
        <v>2248</v>
      </c>
      <c r="K194" s="481"/>
      <c r="L194" s="481">
        <f>SUM(L195:L202)</f>
        <v>486</v>
      </c>
      <c r="M194" s="481"/>
      <c r="N194" s="481">
        <f t="shared" si="78"/>
        <v>2734</v>
      </c>
      <c r="O194" s="481"/>
      <c r="P194" s="481">
        <f>SUM(P195:P202)</f>
        <v>0</v>
      </c>
      <c r="Q194" s="481"/>
      <c r="R194" s="481">
        <f>SUM(R195:R202)</f>
        <v>0</v>
      </c>
      <c r="S194" s="481"/>
      <c r="T194" s="481">
        <f t="shared" si="79"/>
        <v>0</v>
      </c>
      <c r="U194" s="481"/>
      <c r="V194" s="481">
        <f t="shared" si="80"/>
        <v>2248</v>
      </c>
      <c r="W194" s="481"/>
      <c r="X194" s="481">
        <f t="shared" si="81"/>
        <v>486</v>
      </c>
      <c r="Y194" s="481"/>
      <c r="Z194" s="481">
        <f t="shared" si="82"/>
        <v>2734</v>
      </c>
      <c r="AA194" s="481"/>
      <c r="AB194" s="481">
        <f>SUM(AB195:AB202)</f>
        <v>32939</v>
      </c>
      <c r="AC194" s="481"/>
      <c r="AD194" s="481">
        <f>SUM(AD195:AD202)</f>
        <v>238347</v>
      </c>
      <c r="AE194" s="481"/>
      <c r="AF194" s="481">
        <f>SUM(AF195:AF202)</f>
        <v>46282</v>
      </c>
      <c r="AG194" s="481"/>
      <c r="AH194" s="481">
        <f>SUM(AH195:AH202)</f>
        <v>7038</v>
      </c>
      <c r="AI194" s="481"/>
      <c r="AJ194" s="480">
        <f>SUM(AD194:AH194)</f>
        <v>291667</v>
      </c>
      <c r="AK194" s="481"/>
      <c r="AL194" s="481">
        <f>SUM(AL195:AL202)</f>
        <v>904185</v>
      </c>
      <c r="AM194" s="481"/>
      <c r="AN194" s="481">
        <f>SUM(AN195:AN202)</f>
        <v>23904</v>
      </c>
      <c r="AO194" s="481"/>
      <c r="AP194" s="481">
        <f>SUM(AP195:AP202)</f>
        <v>139675</v>
      </c>
      <c r="AQ194" s="481"/>
      <c r="AR194" s="481">
        <f>SUM(AR195:AR202)</f>
        <v>28415</v>
      </c>
      <c r="AS194" s="481"/>
      <c r="AT194" s="480">
        <f>SUM(AL194,AN194,AP194,AR194)</f>
        <v>1096179</v>
      </c>
      <c r="AU194" s="481"/>
      <c r="AV194" s="483">
        <f>SUM(AV195:AV202)</f>
        <v>10</v>
      </c>
    </row>
    <row r="195" spans="2:48" s="461" customFormat="1" ht="16.5" customHeight="1">
      <c r="B195" s="1497"/>
      <c r="C195" s="484"/>
      <c r="D195" s="485" t="s">
        <v>312</v>
      </c>
      <c r="E195" s="486">
        <f aca="true" t="shared" si="83" ref="E195:E202">SUM(F195:H195)</f>
        <v>7</v>
      </c>
      <c r="F195" s="486">
        <v>7</v>
      </c>
      <c r="G195" s="486">
        <v>0</v>
      </c>
      <c r="H195" s="486">
        <v>0</v>
      </c>
      <c r="I195" s="486"/>
      <c r="J195" s="486">
        <v>148</v>
      </c>
      <c r="K195" s="486"/>
      <c r="L195" s="486">
        <v>28</v>
      </c>
      <c r="M195" s="486"/>
      <c r="N195" s="500">
        <f t="shared" si="78"/>
        <v>176</v>
      </c>
      <c r="O195" s="486"/>
      <c r="P195" s="486">
        <v>0</v>
      </c>
      <c r="Q195" s="486"/>
      <c r="R195" s="486">
        <v>0</v>
      </c>
      <c r="S195" s="486"/>
      <c r="T195" s="486">
        <f t="shared" si="79"/>
        <v>0</v>
      </c>
      <c r="U195" s="486"/>
      <c r="V195" s="500">
        <f t="shared" si="80"/>
        <v>148</v>
      </c>
      <c r="W195" s="500"/>
      <c r="X195" s="500">
        <f t="shared" si="81"/>
        <v>28</v>
      </c>
      <c r="Y195" s="500"/>
      <c r="Z195" s="500">
        <f t="shared" si="82"/>
        <v>176</v>
      </c>
      <c r="AA195" s="486"/>
      <c r="AB195" s="487">
        <v>1943</v>
      </c>
      <c r="AC195" s="487"/>
      <c r="AD195" s="487">
        <v>9645</v>
      </c>
      <c r="AE195" s="487"/>
      <c r="AF195" s="487">
        <v>1795</v>
      </c>
      <c r="AG195" s="486"/>
      <c r="AH195" s="486">
        <v>14</v>
      </c>
      <c r="AI195" s="486"/>
      <c r="AJ195" s="487">
        <f>SUM(AD195:AH195)</f>
        <v>11454</v>
      </c>
      <c r="AK195" s="486"/>
      <c r="AL195" s="487">
        <v>15352</v>
      </c>
      <c r="AM195" s="486"/>
      <c r="AN195" s="486">
        <v>2208</v>
      </c>
      <c r="AO195" s="486"/>
      <c r="AP195" s="486">
        <v>560</v>
      </c>
      <c r="AQ195" s="486"/>
      <c r="AR195" s="486">
        <v>2203</v>
      </c>
      <c r="AS195" s="486"/>
      <c r="AT195" s="487">
        <f>SUM(AL195,AN195,AP195,AR195)</f>
        <v>20323</v>
      </c>
      <c r="AU195" s="486"/>
      <c r="AV195" s="488">
        <v>2</v>
      </c>
    </row>
    <row r="196" spans="2:48" s="461" customFormat="1" ht="16.5" customHeight="1">
      <c r="B196" s="1497"/>
      <c r="C196" s="490"/>
      <c r="D196" s="485" t="s">
        <v>313</v>
      </c>
      <c r="E196" s="486">
        <f t="shared" si="83"/>
        <v>11</v>
      </c>
      <c r="F196" s="486">
        <v>11</v>
      </c>
      <c r="G196" s="486">
        <v>0</v>
      </c>
      <c r="H196" s="486">
        <v>0</v>
      </c>
      <c r="I196" s="486"/>
      <c r="J196" s="486">
        <v>337</v>
      </c>
      <c r="K196" s="486"/>
      <c r="L196" s="486">
        <v>101</v>
      </c>
      <c r="M196" s="486"/>
      <c r="N196" s="500">
        <f t="shared" si="78"/>
        <v>438</v>
      </c>
      <c r="O196" s="486"/>
      <c r="P196" s="486">
        <v>0</v>
      </c>
      <c r="Q196" s="486"/>
      <c r="R196" s="486">
        <v>0</v>
      </c>
      <c r="S196" s="486"/>
      <c r="T196" s="486">
        <f t="shared" si="79"/>
        <v>0</v>
      </c>
      <c r="U196" s="486"/>
      <c r="V196" s="500">
        <f t="shared" si="80"/>
        <v>337</v>
      </c>
      <c r="W196" s="500"/>
      <c r="X196" s="500">
        <f t="shared" si="81"/>
        <v>101</v>
      </c>
      <c r="Y196" s="500"/>
      <c r="Z196" s="500">
        <f t="shared" si="82"/>
        <v>438</v>
      </c>
      <c r="AA196" s="486"/>
      <c r="AB196" s="487">
        <v>5056</v>
      </c>
      <c r="AC196" s="487"/>
      <c r="AD196" s="487">
        <v>24628</v>
      </c>
      <c r="AE196" s="487"/>
      <c r="AF196" s="487">
        <v>6679</v>
      </c>
      <c r="AG196" s="486"/>
      <c r="AH196" s="486">
        <v>557</v>
      </c>
      <c r="AI196" s="486"/>
      <c r="AJ196" s="487">
        <f>SUM(AD196:AH196)</f>
        <v>31864</v>
      </c>
      <c r="AK196" s="486"/>
      <c r="AL196" s="487">
        <v>53154</v>
      </c>
      <c r="AM196" s="486"/>
      <c r="AN196" s="486">
        <v>5742</v>
      </c>
      <c r="AO196" s="486"/>
      <c r="AP196" s="486">
        <v>1332</v>
      </c>
      <c r="AQ196" s="486"/>
      <c r="AR196" s="486">
        <v>3335</v>
      </c>
      <c r="AS196" s="486"/>
      <c r="AT196" s="487">
        <f>SUM(AL196,AN196,AP196,AR196)</f>
        <v>63563</v>
      </c>
      <c r="AU196" s="486"/>
      <c r="AV196" s="488">
        <v>8</v>
      </c>
    </row>
    <row r="197" spans="2:48" s="461" customFormat="1" ht="16.5" customHeight="1">
      <c r="B197" s="1497"/>
      <c r="C197" s="490"/>
      <c r="D197" s="485" t="s">
        <v>314</v>
      </c>
      <c r="E197" s="486">
        <f t="shared" si="83"/>
        <v>6</v>
      </c>
      <c r="F197" s="486">
        <v>6</v>
      </c>
      <c r="G197" s="486">
        <v>0</v>
      </c>
      <c r="H197" s="486">
        <v>0</v>
      </c>
      <c r="I197" s="491"/>
      <c r="J197" s="486">
        <v>331</v>
      </c>
      <c r="K197" s="491"/>
      <c r="L197" s="486">
        <v>86</v>
      </c>
      <c r="M197" s="491"/>
      <c r="N197" s="500">
        <f t="shared" si="78"/>
        <v>417</v>
      </c>
      <c r="O197" s="486"/>
      <c r="P197" s="486">
        <v>0</v>
      </c>
      <c r="Q197" s="486"/>
      <c r="R197" s="486">
        <v>0</v>
      </c>
      <c r="S197" s="486"/>
      <c r="T197" s="486">
        <f t="shared" si="79"/>
        <v>0</v>
      </c>
      <c r="U197" s="491"/>
      <c r="V197" s="500">
        <f t="shared" si="80"/>
        <v>331</v>
      </c>
      <c r="W197" s="501"/>
      <c r="X197" s="500">
        <f t="shared" si="81"/>
        <v>86</v>
      </c>
      <c r="Y197" s="501"/>
      <c r="Z197" s="500">
        <f t="shared" si="82"/>
        <v>417</v>
      </c>
      <c r="AA197" s="486"/>
      <c r="AB197" s="487">
        <v>4847</v>
      </c>
      <c r="AC197" s="487"/>
      <c r="AD197" s="487">
        <v>25732</v>
      </c>
      <c r="AE197" s="487"/>
      <c r="AF197" s="487">
        <v>5665</v>
      </c>
      <c r="AG197" s="486"/>
      <c r="AH197" s="486">
        <v>334</v>
      </c>
      <c r="AI197" s="486"/>
      <c r="AJ197" s="487">
        <f>SUM(AD197:AH197)</f>
        <v>31731</v>
      </c>
      <c r="AK197" s="486"/>
      <c r="AL197" s="487">
        <v>49884</v>
      </c>
      <c r="AM197" s="486"/>
      <c r="AN197" s="486">
        <v>4147</v>
      </c>
      <c r="AO197" s="486"/>
      <c r="AP197" s="486">
        <v>1701</v>
      </c>
      <c r="AQ197" s="486"/>
      <c r="AR197" s="486">
        <v>6434</v>
      </c>
      <c r="AS197" s="486"/>
      <c r="AT197" s="487">
        <f>SUM(AL197,AN197,AP197,AR197)</f>
        <v>62166</v>
      </c>
      <c r="AU197" s="486"/>
      <c r="AV197" s="488">
        <v>0</v>
      </c>
    </row>
    <row r="198" spans="2:48" s="461" customFormat="1" ht="16.5" customHeight="1">
      <c r="B198" s="1497"/>
      <c r="C198" s="490"/>
      <c r="D198" s="485" t="s">
        <v>315</v>
      </c>
      <c r="E198" s="486">
        <f t="shared" si="83"/>
        <v>1</v>
      </c>
      <c r="F198" s="486">
        <v>1</v>
      </c>
      <c r="G198" s="486">
        <v>0</v>
      </c>
      <c r="H198" s="486">
        <v>0</v>
      </c>
      <c r="I198" s="508" t="s">
        <v>319</v>
      </c>
      <c r="J198" s="486">
        <v>1432</v>
      </c>
      <c r="K198" s="508" t="s">
        <v>319</v>
      </c>
      <c r="L198" s="486">
        <v>271</v>
      </c>
      <c r="M198" s="508" t="s">
        <v>319</v>
      </c>
      <c r="N198" s="500">
        <f t="shared" si="78"/>
        <v>1703</v>
      </c>
      <c r="O198" s="486"/>
      <c r="P198" s="486">
        <v>0</v>
      </c>
      <c r="Q198" s="486"/>
      <c r="R198" s="486">
        <v>0</v>
      </c>
      <c r="S198" s="486"/>
      <c r="T198" s="486">
        <f t="shared" si="79"/>
        <v>0</v>
      </c>
      <c r="U198" s="491" t="s">
        <v>319</v>
      </c>
      <c r="V198" s="500">
        <f t="shared" si="80"/>
        <v>1432</v>
      </c>
      <c r="W198" s="491" t="s">
        <v>319</v>
      </c>
      <c r="X198" s="500">
        <f t="shared" si="81"/>
        <v>271</v>
      </c>
      <c r="Y198" s="491" t="s">
        <v>319</v>
      </c>
      <c r="Z198" s="500">
        <f t="shared" si="82"/>
        <v>1703</v>
      </c>
      <c r="AA198" s="491" t="s">
        <v>319</v>
      </c>
      <c r="AB198" s="487">
        <v>21093</v>
      </c>
      <c r="AC198" s="491" t="s">
        <v>319</v>
      </c>
      <c r="AD198" s="487">
        <v>178342</v>
      </c>
      <c r="AE198" s="491" t="s">
        <v>319</v>
      </c>
      <c r="AF198" s="487">
        <v>32143</v>
      </c>
      <c r="AG198" s="491" t="s">
        <v>319</v>
      </c>
      <c r="AH198" s="486">
        <v>6133</v>
      </c>
      <c r="AI198" s="491" t="s">
        <v>319</v>
      </c>
      <c r="AJ198" s="487">
        <f>SUM(AD198:AH198)</f>
        <v>216618</v>
      </c>
      <c r="AK198" s="491" t="s">
        <v>319</v>
      </c>
      <c r="AL198" s="486">
        <v>785795</v>
      </c>
      <c r="AM198" s="491" t="s">
        <v>319</v>
      </c>
      <c r="AN198" s="486">
        <v>11807</v>
      </c>
      <c r="AO198" s="491" t="s">
        <v>319</v>
      </c>
      <c r="AP198" s="486">
        <v>136082</v>
      </c>
      <c r="AQ198" s="491" t="s">
        <v>319</v>
      </c>
      <c r="AR198" s="486">
        <v>16443</v>
      </c>
      <c r="AS198" s="491" t="s">
        <v>319</v>
      </c>
      <c r="AT198" s="487">
        <f>SUM(AL198,AN198,AP198,AR198)</f>
        <v>950127</v>
      </c>
      <c r="AU198" s="486"/>
      <c r="AV198" s="488">
        <v>0</v>
      </c>
    </row>
    <row r="199" spans="2:48" s="461" customFormat="1" ht="16.5" customHeight="1">
      <c r="B199" s="1497"/>
      <c r="C199" s="490"/>
      <c r="D199" s="485" t="s">
        <v>316</v>
      </c>
      <c r="E199" s="486">
        <f t="shared" si="83"/>
        <v>1</v>
      </c>
      <c r="F199" s="486">
        <v>1</v>
      </c>
      <c r="G199" s="486">
        <v>0</v>
      </c>
      <c r="H199" s="486">
        <v>0</v>
      </c>
      <c r="I199" s="486"/>
      <c r="J199" s="486" t="s">
        <v>322</v>
      </c>
      <c r="K199" s="486"/>
      <c r="L199" s="486" t="s">
        <v>322</v>
      </c>
      <c r="M199" s="486"/>
      <c r="N199" s="500">
        <f t="shared" si="78"/>
        <v>0</v>
      </c>
      <c r="O199" s="486"/>
      <c r="P199" s="486">
        <v>0</v>
      </c>
      <c r="Q199" s="486"/>
      <c r="R199" s="486">
        <v>0</v>
      </c>
      <c r="S199" s="486"/>
      <c r="T199" s="486">
        <f t="shared" si="79"/>
        <v>0</v>
      </c>
      <c r="U199" s="486"/>
      <c r="V199" s="500">
        <f t="shared" si="80"/>
        <v>0</v>
      </c>
      <c r="W199" s="500"/>
      <c r="X199" s="500">
        <f t="shared" si="81"/>
        <v>0</v>
      </c>
      <c r="Y199" s="500"/>
      <c r="Z199" s="500">
        <f t="shared" si="82"/>
        <v>0</v>
      </c>
      <c r="AA199" s="486"/>
      <c r="AB199" s="487" t="s">
        <v>322</v>
      </c>
      <c r="AC199" s="487"/>
      <c r="AD199" s="487" t="s">
        <v>322</v>
      </c>
      <c r="AE199" s="487"/>
      <c r="AF199" s="487" t="s">
        <v>322</v>
      </c>
      <c r="AG199" s="486"/>
      <c r="AH199" s="487" t="s">
        <v>322</v>
      </c>
      <c r="AI199" s="486"/>
      <c r="AJ199" s="487" t="s">
        <v>322</v>
      </c>
      <c r="AK199" s="486"/>
      <c r="AL199" s="487" t="s">
        <v>322</v>
      </c>
      <c r="AM199" s="486"/>
      <c r="AN199" s="487" t="s">
        <v>322</v>
      </c>
      <c r="AO199" s="486"/>
      <c r="AP199" s="487" t="s">
        <v>322</v>
      </c>
      <c r="AQ199" s="486"/>
      <c r="AR199" s="487" t="s">
        <v>322</v>
      </c>
      <c r="AS199" s="486"/>
      <c r="AT199" s="487" t="s">
        <v>322</v>
      </c>
      <c r="AU199" s="486"/>
      <c r="AV199" s="488">
        <v>0</v>
      </c>
    </row>
    <row r="200" spans="2:48" s="461" customFormat="1" ht="16.5" customHeight="1">
      <c r="B200" s="1497"/>
      <c r="C200" s="490"/>
      <c r="D200" s="485" t="s">
        <v>317</v>
      </c>
      <c r="E200" s="486">
        <f t="shared" si="83"/>
        <v>2</v>
      </c>
      <c r="F200" s="486">
        <v>2</v>
      </c>
      <c r="G200" s="486">
        <v>0</v>
      </c>
      <c r="H200" s="486">
        <v>0</v>
      </c>
      <c r="I200" s="491"/>
      <c r="J200" s="486" t="s">
        <v>322</v>
      </c>
      <c r="K200" s="491"/>
      <c r="L200" s="486" t="s">
        <v>322</v>
      </c>
      <c r="M200" s="491"/>
      <c r="N200" s="500">
        <f t="shared" si="78"/>
        <v>0</v>
      </c>
      <c r="O200" s="486"/>
      <c r="P200" s="486">
        <v>0</v>
      </c>
      <c r="Q200" s="486"/>
      <c r="R200" s="486">
        <v>0</v>
      </c>
      <c r="S200" s="486"/>
      <c r="T200" s="486">
        <f t="shared" si="79"/>
        <v>0</v>
      </c>
      <c r="V200" s="500">
        <f t="shared" si="80"/>
        <v>0</v>
      </c>
      <c r="W200" s="501"/>
      <c r="X200" s="500">
        <f t="shared" si="81"/>
        <v>0</v>
      </c>
      <c r="Y200" s="501"/>
      <c r="Z200" s="500">
        <f t="shared" si="82"/>
        <v>0</v>
      </c>
      <c r="AA200" s="486"/>
      <c r="AB200" s="487" t="s">
        <v>322</v>
      </c>
      <c r="AC200" s="487"/>
      <c r="AD200" s="487" t="s">
        <v>322</v>
      </c>
      <c r="AE200" s="487"/>
      <c r="AF200" s="487" t="s">
        <v>322</v>
      </c>
      <c r="AG200" s="486"/>
      <c r="AH200" s="487" t="s">
        <v>322</v>
      </c>
      <c r="AI200" s="486"/>
      <c r="AJ200" s="487" t="s">
        <v>322</v>
      </c>
      <c r="AK200" s="486"/>
      <c r="AL200" s="487" t="s">
        <v>322</v>
      </c>
      <c r="AM200" s="486"/>
      <c r="AN200" s="487" t="s">
        <v>322</v>
      </c>
      <c r="AO200" s="486"/>
      <c r="AP200" s="487" t="s">
        <v>322</v>
      </c>
      <c r="AQ200" s="486"/>
      <c r="AR200" s="487" t="s">
        <v>322</v>
      </c>
      <c r="AS200" s="486"/>
      <c r="AT200" s="487" t="s">
        <v>322</v>
      </c>
      <c r="AU200" s="486"/>
      <c r="AV200" s="488">
        <v>0</v>
      </c>
    </row>
    <row r="201" spans="2:48" s="461" customFormat="1" ht="16.5" customHeight="1">
      <c r="B201" s="465"/>
      <c r="C201" s="490"/>
      <c r="D201" s="485" t="s">
        <v>318</v>
      </c>
      <c r="E201" s="486">
        <f t="shared" si="83"/>
        <v>1</v>
      </c>
      <c r="F201" s="486">
        <v>1</v>
      </c>
      <c r="G201" s="486">
        <v>0</v>
      </c>
      <c r="H201" s="486">
        <v>0</v>
      </c>
      <c r="I201" s="486"/>
      <c r="J201" s="486" t="s">
        <v>322</v>
      </c>
      <c r="K201" s="486"/>
      <c r="L201" s="486" t="s">
        <v>322</v>
      </c>
      <c r="M201" s="486"/>
      <c r="N201" s="500">
        <f t="shared" si="78"/>
        <v>0</v>
      </c>
      <c r="O201" s="486"/>
      <c r="P201" s="486">
        <v>0</v>
      </c>
      <c r="Q201" s="486"/>
      <c r="R201" s="486">
        <v>0</v>
      </c>
      <c r="S201" s="486"/>
      <c r="T201" s="486">
        <f t="shared" si="79"/>
        <v>0</v>
      </c>
      <c r="U201" s="486"/>
      <c r="V201" s="500">
        <f t="shared" si="80"/>
        <v>0</v>
      </c>
      <c r="W201" s="500"/>
      <c r="X201" s="500">
        <f t="shared" si="81"/>
        <v>0</v>
      </c>
      <c r="Y201" s="500"/>
      <c r="Z201" s="500">
        <f t="shared" si="82"/>
        <v>0</v>
      </c>
      <c r="AA201" s="486"/>
      <c r="AB201" s="487" t="s">
        <v>322</v>
      </c>
      <c r="AC201" s="487"/>
      <c r="AD201" s="487" t="s">
        <v>322</v>
      </c>
      <c r="AE201" s="487"/>
      <c r="AF201" s="487" t="s">
        <v>322</v>
      </c>
      <c r="AG201" s="486"/>
      <c r="AH201" s="487" t="s">
        <v>322</v>
      </c>
      <c r="AI201" s="486"/>
      <c r="AJ201" s="487" t="s">
        <v>322</v>
      </c>
      <c r="AK201" s="486"/>
      <c r="AL201" s="487" t="s">
        <v>322</v>
      </c>
      <c r="AM201" s="486"/>
      <c r="AN201" s="487" t="s">
        <v>322</v>
      </c>
      <c r="AO201" s="486"/>
      <c r="AP201" s="487" t="s">
        <v>322</v>
      </c>
      <c r="AQ201" s="486"/>
      <c r="AR201" s="487" t="s">
        <v>322</v>
      </c>
      <c r="AS201" s="486"/>
      <c r="AT201" s="487" t="s">
        <v>322</v>
      </c>
      <c r="AU201" s="486"/>
      <c r="AV201" s="488">
        <v>0</v>
      </c>
    </row>
    <row r="202" spans="2:48" s="461" customFormat="1" ht="16.5" customHeight="1">
      <c r="B202" s="465"/>
      <c r="C202" s="490"/>
      <c r="D202" s="485" t="s">
        <v>320</v>
      </c>
      <c r="E202" s="486">
        <f t="shared" si="83"/>
        <v>0</v>
      </c>
      <c r="F202" s="486">
        <v>0</v>
      </c>
      <c r="G202" s="486">
        <v>0</v>
      </c>
      <c r="H202" s="486">
        <v>0</v>
      </c>
      <c r="I202" s="486"/>
      <c r="J202" s="486">
        <v>0</v>
      </c>
      <c r="K202" s="486"/>
      <c r="L202" s="486">
        <v>0</v>
      </c>
      <c r="M202" s="486"/>
      <c r="N202" s="486">
        <f t="shared" si="78"/>
        <v>0</v>
      </c>
      <c r="O202" s="486"/>
      <c r="P202" s="486">
        <v>0</v>
      </c>
      <c r="Q202" s="486"/>
      <c r="R202" s="486">
        <v>0</v>
      </c>
      <c r="S202" s="486"/>
      <c r="T202" s="486">
        <f t="shared" si="79"/>
        <v>0</v>
      </c>
      <c r="U202" s="486"/>
      <c r="V202" s="486">
        <f t="shared" si="80"/>
        <v>0</v>
      </c>
      <c r="W202" s="486"/>
      <c r="X202" s="486">
        <f t="shared" si="81"/>
        <v>0</v>
      </c>
      <c r="Y202" s="486"/>
      <c r="Z202" s="486">
        <f t="shared" si="82"/>
        <v>0</v>
      </c>
      <c r="AA202" s="486"/>
      <c r="AB202" s="487">
        <v>0</v>
      </c>
      <c r="AC202" s="487"/>
      <c r="AD202" s="487">
        <v>0</v>
      </c>
      <c r="AE202" s="487"/>
      <c r="AF202" s="487">
        <v>0</v>
      </c>
      <c r="AG202" s="486"/>
      <c r="AH202" s="487">
        <v>0</v>
      </c>
      <c r="AI202" s="486"/>
      <c r="AJ202" s="487">
        <f>SUM(AB202,AH202)</f>
        <v>0</v>
      </c>
      <c r="AK202" s="486"/>
      <c r="AL202" s="487">
        <v>0</v>
      </c>
      <c r="AM202" s="486"/>
      <c r="AN202" s="487">
        <v>0</v>
      </c>
      <c r="AO202" s="486"/>
      <c r="AP202" s="487">
        <v>0</v>
      </c>
      <c r="AQ202" s="486"/>
      <c r="AR202" s="487">
        <v>0</v>
      </c>
      <c r="AS202" s="486"/>
      <c r="AT202" s="487">
        <f>SUM(AL202,AN202,AP202,AR202)</f>
        <v>0</v>
      </c>
      <c r="AU202" s="486"/>
      <c r="AV202" s="488">
        <v>0</v>
      </c>
    </row>
    <row r="203" spans="2:48" ht="12">
      <c r="B203" s="492"/>
      <c r="C203" s="484"/>
      <c r="D203" s="493"/>
      <c r="E203" s="497"/>
      <c r="F203" s="497"/>
      <c r="G203" s="497"/>
      <c r="H203" s="497"/>
      <c r="I203" s="497"/>
      <c r="J203" s="497"/>
      <c r="K203" s="497"/>
      <c r="L203" s="497"/>
      <c r="M203" s="497"/>
      <c r="N203" s="497"/>
      <c r="O203" s="497"/>
      <c r="P203" s="497"/>
      <c r="Q203" s="497"/>
      <c r="R203" s="497"/>
      <c r="S203" s="497"/>
      <c r="T203" s="497"/>
      <c r="U203" s="497"/>
      <c r="V203" s="497"/>
      <c r="W203" s="497"/>
      <c r="X203" s="497"/>
      <c r="Y203" s="497"/>
      <c r="Z203" s="497"/>
      <c r="AA203" s="498"/>
      <c r="AB203" s="497"/>
      <c r="AC203" s="497"/>
      <c r="AD203" s="497"/>
      <c r="AE203" s="497"/>
      <c r="AF203" s="497"/>
      <c r="AG203" s="497"/>
      <c r="AH203" s="497"/>
      <c r="AI203" s="497"/>
      <c r="AJ203" s="497"/>
      <c r="AK203" s="497"/>
      <c r="AL203" s="497"/>
      <c r="AM203" s="497"/>
      <c r="AN203" s="497"/>
      <c r="AO203" s="497"/>
      <c r="AP203" s="497"/>
      <c r="AQ203" s="497"/>
      <c r="AR203" s="497"/>
      <c r="AS203" s="497"/>
      <c r="AT203" s="497"/>
      <c r="AU203" s="497"/>
      <c r="AV203" s="493"/>
    </row>
    <row r="204" spans="2:48" s="477" customFormat="1" ht="16.5" customHeight="1">
      <c r="B204" s="465"/>
      <c r="C204" s="478"/>
      <c r="D204" s="479" t="s">
        <v>1129</v>
      </c>
      <c r="E204" s="480">
        <f>SUM(E205,E209)</f>
        <v>51</v>
      </c>
      <c r="F204" s="480">
        <f>SUM(F205,F209)</f>
        <v>18</v>
      </c>
      <c r="G204" s="480">
        <f>SUM(G205,G209)</f>
        <v>0</v>
      </c>
      <c r="H204" s="480">
        <f>SUM(H205,H209)</f>
        <v>33</v>
      </c>
      <c r="I204" s="480"/>
      <c r="J204" s="480">
        <f>SUM(J205,J209)</f>
        <v>997</v>
      </c>
      <c r="K204" s="480"/>
      <c r="L204" s="480">
        <f>SUM(L205,L209)</f>
        <v>452</v>
      </c>
      <c r="M204" s="480"/>
      <c r="N204" s="481">
        <f aca="true" t="shared" si="84" ref="N204:N214">SUM(J204,L204)</f>
        <v>1449</v>
      </c>
      <c r="O204" s="480"/>
      <c r="P204" s="480">
        <f>SUM(P205,P209)</f>
        <v>41</v>
      </c>
      <c r="Q204" s="480"/>
      <c r="R204" s="480">
        <f>SUM(R205,R209)</f>
        <v>24</v>
      </c>
      <c r="S204" s="480"/>
      <c r="T204" s="481">
        <f aca="true" t="shared" si="85" ref="T204:T217">SUM(P204,R204)</f>
        <v>65</v>
      </c>
      <c r="U204" s="480"/>
      <c r="V204" s="481">
        <f aca="true" t="shared" si="86" ref="V204:V210">SUM(J204,P204)</f>
        <v>1038</v>
      </c>
      <c r="W204" s="481"/>
      <c r="X204" s="481">
        <f aca="true" t="shared" si="87" ref="X204:X210">SUM(L204,R204)</f>
        <v>476</v>
      </c>
      <c r="Y204" s="481"/>
      <c r="Z204" s="481">
        <f aca="true" t="shared" si="88" ref="Z204:Z210">SUM(N204,T204)</f>
        <v>1514</v>
      </c>
      <c r="AA204" s="480"/>
      <c r="AB204" s="480">
        <v>0</v>
      </c>
      <c r="AC204" s="480"/>
      <c r="AD204" s="480">
        <v>0</v>
      </c>
      <c r="AE204" s="480"/>
      <c r="AF204" s="480">
        <v>0</v>
      </c>
      <c r="AG204" s="480"/>
      <c r="AH204" s="480">
        <v>0</v>
      </c>
      <c r="AI204" s="481"/>
      <c r="AJ204" s="480">
        <f>SUM(AJ205,AJ209)</f>
        <v>129920</v>
      </c>
      <c r="AK204" s="480"/>
      <c r="AL204" s="480">
        <v>0</v>
      </c>
      <c r="AM204" s="480"/>
      <c r="AN204" s="480">
        <v>0</v>
      </c>
      <c r="AO204" s="481"/>
      <c r="AP204" s="480">
        <v>0</v>
      </c>
      <c r="AQ204" s="481"/>
      <c r="AR204" s="480">
        <v>0</v>
      </c>
      <c r="AS204" s="481"/>
      <c r="AT204" s="480">
        <f>SUM(AT205,AT209)</f>
        <v>380153</v>
      </c>
      <c r="AU204" s="480"/>
      <c r="AV204" s="482">
        <f>SUM(AV205,AV209)</f>
        <v>0</v>
      </c>
    </row>
    <row r="205" spans="2:48" s="477" customFormat="1" ht="16.5" customHeight="1">
      <c r="B205" s="465"/>
      <c r="C205" s="478"/>
      <c r="D205" s="479" t="s">
        <v>306</v>
      </c>
      <c r="E205" s="481">
        <f>SUM(E206:E208)</f>
        <v>44</v>
      </c>
      <c r="F205" s="481">
        <f>SUM(F206:F208)</f>
        <v>12</v>
      </c>
      <c r="G205" s="481">
        <f>SUM(G206:G208)</f>
        <v>0</v>
      </c>
      <c r="H205" s="481">
        <f>SUM(H206:H208)</f>
        <v>32</v>
      </c>
      <c r="I205" s="481"/>
      <c r="J205" s="481">
        <f>SUM(J206:J208)</f>
        <v>159</v>
      </c>
      <c r="K205" s="481"/>
      <c r="L205" s="481">
        <f>SUM(L206:L208)</f>
        <v>66</v>
      </c>
      <c r="M205" s="481"/>
      <c r="N205" s="481">
        <f t="shared" si="84"/>
        <v>225</v>
      </c>
      <c r="O205" s="481"/>
      <c r="P205" s="481">
        <f>SUM(P206:P208)</f>
        <v>39</v>
      </c>
      <c r="Q205" s="481"/>
      <c r="R205" s="481">
        <f>SUM(R206:R208)</f>
        <v>23</v>
      </c>
      <c r="S205" s="481"/>
      <c r="T205" s="481">
        <f t="shared" si="85"/>
        <v>62</v>
      </c>
      <c r="U205" s="481"/>
      <c r="V205" s="481">
        <f t="shared" si="86"/>
        <v>198</v>
      </c>
      <c r="W205" s="481"/>
      <c r="X205" s="481">
        <f t="shared" si="87"/>
        <v>89</v>
      </c>
      <c r="Y205" s="481"/>
      <c r="Z205" s="481">
        <f t="shared" si="88"/>
        <v>287</v>
      </c>
      <c r="AA205" s="481"/>
      <c r="AB205" s="481">
        <f>SUM(AB206:AB208)</f>
        <v>0</v>
      </c>
      <c r="AC205" s="481"/>
      <c r="AD205" s="481">
        <f>SUM(AD206:AD208)</f>
        <v>0</v>
      </c>
      <c r="AE205" s="481"/>
      <c r="AF205" s="481">
        <f>SUM(AF206:AF208)</f>
        <v>0</v>
      </c>
      <c r="AG205" s="481"/>
      <c r="AH205" s="481">
        <f>SUM(AH206:AH208)</f>
        <v>0</v>
      </c>
      <c r="AI205" s="481"/>
      <c r="AJ205" s="481">
        <f>SUM(AJ206:AJ208)</f>
        <v>14574</v>
      </c>
      <c r="AK205" s="481"/>
      <c r="AL205" s="481">
        <f>SUM(AL206:AL208)</f>
        <v>0</v>
      </c>
      <c r="AM205" s="481"/>
      <c r="AN205" s="481">
        <f>SUM(AN206:AN208)</f>
        <v>0</v>
      </c>
      <c r="AO205" s="481"/>
      <c r="AP205" s="481">
        <f>SUM(AP206:AP208)</f>
        <v>0</v>
      </c>
      <c r="AQ205" s="481"/>
      <c r="AR205" s="481">
        <f>SUM(AR206:AR208)</f>
        <v>0</v>
      </c>
      <c r="AS205" s="481"/>
      <c r="AT205" s="481">
        <f>SUM(AT206:AT208)</f>
        <v>35560</v>
      </c>
      <c r="AU205" s="481"/>
      <c r="AV205" s="483">
        <f>SUM(AV206:AV208)</f>
        <v>0</v>
      </c>
    </row>
    <row r="206" spans="2:48" s="461" customFormat="1" ht="16.5" customHeight="1">
      <c r="B206" s="465"/>
      <c r="C206" s="484"/>
      <c r="D206" s="485" t="s">
        <v>307</v>
      </c>
      <c r="E206" s="486">
        <f>SUM(F206:H206)</f>
        <v>16</v>
      </c>
      <c r="F206" s="486">
        <v>3</v>
      </c>
      <c r="G206" s="486">
        <v>0</v>
      </c>
      <c r="H206" s="486">
        <v>13</v>
      </c>
      <c r="I206" s="486"/>
      <c r="J206" s="486">
        <v>8</v>
      </c>
      <c r="K206" s="486"/>
      <c r="L206" s="486">
        <v>1</v>
      </c>
      <c r="M206" s="486"/>
      <c r="N206" s="486">
        <f t="shared" si="84"/>
        <v>9</v>
      </c>
      <c r="O206" s="486"/>
      <c r="P206" s="486">
        <v>14</v>
      </c>
      <c r="Q206" s="486"/>
      <c r="R206" s="486">
        <v>4</v>
      </c>
      <c r="S206" s="486"/>
      <c r="T206" s="486">
        <f t="shared" si="85"/>
        <v>18</v>
      </c>
      <c r="U206" s="486"/>
      <c r="V206" s="486">
        <f t="shared" si="86"/>
        <v>22</v>
      </c>
      <c r="W206" s="486"/>
      <c r="X206" s="486">
        <f t="shared" si="87"/>
        <v>5</v>
      </c>
      <c r="Y206" s="486"/>
      <c r="Z206" s="486">
        <f t="shared" si="88"/>
        <v>27</v>
      </c>
      <c r="AA206" s="486"/>
      <c r="AB206" s="487">
        <v>0</v>
      </c>
      <c r="AC206" s="487"/>
      <c r="AD206" s="487">
        <v>0</v>
      </c>
      <c r="AE206" s="487"/>
      <c r="AF206" s="487">
        <v>0</v>
      </c>
      <c r="AG206" s="486"/>
      <c r="AH206" s="487">
        <v>0</v>
      </c>
      <c r="AI206" s="486"/>
      <c r="AJ206" s="487">
        <v>584</v>
      </c>
      <c r="AK206" s="486"/>
      <c r="AL206" s="487">
        <v>0</v>
      </c>
      <c r="AM206" s="486"/>
      <c r="AN206" s="487">
        <v>0</v>
      </c>
      <c r="AO206" s="486"/>
      <c r="AP206" s="487">
        <v>0</v>
      </c>
      <c r="AQ206" s="486"/>
      <c r="AR206" s="487">
        <v>0</v>
      </c>
      <c r="AS206" s="486"/>
      <c r="AT206" s="487">
        <v>5336</v>
      </c>
      <c r="AU206" s="486"/>
      <c r="AV206" s="488">
        <v>0</v>
      </c>
    </row>
    <row r="207" spans="2:48" s="461" customFormat="1" ht="16.5" customHeight="1">
      <c r="B207" s="465"/>
      <c r="C207" s="484"/>
      <c r="D207" s="485" t="s">
        <v>309</v>
      </c>
      <c r="E207" s="486">
        <f>SUM(F207:H207)</f>
        <v>16</v>
      </c>
      <c r="F207" s="486">
        <v>3</v>
      </c>
      <c r="G207" s="486">
        <v>0</v>
      </c>
      <c r="H207" s="486">
        <v>13</v>
      </c>
      <c r="I207" s="486"/>
      <c r="J207" s="486">
        <v>54</v>
      </c>
      <c r="K207" s="486"/>
      <c r="L207" s="486">
        <v>20</v>
      </c>
      <c r="M207" s="486"/>
      <c r="N207" s="486">
        <f t="shared" si="84"/>
        <v>74</v>
      </c>
      <c r="O207" s="486"/>
      <c r="P207" s="486">
        <v>19</v>
      </c>
      <c r="Q207" s="486"/>
      <c r="R207" s="486">
        <v>12</v>
      </c>
      <c r="S207" s="486"/>
      <c r="T207" s="486">
        <f t="shared" si="85"/>
        <v>31</v>
      </c>
      <c r="U207" s="486"/>
      <c r="V207" s="486">
        <f t="shared" si="86"/>
        <v>73</v>
      </c>
      <c r="W207" s="486"/>
      <c r="X207" s="486">
        <f t="shared" si="87"/>
        <v>32</v>
      </c>
      <c r="Y207" s="486"/>
      <c r="Z207" s="486">
        <f t="shared" si="88"/>
        <v>105</v>
      </c>
      <c r="AA207" s="486"/>
      <c r="AB207" s="487">
        <v>0</v>
      </c>
      <c r="AC207" s="487"/>
      <c r="AD207" s="487">
        <v>0</v>
      </c>
      <c r="AE207" s="487"/>
      <c r="AF207" s="487">
        <v>0</v>
      </c>
      <c r="AG207" s="486"/>
      <c r="AH207" s="487">
        <v>0</v>
      </c>
      <c r="AI207" s="486"/>
      <c r="AJ207" s="487">
        <v>4936</v>
      </c>
      <c r="AK207" s="486"/>
      <c r="AL207" s="487">
        <v>0</v>
      </c>
      <c r="AM207" s="486"/>
      <c r="AN207" s="487">
        <v>0</v>
      </c>
      <c r="AO207" s="486"/>
      <c r="AP207" s="487">
        <v>0</v>
      </c>
      <c r="AQ207" s="486"/>
      <c r="AR207" s="487">
        <v>0</v>
      </c>
      <c r="AS207" s="486"/>
      <c r="AT207" s="487">
        <v>13103</v>
      </c>
      <c r="AU207" s="486"/>
      <c r="AV207" s="488">
        <v>0</v>
      </c>
    </row>
    <row r="208" spans="2:48" s="461" customFormat="1" ht="16.5" customHeight="1">
      <c r="B208" s="465">
        <v>32</v>
      </c>
      <c r="C208" s="484"/>
      <c r="D208" s="485" t="s">
        <v>310</v>
      </c>
      <c r="E208" s="486">
        <f>SUM(F208:H208)</f>
        <v>12</v>
      </c>
      <c r="F208" s="486">
        <v>6</v>
      </c>
      <c r="G208" s="486">
        <v>0</v>
      </c>
      <c r="H208" s="486">
        <v>6</v>
      </c>
      <c r="I208" s="486"/>
      <c r="J208" s="486">
        <v>97</v>
      </c>
      <c r="K208" s="486"/>
      <c r="L208" s="486">
        <v>45</v>
      </c>
      <c r="M208" s="486"/>
      <c r="N208" s="486">
        <f t="shared" si="84"/>
        <v>142</v>
      </c>
      <c r="O208" s="486"/>
      <c r="P208" s="486">
        <v>6</v>
      </c>
      <c r="Q208" s="486"/>
      <c r="R208" s="486">
        <v>7</v>
      </c>
      <c r="S208" s="486"/>
      <c r="T208" s="486">
        <f t="shared" si="85"/>
        <v>13</v>
      </c>
      <c r="U208" s="486"/>
      <c r="V208" s="486">
        <f t="shared" si="86"/>
        <v>103</v>
      </c>
      <c r="W208" s="486"/>
      <c r="X208" s="486">
        <f t="shared" si="87"/>
        <v>52</v>
      </c>
      <c r="Y208" s="486"/>
      <c r="Z208" s="486">
        <f t="shared" si="88"/>
        <v>155</v>
      </c>
      <c r="AA208" s="486"/>
      <c r="AB208" s="487">
        <v>0</v>
      </c>
      <c r="AC208" s="487"/>
      <c r="AD208" s="487">
        <v>0</v>
      </c>
      <c r="AE208" s="487"/>
      <c r="AF208" s="487">
        <v>0</v>
      </c>
      <c r="AG208" s="486"/>
      <c r="AH208" s="487">
        <v>0</v>
      </c>
      <c r="AI208" s="486"/>
      <c r="AJ208" s="487">
        <v>9054</v>
      </c>
      <c r="AK208" s="486"/>
      <c r="AL208" s="487">
        <v>0</v>
      </c>
      <c r="AM208" s="486"/>
      <c r="AN208" s="487">
        <v>0</v>
      </c>
      <c r="AO208" s="486"/>
      <c r="AP208" s="487">
        <v>0</v>
      </c>
      <c r="AQ208" s="486"/>
      <c r="AR208" s="487">
        <v>0</v>
      </c>
      <c r="AS208" s="486"/>
      <c r="AT208" s="487">
        <v>17121</v>
      </c>
      <c r="AU208" s="486"/>
      <c r="AV208" s="488">
        <v>0</v>
      </c>
    </row>
    <row r="209" spans="2:48" s="477" customFormat="1" ht="16.5" customHeight="1">
      <c r="B209" s="1497" t="s">
        <v>339</v>
      </c>
      <c r="C209" s="489"/>
      <c r="D209" s="479" t="s">
        <v>311</v>
      </c>
      <c r="E209" s="481">
        <f>SUM(E210:E217)</f>
        <v>7</v>
      </c>
      <c r="F209" s="481">
        <f>SUM(F210:F217)</f>
        <v>6</v>
      </c>
      <c r="G209" s="481">
        <f>SUM(G210:G217)</f>
        <v>0</v>
      </c>
      <c r="H209" s="481">
        <f>SUM(H210:H217)</f>
        <v>1</v>
      </c>
      <c r="I209" s="481"/>
      <c r="J209" s="481">
        <v>838</v>
      </c>
      <c r="K209" s="481"/>
      <c r="L209" s="481">
        <v>386</v>
      </c>
      <c r="M209" s="481"/>
      <c r="N209" s="481">
        <f t="shared" si="84"/>
        <v>1224</v>
      </c>
      <c r="O209" s="481"/>
      <c r="P209" s="481">
        <f>SUM(P210:P217)</f>
        <v>2</v>
      </c>
      <c r="Q209" s="481"/>
      <c r="R209" s="481">
        <f>SUM(R210:R217)</f>
        <v>1</v>
      </c>
      <c r="S209" s="481"/>
      <c r="T209" s="481">
        <f t="shared" si="85"/>
        <v>3</v>
      </c>
      <c r="U209" s="481"/>
      <c r="V209" s="481">
        <f t="shared" si="86"/>
        <v>840</v>
      </c>
      <c r="W209" s="481"/>
      <c r="X209" s="481">
        <f t="shared" si="87"/>
        <v>387</v>
      </c>
      <c r="Y209" s="481"/>
      <c r="Z209" s="481">
        <f t="shared" si="88"/>
        <v>1227</v>
      </c>
      <c r="AA209" s="481"/>
      <c r="AB209" s="481">
        <v>14158</v>
      </c>
      <c r="AC209" s="481"/>
      <c r="AD209" s="481">
        <v>83500</v>
      </c>
      <c r="AE209" s="481"/>
      <c r="AF209" s="481">
        <v>25817</v>
      </c>
      <c r="AG209" s="481"/>
      <c r="AH209" s="481">
        <v>6029</v>
      </c>
      <c r="AI209" s="481"/>
      <c r="AJ209" s="480">
        <f>SUM(AD209:AH209)</f>
        <v>115346</v>
      </c>
      <c r="AK209" s="481"/>
      <c r="AL209" s="481">
        <v>271997</v>
      </c>
      <c r="AM209" s="481"/>
      <c r="AN209" s="481">
        <v>9053</v>
      </c>
      <c r="AO209" s="481"/>
      <c r="AP209" s="481">
        <v>47545</v>
      </c>
      <c r="AQ209" s="481"/>
      <c r="AR209" s="481">
        <v>15998</v>
      </c>
      <c r="AS209" s="481"/>
      <c r="AT209" s="480">
        <f aca="true" t="shared" si="89" ref="AT209:AT214">SUM(AL209,AN209,AP209,AR209)</f>
        <v>344593</v>
      </c>
      <c r="AU209" s="481"/>
      <c r="AV209" s="483">
        <f>SUM(AV210:AV217)</f>
        <v>0</v>
      </c>
    </row>
    <row r="210" spans="2:48" s="461" customFormat="1" ht="16.5" customHeight="1">
      <c r="B210" s="1497"/>
      <c r="C210" s="484"/>
      <c r="D210" s="485" t="s">
        <v>312</v>
      </c>
      <c r="E210" s="486">
        <f aca="true" t="shared" si="90" ref="E210:E217">SUM(F210:H210)</f>
        <v>0</v>
      </c>
      <c r="F210" s="486">
        <v>0</v>
      </c>
      <c r="G210" s="486">
        <v>0</v>
      </c>
      <c r="H210" s="486">
        <v>0</v>
      </c>
      <c r="I210" s="491"/>
      <c r="J210" s="486">
        <v>0</v>
      </c>
      <c r="K210" s="491"/>
      <c r="L210" s="486">
        <v>0</v>
      </c>
      <c r="M210" s="491"/>
      <c r="N210" s="486">
        <f t="shared" si="84"/>
        <v>0</v>
      </c>
      <c r="O210" s="486"/>
      <c r="P210" s="486">
        <v>0</v>
      </c>
      <c r="Q210" s="486"/>
      <c r="R210" s="486">
        <v>0</v>
      </c>
      <c r="S210" s="486"/>
      <c r="T210" s="486">
        <f t="shared" si="85"/>
        <v>0</v>
      </c>
      <c r="U210" s="491"/>
      <c r="V210" s="486">
        <f t="shared" si="86"/>
        <v>0</v>
      </c>
      <c r="W210" s="491"/>
      <c r="X210" s="486">
        <f t="shared" si="87"/>
        <v>0</v>
      </c>
      <c r="Y210" s="491"/>
      <c r="Z210" s="486">
        <f t="shared" si="88"/>
        <v>0</v>
      </c>
      <c r="AA210" s="491"/>
      <c r="AB210" s="487">
        <v>0</v>
      </c>
      <c r="AC210" s="487"/>
      <c r="AD210" s="487">
        <v>0</v>
      </c>
      <c r="AE210" s="487"/>
      <c r="AF210" s="487">
        <v>0</v>
      </c>
      <c r="AG210" s="491"/>
      <c r="AH210" s="486">
        <v>0</v>
      </c>
      <c r="AI210" s="491"/>
      <c r="AJ210" s="487">
        <f>SUM(AB210,AH210)</f>
        <v>0</v>
      </c>
      <c r="AK210" s="491"/>
      <c r="AL210" s="487">
        <v>0</v>
      </c>
      <c r="AM210" s="491"/>
      <c r="AN210" s="486">
        <v>0</v>
      </c>
      <c r="AO210" s="491"/>
      <c r="AP210" s="486">
        <v>0</v>
      </c>
      <c r="AQ210" s="491"/>
      <c r="AR210" s="486">
        <v>0</v>
      </c>
      <c r="AS210" s="491"/>
      <c r="AT210" s="487">
        <f t="shared" si="89"/>
        <v>0</v>
      </c>
      <c r="AU210" s="486"/>
      <c r="AV210" s="488">
        <v>0</v>
      </c>
    </row>
    <row r="211" spans="2:48" s="461" customFormat="1" ht="16.5" customHeight="1">
      <c r="B211" s="1497"/>
      <c r="C211" s="490"/>
      <c r="D211" s="485" t="s">
        <v>313</v>
      </c>
      <c r="E211" s="486">
        <f t="shared" si="90"/>
        <v>5</v>
      </c>
      <c r="F211" s="486">
        <v>4</v>
      </c>
      <c r="G211" s="486">
        <v>0</v>
      </c>
      <c r="H211" s="486">
        <v>1</v>
      </c>
      <c r="I211" s="486"/>
      <c r="J211" s="486">
        <v>130</v>
      </c>
      <c r="K211" s="486"/>
      <c r="L211" s="486">
        <v>79</v>
      </c>
      <c r="M211" s="486"/>
      <c r="N211" s="486">
        <f t="shared" si="84"/>
        <v>209</v>
      </c>
      <c r="O211" s="486"/>
      <c r="P211" s="486">
        <v>2</v>
      </c>
      <c r="Q211" s="486"/>
      <c r="R211" s="486">
        <v>1</v>
      </c>
      <c r="S211" s="486"/>
      <c r="T211" s="486">
        <f t="shared" si="85"/>
        <v>3</v>
      </c>
      <c r="U211" s="486"/>
      <c r="V211" s="486">
        <v>132</v>
      </c>
      <c r="W211" s="486"/>
      <c r="X211" s="486">
        <v>80</v>
      </c>
      <c r="Y211" s="486"/>
      <c r="Z211" s="486">
        <v>212</v>
      </c>
      <c r="AA211" s="486"/>
      <c r="AB211" s="487">
        <v>2319</v>
      </c>
      <c r="AC211" s="487"/>
      <c r="AD211" s="487">
        <v>12376</v>
      </c>
      <c r="AE211" s="487"/>
      <c r="AF211" s="487">
        <v>3475</v>
      </c>
      <c r="AG211" s="486"/>
      <c r="AH211" s="486">
        <v>15</v>
      </c>
      <c r="AI211" s="486"/>
      <c r="AJ211" s="487">
        <f>SUM(AD211:AH211)</f>
        <v>15866</v>
      </c>
      <c r="AK211" s="486"/>
      <c r="AL211" s="487">
        <v>27804</v>
      </c>
      <c r="AM211" s="486"/>
      <c r="AN211" s="486">
        <v>1358</v>
      </c>
      <c r="AO211" s="486"/>
      <c r="AP211" s="486">
        <v>489</v>
      </c>
      <c r="AQ211" s="486"/>
      <c r="AR211" s="486">
        <v>3758</v>
      </c>
      <c r="AS211" s="486"/>
      <c r="AT211" s="487">
        <f t="shared" si="89"/>
        <v>33409</v>
      </c>
      <c r="AU211" s="486"/>
      <c r="AV211" s="488">
        <v>0</v>
      </c>
    </row>
    <row r="212" spans="2:48" s="461" customFormat="1" ht="16.5" customHeight="1">
      <c r="B212" s="1497"/>
      <c r="C212" s="490"/>
      <c r="D212" s="485" t="s">
        <v>314</v>
      </c>
      <c r="E212" s="486">
        <f t="shared" si="90"/>
        <v>0</v>
      </c>
      <c r="F212" s="486">
        <v>0</v>
      </c>
      <c r="G212" s="486">
        <v>0</v>
      </c>
      <c r="H212" s="486">
        <v>0</v>
      </c>
      <c r="I212" s="491"/>
      <c r="J212" s="486">
        <v>0</v>
      </c>
      <c r="K212" s="491"/>
      <c r="L212" s="486">
        <v>0</v>
      </c>
      <c r="M212" s="491"/>
      <c r="N212" s="486">
        <f t="shared" si="84"/>
        <v>0</v>
      </c>
      <c r="O212" s="486"/>
      <c r="P212" s="486">
        <v>0</v>
      </c>
      <c r="Q212" s="486"/>
      <c r="R212" s="486">
        <v>0</v>
      </c>
      <c r="S212" s="486"/>
      <c r="T212" s="486">
        <f t="shared" si="85"/>
        <v>0</v>
      </c>
      <c r="U212" s="491"/>
      <c r="V212" s="486">
        <f>SUM(J212,P212)</f>
        <v>0</v>
      </c>
      <c r="W212" s="491"/>
      <c r="X212" s="486">
        <f>SUM(L212,R212)</f>
        <v>0</v>
      </c>
      <c r="Y212" s="491"/>
      <c r="Z212" s="486">
        <f>SUM(N212,T212)</f>
        <v>0</v>
      </c>
      <c r="AA212" s="491"/>
      <c r="AB212" s="487">
        <v>0</v>
      </c>
      <c r="AC212" s="487"/>
      <c r="AD212" s="487">
        <v>0</v>
      </c>
      <c r="AE212" s="487"/>
      <c r="AF212" s="487">
        <v>0</v>
      </c>
      <c r="AG212" s="491"/>
      <c r="AH212" s="486">
        <v>0</v>
      </c>
      <c r="AI212" s="491"/>
      <c r="AJ212" s="487">
        <f>SUM(AB212,AH212)</f>
        <v>0</v>
      </c>
      <c r="AK212" s="491"/>
      <c r="AL212" s="487">
        <v>0</v>
      </c>
      <c r="AM212" s="491"/>
      <c r="AN212" s="486">
        <v>0</v>
      </c>
      <c r="AO212" s="491"/>
      <c r="AP212" s="486">
        <v>0</v>
      </c>
      <c r="AQ212" s="491"/>
      <c r="AR212" s="486">
        <v>0</v>
      </c>
      <c r="AS212" s="491"/>
      <c r="AT212" s="487">
        <f t="shared" si="89"/>
        <v>0</v>
      </c>
      <c r="AU212" s="486"/>
      <c r="AV212" s="488">
        <v>0</v>
      </c>
    </row>
    <row r="213" spans="2:48" s="461" customFormat="1" ht="16.5" customHeight="1">
      <c r="B213" s="1497"/>
      <c r="C213" s="490"/>
      <c r="D213" s="485" t="s">
        <v>315</v>
      </c>
      <c r="E213" s="486">
        <f t="shared" si="90"/>
        <v>0</v>
      </c>
      <c r="F213" s="486">
        <v>0</v>
      </c>
      <c r="G213" s="486">
        <v>0</v>
      </c>
      <c r="H213" s="486">
        <v>0</v>
      </c>
      <c r="I213" s="486"/>
      <c r="J213" s="486">
        <v>0</v>
      </c>
      <c r="K213" s="486"/>
      <c r="L213" s="486">
        <v>0</v>
      </c>
      <c r="M213" s="486"/>
      <c r="N213" s="486">
        <f t="shared" si="84"/>
        <v>0</v>
      </c>
      <c r="O213" s="486"/>
      <c r="P213" s="486">
        <v>0</v>
      </c>
      <c r="Q213" s="486"/>
      <c r="R213" s="486">
        <v>0</v>
      </c>
      <c r="S213" s="486"/>
      <c r="T213" s="486">
        <f t="shared" si="85"/>
        <v>0</v>
      </c>
      <c r="U213" s="486"/>
      <c r="V213" s="486">
        <f>SUM(J213,P213)</f>
        <v>0</v>
      </c>
      <c r="W213" s="486"/>
      <c r="X213" s="486">
        <f>SUM(L213,R213)</f>
        <v>0</v>
      </c>
      <c r="Y213" s="486"/>
      <c r="Z213" s="486">
        <f>SUM(N213,T213)</f>
        <v>0</v>
      </c>
      <c r="AA213" s="486"/>
      <c r="AB213" s="487">
        <v>0</v>
      </c>
      <c r="AC213" s="487"/>
      <c r="AD213" s="487">
        <v>0</v>
      </c>
      <c r="AE213" s="487"/>
      <c r="AF213" s="487">
        <v>0</v>
      </c>
      <c r="AG213" s="486"/>
      <c r="AH213" s="486">
        <v>0</v>
      </c>
      <c r="AI213" s="486"/>
      <c r="AJ213" s="487">
        <f>SUM(AB213,AH213)</f>
        <v>0</v>
      </c>
      <c r="AK213" s="486"/>
      <c r="AL213" s="486">
        <v>0</v>
      </c>
      <c r="AM213" s="486"/>
      <c r="AN213" s="486">
        <v>0</v>
      </c>
      <c r="AO213" s="486"/>
      <c r="AP213" s="486">
        <v>0</v>
      </c>
      <c r="AQ213" s="486"/>
      <c r="AR213" s="486">
        <v>0</v>
      </c>
      <c r="AS213" s="486"/>
      <c r="AT213" s="487">
        <f t="shared" si="89"/>
        <v>0</v>
      </c>
      <c r="AU213" s="486"/>
      <c r="AV213" s="488">
        <v>0</v>
      </c>
    </row>
    <row r="214" spans="2:48" s="461" customFormat="1" ht="16.5" customHeight="1">
      <c r="B214" s="1497"/>
      <c r="C214" s="490"/>
      <c r="D214" s="485" t="s">
        <v>316</v>
      </c>
      <c r="E214" s="486">
        <f t="shared" si="90"/>
        <v>0</v>
      </c>
      <c r="F214" s="486">
        <v>0</v>
      </c>
      <c r="G214" s="486">
        <v>0</v>
      </c>
      <c r="H214" s="486">
        <v>0</v>
      </c>
      <c r="I214" s="486"/>
      <c r="J214" s="486">
        <v>0</v>
      </c>
      <c r="K214" s="486"/>
      <c r="L214" s="486">
        <v>0</v>
      </c>
      <c r="M214" s="486"/>
      <c r="N214" s="486">
        <f t="shared" si="84"/>
        <v>0</v>
      </c>
      <c r="O214" s="486"/>
      <c r="P214" s="486">
        <v>0</v>
      </c>
      <c r="Q214" s="486"/>
      <c r="R214" s="486">
        <v>0</v>
      </c>
      <c r="S214" s="486"/>
      <c r="T214" s="486">
        <f t="shared" si="85"/>
        <v>0</v>
      </c>
      <c r="U214" s="486"/>
      <c r="V214" s="486">
        <f>SUM(J214,P214)</f>
        <v>0</v>
      </c>
      <c r="W214" s="486"/>
      <c r="X214" s="486">
        <f>SUM(L214,R214)</f>
        <v>0</v>
      </c>
      <c r="Y214" s="486"/>
      <c r="Z214" s="486">
        <f>SUM(N214,T214)</f>
        <v>0</v>
      </c>
      <c r="AA214" s="486"/>
      <c r="AB214" s="487">
        <v>0</v>
      </c>
      <c r="AC214" s="487"/>
      <c r="AD214" s="487">
        <v>0</v>
      </c>
      <c r="AE214" s="487"/>
      <c r="AF214" s="487">
        <v>0</v>
      </c>
      <c r="AG214" s="486"/>
      <c r="AH214" s="486">
        <v>0</v>
      </c>
      <c r="AI214" s="486"/>
      <c r="AJ214" s="487">
        <f>SUM(AB214,AH214)</f>
        <v>0</v>
      </c>
      <c r="AK214" s="486"/>
      <c r="AL214" s="486">
        <v>0</v>
      </c>
      <c r="AM214" s="486"/>
      <c r="AN214" s="486">
        <v>0</v>
      </c>
      <c r="AO214" s="486"/>
      <c r="AP214" s="486">
        <v>0</v>
      </c>
      <c r="AQ214" s="486"/>
      <c r="AR214" s="486">
        <v>0</v>
      </c>
      <c r="AS214" s="486"/>
      <c r="AT214" s="487">
        <f t="shared" si="89"/>
        <v>0</v>
      </c>
      <c r="AU214" s="486"/>
      <c r="AV214" s="488">
        <v>0</v>
      </c>
    </row>
    <row r="215" spans="2:48" s="461" customFormat="1" ht="16.5" customHeight="1">
      <c r="B215" s="1497"/>
      <c r="C215" s="490"/>
      <c r="D215" s="485" t="s">
        <v>317</v>
      </c>
      <c r="E215" s="486">
        <f t="shared" si="90"/>
        <v>1</v>
      </c>
      <c r="F215" s="486">
        <v>1</v>
      </c>
      <c r="G215" s="486">
        <v>0</v>
      </c>
      <c r="H215" s="486">
        <v>0</v>
      </c>
      <c r="I215" s="486"/>
      <c r="J215" s="486" t="s">
        <v>322</v>
      </c>
      <c r="K215" s="486"/>
      <c r="L215" s="486" t="s">
        <v>322</v>
      </c>
      <c r="M215" s="486"/>
      <c r="N215" s="486" t="s">
        <v>322</v>
      </c>
      <c r="O215" s="486"/>
      <c r="P215" s="486">
        <v>0</v>
      </c>
      <c r="Q215" s="486"/>
      <c r="R215" s="486">
        <v>0</v>
      </c>
      <c r="S215" s="486"/>
      <c r="T215" s="486">
        <f t="shared" si="85"/>
        <v>0</v>
      </c>
      <c r="U215" s="486"/>
      <c r="V215" s="486" t="s">
        <v>322</v>
      </c>
      <c r="W215" s="486"/>
      <c r="X215" s="486" t="s">
        <v>322</v>
      </c>
      <c r="Y215" s="486"/>
      <c r="Z215" s="486" t="s">
        <v>322</v>
      </c>
      <c r="AA215" s="486"/>
      <c r="AB215" s="487" t="s">
        <v>322</v>
      </c>
      <c r="AC215" s="487"/>
      <c r="AD215" s="487" t="s">
        <v>322</v>
      </c>
      <c r="AE215" s="487"/>
      <c r="AF215" s="487" t="s">
        <v>322</v>
      </c>
      <c r="AG215" s="486"/>
      <c r="AH215" s="486" t="s">
        <v>322</v>
      </c>
      <c r="AI215" s="486"/>
      <c r="AJ215" s="486" t="s">
        <v>322</v>
      </c>
      <c r="AK215" s="486"/>
      <c r="AL215" s="486" t="s">
        <v>322</v>
      </c>
      <c r="AM215" s="486"/>
      <c r="AN215" s="486" t="s">
        <v>322</v>
      </c>
      <c r="AO215" s="486"/>
      <c r="AP215" s="486" t="s">
        <v>322</v>
      </c>
      <c r="AQ215" s="486"/>
      <c r="AR215" s="486">
        <v>0</v>
      </c>
      <c r="AS215" s="486"/>
      <c r="AT215" s="486" t="s">
        <v>322</v>
      </c>
      <c r="AU215" s="486"/>
      <c r="AV215" s="488">
        <v>0</v>
      </c>
    </row>
    <row r="216" spans="2:48" s="461" customFormat="1" ht="16.5" customHeight="1">
      <c r="B216" s="465"/>
      <c r="C216" s="490"/>
      <c r="D216" s="485" t="s">
        <v>318</v>
      </c>
      <c r="E216" s="486">
        <f t="shared" si="90"/>
        <v>1</v>
      </c>
      <c r="F216" s="486">
        <v>1</v>
      </c>
      <c r="G216" s="486">
        <v>0</v>
      </c>
      <c r="H216" s="486">
        <v>0</v>
      </c>
      <c r="I216" s="486"/>
      <c r="J216" s="486" t="s">
        <v>322</v>
      </c>
      <c r="K216" s="486"/>
      <c r="L216" s="486" t="s">
        <v>322</v>
      </c>
      <c r="M216" s="486"/>
      <c r="N216" s="486" t="s">
        <v>322</v>
      </c>
      <c r="O216" s="486"/>
      <c r="P216" s="486">
        <v>0</v>
      </c>
      <c r="Q216" s="486"/>
      <c r="R216" s="486">
        <v>0</v>
      </c>
      <c r="S216" s="486"/>
      <c r="T216" s="486">
        <f t="shared" si="85"/>
        <v>0</v>
      </c>
      <c r="U216" s="486"/>
      <c r="V216" s="486" t="s">
        <v>322</v>
      </c>
      <c r="W216" s="486"/>
      <c r="X216" s="486" t="s">
        <v>322</v>
      </c>
      <c r="Y216" s="486"/>
      <c r="Z216" s="486" t="s">
        <v>322</v>
      </c>
      <c r="AA216" s="486"/>
      <c r="AB216" s="487" t="s">
        <v>322</v>
      </c>
      <c r="AC216" s="487"/>
      <c r="AD216" s="487" t="s">
        <v>322</v>
      </c>
      <c r="AE216" s="487"/>
      <c r="AF216" s="487" t="s">
        <v>322</v>
      </c>
      <c r="AG216" s="486"/>
      <c r="AH216" s="486" t="s">
        <v>322</v>
      </c>
      <c r="AI216" s="486"/>
      <c r="AJ216" s="486" t="s">
        <v>322</v>
      </c>
      <c r="AK216" s="486"/>
      <c r="AL216" s="486" t="s">
        <v>322</v>
      </c>
      <c r="AM216" s="486"/>
      <c r="AN216" s="486" t="s">
        <v>322</v>
      </c>
      <c r="AO216" s="486"/>
      <c r="AP216" s="486" t="s">
        <v>322</v>
      </c>
      <c r="AQ216" s="486"/>
      <c r="AR216" s="486" t="s">
        <v>322</v>
      </c>
      <c r="AS216" s="486"/>
      <c r="AT216" s="486" t="s">
        <v>322</v>
      </c>
      <c r="AU216" s="486"/>
      <c r="AV216" s="488">
        <v>0</v>
      </c>
    </row>
    <row r="217" spans="2:48" s="461" customFormat="1" ht="16.5" customHeight="1">
      <c r="B217" s="465"/>
      <c r="C217" s="490"/>
      <c r="D217" s="485" t="s">
        <v>320</v>
      </c>
      <c r="E217" s="486">
        <f t="shared" si="90"/>
        <v>0</v>
      </c>
      <c r="F217" s="486">
        <v>0</v>
      </c>
      <c r="G217" s="486">
        <v>0</v>
      </c>
      <c r="H217" s="486">
        <v>0</v>
      </c>
      <c r="I217" s="486"/>
      <c r="J217" s="486">
        <v>0</v>
      </c>
      <c r="K217" s="486"/>
      <c r="L217" s="486">
        <v>0</v>
      </c>
      <c r="M217" s="486"/>
      <c r="N217" s="486">
        <f>SUM(J217,L217)</f>
        <v>0</v>
      </c>
      <c r="O217" s="486"/>
      <c r="P217" s="486">
        <v>0</v>
      </c>
      <c r="Q217" s="486"/>
      <c r="R217" s="486">
        <v>0</v>
      </c>
      <c r="S217" s="486"/>
      <c r="T217" s="486">
        <f t="shared" si="85"/>
        <v>0</v>
      </c>
      <c r="U217" s="486"/>
      <c r="V217" s="486">
        <f>SUM(J217,P217)</f>
        <v>0</v>
      </c>
      <c r="W217" s="486"/>
      <c r="X217" s="486">
        <f>SUM(L217,R217)</f>
        <v>0</v>
      </c>
      <c r="Y217" s="486"/>
      <c r="Z217" s="486">
        <f>SUM(N217,T217)</f>
        <v>0</v>
      </c>
      <c r="AA217" s="486"/>
      <c r="AB217" s="487">
        <v>0</v>
      </c>
      <c r="AC217" s="487"/>
      <c r="AD217" s="487">
        <v>0</v>
      </c>
      <c r="AE217" s="487"/>
      <c r="AF217" s="487">
        <v>0</v>
      </c>
      <c r="AG217" s="486"/>
      <c r="AH217" s="486">
        <v>0</v>
      </c>
      <c r="AI217" s="486"/>
      <c r="AJ217" s="487">
        <f>SUM(AB217,AH217)</f>
        <v>0</v>
      </c>
      <c r="AK217" s="486"/>
      <c r="AL217" s="486">
        <v>0</v>
      </c>
      <c r="AM217" s="486"/>
      <c r="AN217" s="486">
        <v>0</v>
      </c>
      <c r="AO217" s="486"/>
      <c r="AP217" s="486">
        <v>0</v>
      </c>
      <c r="AQ217" s="486"/>
      <c r="AR217" s="486">
        <v>0</v>
      </c>
      <c r="AS217" s="486"/>
      <c r="AT217" s="487">
        <f>SUM(AL217,AN217,AP217,AR217)</f>
        <v>0</v>
      </c>
      <c r="AU217" s="486"/>
      <c r="AV217" s="488">
        <v>0</v>
      </c>
    </row>
    <row r="218" spans="2:48" ht="12">
      <c r="B218" s="492"/>
      <c r="C218" s="484"/>
      <c r="D218" s="493"/>
      <c r="E218" s="497"/>
      <c r="F218" s="497"/>
      <c r="G218" s="497"/>
      <c r="H218" s="497"/>
      <c r="I218" s="497"/>
      <c r="J218" s="497"/>
      <c r="K218" s="497"/>
      <c r="L218" s="497"/>
      <c r="M218" s="497"/>
      <c r="N218" s="497"/>
      <c r="O218" s="497"/>
      <c r="P218" s="497"/>
      <c r="Q218" s="497"/>
      <c r="R218" s="497"/>
      <c r="S218" s="497"/>
      <c r="T218" s="497"/>
      <c r="U218" s="497"/>
      <c r="V218" s="497"/>
      <c r="W218" s="497"/>
      <c r="X218" s="497"/>
      <c r="Y218" s="497"/>
      <c r="Z218" s="497"/>
      <c r="AA218" s="498"/>
      <c r="AB218" s="497"/>
      <c r="AC218" s="497"/>
      <c r="AD218" s="497"/>
      <c r="AE218" s="497"/>
      <c r="AF218" s="497"/>
      <c r="AG218" s="497"/>
      <c r="AH218" s="497"/>
      <c r="AI218" s="497"/>
      <c r="AJ218" s="497"/>
      <c r="AK218" s="497"/>
      <c r="AL218" s="497"/>
      <c r="AM218" s="497"/>
      <c r="AN218" s="497"/>
      <c r="AO218" s="497"/>
      <c r="AP218" s="497"/>
      <c r="AQ218" s="497"/>
      <c r="AR218" s="497"/>
      <c r="AS218" s="497"/>
      <c r="AT218" s="497"/>
      <c r="AU218" s="497"/>
      <c r="AV218" s="493"/>
    </row>
    <row r="219" spans="2:48" s="477" customFormat="1" ht="16.5" customHeight="1">
      <c r="B219" s="465"/>
      <c r="C219" s="478"/>
      <c r="D219" s="479" t="s">
        <v>1129</v>
      </c>
      <c r="E219" s="480">
        <f>SUM(E220,E224)</f>
        <v>460</v>
      </c>
      <c r="F219" s="480">
        <f>SUM(F220,F224)</f>
        <v>120</v>
      </c>
      <c r="G219" s="480">
        <f>SUM(G220,G224)</f>
        <v>2</v>
      </c>
      <c r="H219" s="480">
        <f>SUM(H220,H224)</f>
        <v>338</v>
      </c>
      <c r="I219" s="480"/>
      <c r="J219" s="480">
        <f>SUM(J220,J224)</f>
        <v>2620</v>
      </c>
      <c r="K219" s="480"/>
      <c r="L219" s="480">
        <f>SUM(L220,L224)</f>
        <v>1219</v>
      </c>
      <c r="M219" s="480"/>
      <c r="N219" s="481">
        <f aca="true" t="shared" si="91" ref="N219:N228">SUM(J219,L219)</f>
        <v>3839</v>
      </c>
      <c r="O219" s="480"/>
      <c r="P219" s="480">
        <f>SUM(P220,P224)</f>
        <v>427</v>
      </c>
      <c r="Q219" s="480"/>
      <c r="R219" s="480">
        <f>SUM(R220,R224)</f>
        <v>165</v>
      </c>
      <c r="S219" s="480"/>
      <c r="T219" s="481">
        <f aca="true" t="shared" si="92" ref="T219:T232">SUM(P219,R219)</f>
        <v>592</v>
      </c>
      <c r="U219" s="480"/>
      <c r="V219" s="481">
        <f aca="true" t="shared" si="93" ref="V219:V228">SUM(J219,P219)</f>
        <v>3047</v>
      </c>
      <c r="W219" s="481"/>
      <c r="X219" s="481">
        <f aca="true" t="shared" si="94" ref="X219:X228">SUM(L219,R219)</f>
        <v>1384</v>
      </c>
      <c r="Y219" s="481"/>
      <c r="Z219" s="481">
        <f aca="true" t="shared" si="95" ref="Z219:Z228">SUM(N219,T219)</f>
        <v>4431</v>
      </c>
      <c r="AA219" s="480"/>
      <c r="AB219" s="480">
        <v>0</v>
      </c>
      <c r="AC219" s="480"/>
      <c r="AD219" s="480">
        <v>0</v>
      </c>
      <c r="AE219" s="480"/>
      <c r="AF219" s="480">
        <v>0</v>
      </c>
      <c r="AG219" s="480"/>
      <c r="AH219" s="480">
        <v>0</v>
      </c>
      <c r="AI219" s="481"/>
      <c r="AJ219" s="480">
        <f>SUM(AJ220,AJ224)</f>
        <v>257239</v>
      </c>
      <c r="AK219" s="480"/>
      <c r="AL219" s="480">
        <v>0</v>
      </c>
      <c r="AM219" s="480"/>
      <c r="AN219" s="480">
        <v>0</v>
      </c>
      <c r="AO219" s="481"/>
      <c r="AP219" s="480">
        <v>0</v>
      </c>
      <c r="AQ219" s="481"/>
      <c r="AR219" s="480">
        <v>0</v>
      </c>
      <c r="AS219" s="481"/>
      <c r="AT219" s="480">
        <f>SUM(AT220,AT224)</f>
        <v>729474</v>
      </c>
      <c r="AU219" s="480"/>
      <c r="AV219" s="482">
        <f>SUM(AV220,AV224)</f>
        <v>0</v>
      </c>
    </row>
    <row r="220" spans="2:48" s="477" customFormat="1" ht="16.5" customHeight="1">
      <c r="B220" s="465"/>
      <c r="C220" s="478"/>
      <c r="D220" s="479" t="s">
        <v>306</v>
      </c>
      <c r="E220" s="481">
        <f>SUM(E221:E223)</f>
        <v>411</v>
      </c>
      <c r="F220" s="481">
        <f>SUM(F221:F223)</f>
        <v>75</v>
      </c>
      <c r="G220" s="481">
        <f>SUM(G221:G223)</f>
        <v>1</v>
      </c>
      <c r="H220" s="481">
        <f>SUM(H221:H223)</f>
        <v>335</v>
      </c>
      <c r="I220" s="481"/>
      <c r="J220" s="481">
        <f>SUM(J221:J223)</f>
        <v>1095</v>
      </c>
      <c r="K220" s="481"/>
      <c r="L220" s="481">
        <f>SUM(L221:L223)</f>
        <v>446</v>
      </c>
      <c r="M220" s="481"/>
      <c r="N220" s="481">
        <f t="shared" si="91"/>
        <v>1541</v>
      </c>
      <c r="O220" s="481"/>
      <c r="P220" s="481">
        <f>SUM(P221:P223)</f>
        <v>424</v>
      </c>
      <c r="Q220" s="481"/>
      <c r="R220" s="481">
        <f>SUM(R221:R223)</f>
        <v>164</v>
      </c>
      <c r="S220" s="481"/>
      <c r="T220" s="481">
        <f t="shared" si="92"/>
        <v>588</v>
      </c>
      <c r="U220" s="481"/>
      <c r="V220" s="481">
        <f t="shared" si="93"/>
        <v>1519</v>
      </c>
      <c r="W220" s="481"/>
      <c r="X220" s="481">
        <f t="shared" si="94"/>
        <v>610</v>
      </c>
      <c r="Y220" s="481"/>
      <c r="Z220" s="481">
        <f t="shared" si="95"/>
        <v>2129</v>
      </c>
      <c r="AA220" s="481"/>
      <c r="AB220" s="481">
        <f>SUM(AB221:AB223)</f>
        <v>0</v>
      </c>
      <c r="AC220" s="481"/>
      <c r="AD220" s="481">
        <f>SUM(AD221:AD223)</f>
        <v>0</v>
      </c>
      <c r="AE220" s="481"/>
      <c r="AF220" s="481">
        <f>SUM(AF221:AF223)</f>
        <v>0</v>
      </c>
      <c r="AG220" s="481"/>
      <c r="AH220" s="481">
        <f>SUM(AH221:AH223)</f>
        <v>0</v>
      </c>
      <c r="AI220" s="481"/>
      <c r="AJ220" s="481">
        <f>SUM(AJ221:AJ223)</f>
        <v>96972</v>
      </c>
      <c r="AK220" s="481"/>
      <c r="AL220" s="481">
        <f>SUM(AL221:AL223)</f>
        <v>0</v>
      </c>
      <c r="AM220" s="481"/>
      <c r="AN220" s="481">
        <f>SUM(AN221:AN223)</f>
        <v>0</v>
      </c>
      <c r="AO220" s="481"/>
      <c r="AP220" s="481">
        <f>SUM(AP221:AP223)</f>
        <v>0</v>
      </c>
      <c r="AQ220" s="481"/>
      <c r="AR220" s="481">
        <f>SUM(AR221:AR223)</f>
        <v>0</v>
      </c>
      <c r="AS220" s="481"/>
      <c r="AT220" s="481">
        <v>243343</v>
      </c>
      <c r="AU220" s="481"/>
      <c r="AV220" s="483">
        <f>SUM(AV221:AV223)</f>
        <v>0</v>
      </c>
    </row>
    <row r="221" spans="2:48" s="461" customFormat="1" ht="16.5" customHeight="1">
      <c r="B221" s="465"/>
      <c r="C221" s="484"/>
      <c r="D221" s="485" t="s">
        <v>307</v>
      </c>
      <c r="E221" s="486">
        <f>SUM(F221:H221)</f>
        <v>221</v>
      </c>
      <c r="F221" s="486">
        <v>5</v>
      </c>
      <c r="G221" s="486">
        <v>1</v>
      </c>
      <c r="H221" s="486">
        <v>215</v>
      </c>
      <c r="I221" s="486"/>
      <c r="J221" s="486">
        <v>73</v>
      </c>
      <c r="K221" s="486"/>
      <c r="L221" s="486">
        <v>11</v>
      </c>
      <c r="M221" s="486"/>
      <c r="N221" s="486">
        <f t="shared" si="91"/>
        <v>84</v>
      </c>
      <c r="O221" s="486"/>
      <c r="P221" s="486">
        <v>265</v>
      </c>
      <c r="Q221" s="486"/>
      <c r="R221" s="486">
        <v>68</v>
      </c>
      <c r="S221" s="486"/>
      <c r="T221" s="486">
        <f t="shared" si="92"/>
        <v>333</v>
      </c>
      <c r="U221" s="486"/>
      <c r="V221" s="486">
        <f t="shared" si="93"/>
        <v>338</v>
      </c>
      <c r="W221" s="486"/>
      <c r="X221" s="486">
        <f t="shared" si="94"/>
        <v>79</v>
      </c>
      <c r="Y221" s="486"/>
      <c r="Z221" s="486">
        <f t="shared" si="95"/>
        <v>417</v>
      </c>
      <c r="AA221" s="486"/>
      <c r="AB221" s="487">
        <v>0</v>
      </c>
      <c r="AC221" s="487"/>
      <c r="AD221" s="487">
        <v>0</v>
      </c>
      <c r="AE221" s="487"/>
      <c r="AF221" s="487">
        <v>0</v>
      </c>
      <c r="AG221" s="486"/>
      <c r="AH221" s="487">
        <v>0</v>
      </c>
      <c r="AI221" s="486"/>
      <c r="AJ221" s="487">
        <v>5070</v>
      </c>
      <c r="AK221" s="486"/>
      <c r="AL221" s="487">
        <v>0</v>
      </c>
      <c r="AM221" s="486"/>
      <c r="AN221" s="487">
        <v>0</v>
      </c>
      <c r="AO221" s="486"/>
      <c r="AP221" s="487">
        <v>0</v>
      </c>
      <c r="AQ221" s="486"/>
      <c r="AR221" s="487">
        <v>0</v>
      </c>
      <c r="AS221" s="486"/>
      <c r="AT221" s="487">
        <v>23429</v>
      </c>
      <c r="AU221" s="486"/>
      <c r="AV221" s="488">
        <v>0</v>
      </c>
    </row>
    <row r="222" spans="2:48" s="461" customFormat="1" ht="16.5" customHeight="1">
      <c r="B222" s="465"/>
      <c r="C222" s="484"/>
      <c r="D222" s="485" t="s">
        <v>309</v>
      </c>
      <c r="E222" s="486">
        <f>SUM(F222:H222)</f>
        <v>121</v>
      </c>
      <c r="F222" s="486">
        <v>22</v>
      </c>
      <c r="G222" s="486">
        <v>0</v>
      </c>
      <c r="H222" s="486">
        <v>99</v>
      </c>
      <c r="I222" s="486"/>
      <c r="J222" s="486">
        <v>383</v>
      </c>
      <c r="K222" s="486"/>
      <c r="L222" s="486">
        <v>153</v>
      </c>
      <c r="M222" s="486"/>
      <c r="N222" s="486">
        <f t="shared" si="91"/>
        <v>536</v>
      </c>
      <c r="O222" s="486"/>
      <c r="P222" s="486">
        <v>130</v>
      </c>
      <c r="Q222" s="486"/>
      <c r="R222" s="486">
        <v>73</v>
      </c>
      <c r="S222" s="486"/>
      <c r="T222" s="486">
        <f t="shared" si="92"/>
        <v>203</v>
      </c>
      <c r="U222" s="486"/>
      <c r="V222" s="486">
        <f t="shared" si="93"/>
        <v>513</v>
      </c>
      <c r="W222" s="486"/>
      <c r="X222" s="486">
        <f t="shared" si="94"/>
        <v>226</v>
      </c>
      <c r="Y222" s="486"/>
      <c r="Z222" s="486">
        <f t="shared" si="95"/>
        <v>739</v>
      </c>
      <c r="AA222" s="486"/>
      <c r="AB222" s="487">
        <v>0</v>
      </c>
      <c r="AC222" s="487"/>
      <c r="AD222" s="487">
        <v>0</v>
      </c>
      <c r="AE222" s="487"/>
      <c r="AF222" s="487">
        <v>0</v>
      </c>
      <c r="AG222" s="486"/>
      <c r="AH222" s="487">
        <v>0</v>
      </c>
      <c r="AI222" s="486"/>
      <c r="AJ222" s="487">
        <v>33168</v>
      </c>
      <c r="AK222" s="486"/>
      <c r="AL222" s="487">
        <v>0</v>
      </c>
      <c r="AM222" s="486"/>
      <c r="AN222" s="487">
        <v>0</v>
      </c>
      <c r="AO222" s="486"/>
      <c r="AP222" s="487">
        <v>0</v>
      </c>
      <c r="AQ222" s="486"/>
      <c r="AR222" s="487">
        <v>0</v>
      </c>
      <c r="AS222" s="486"/>
      <c r="AT222" s="487">
        <v>71822</v>
      </c>
      <c r="AU222" s="486"/>
      <c r="AV222" s="488">
        <v>0</v>
      </c>
    </row>
    <row r="223" spans="2:48" s="461" customFormat="1" ht="16.5" customHeight="1">
      <c r="B223" s="465">
        <v>33</v>
      </c>
      <c r="C223" s="484"/>
      <c r="D223" s="485" t="s">
        <v>310</v>
      </c>
      <c r="E223" s="486">
        <f>SUM(F223:H223)</f>
        <v>69</v>
      </c>
      <c r="F223" s="486">
        <v>48</v>
      </c>
      <c r="G223" s="486">
        <v>0</v>
      </c>
      <c r="H223" s="486">
        <v>21</v>
      </c>
      <c r="I223" s="486"/>
      <c r="J223" s="486">
        <v>639</v>
      </c>
      <c r="K223" s="486"/>
      <c r="L223" s="486">
        <v>282</v>
      </c>
      <c r="M223" s="486"/>
      <c r="N223" s="486">
        <f t="shared" si="91"/>
        <v>921</v>
      </c>
      <c r="O223" s="486"/>
      <c r="P223" s="486">
        <v>29</v>
      </c>
      <c r="Q223" s="486"/>
      <c r="R223" s="486">
        <v>23</v>
      </c>
      <c r="S223" s="486"/>
      <c r="T223" s="486">
        <f t="shared" si="92"/>
        <v>52</v>
      </c>
      <c r="U223" s="486"/>
      <c r="V223" s="486">
        <f t="shared" si="93"/>
        <v>668</v>
      </c>
      <c r="W223" s="486"/>
      <c r="X223" s="486">
        <f t="shared" si="94"/>
        <v>305</v>
      </c>
      <c r="Y223" s="486"/>
      <c r="Z223" s="486">
        <f t="shared" si="95"/>
        <v>973</v>
      </c>
      <c r="AA223" s="486"/>
      <c r="AB223" s="487">
        <v>0</v>
      </c>
      <c r="AC223" s="487"/>
      <c r="AD223" s="487">
        <v>0</v>
      </c>
      <c r="AE223" s="487"/>
      <c r="AF223" s="487">
        <v>0</v>
      </c>
      <c r="AG223" s="486"/>
      <c r="AH223" s="487">
        <v>0</v>
      </c>
      <c r="AI223" s="486"/>
      <c r="AJ223" s="487">
        <v>58734</v>
      </c>
      <c r="AK223" s="486"/>
      <c r="AL223" s="487">
        <v>0</v>
      </c>
      <c r="AM223" s="486"/>
      <c r="AN223" s="487">
        <v>0</v>
      </c>
      <c r="AO223" s="486"/>
      <c r="AP223" s="487">
        <v>0</v>
      </c>
      <c r="AQ223" s="486"/>
      <c r="AR223" s="487">
        <v>0</v>
      </c>
      <c r="AS223" s="486"/>
      <c r="AT223" s="487">
        <v>148092</v>
      </c>
      <c r="AU223" s="486"/>
      <c r="AV223" s="488">
        <v>0</v>
      </c>
    </row>
    <row r="224" spans="2:48" s="477" customFormat="1" ht="16.5" customHeight="1">
      <c r="B224" s="1497" t="s">
        <v>340</v>
      </c>
      <c r="C224" s="489"/>
      <c r="D224" s="479" t="s">
        <v>311</v>
      </c>
      <c r="E224" s="481">
        <f>SUM(E225:E232)</f>
        <v>49</v>
      </c>
      <c r="F224" s="481">
        <f>SUM(F225:F232)</f>
        <v>45</v>
      </c>
      <c r="G224" s="481">
        <f>SUM(G225:G232)</f>
        <v>1</v>
      </c>
      <c r="H224" s="481">
        <f>SUM(H225:H232)</f>
        <v>3</v>
      </c>
      <c r="I224" s="481"/>
      <c r="J224" s="481">
        <f>SUM(J225:J232)</f>
        <v>1525</v>
      </c>
      <c r="K224" s="481"/>
      <c r="L224" s="481">
        <f>SUM(L225:L232)</f>
        <v>773</v>
      </c>
      <c r="M224" s="481"/>
      <c r="N224" s="481">
        <f t="shared" si="91"/>
        <v>2298</v>
      </c>
      <c r="O224" s="481"/>
      <c r="P224" s="481">
        <f>SUM(P225:P232)</f>
        <v>3</v>
      </c>
      <c r="Q224" s="481"/>
      <c r="R224" s="481">
        <f>SUM(R225:R232)</f>
        <v>1</v>
      </c>
      <c r="S224" s="481"/>
      <c r="T224" s="481">
        <f t="shared" si="92"/>
        <v>4</v>
      </c>
      <c r="U224" s="481"/>
      <c r="V224" s="481">
        <f t="shared" si="93"/>
        <v>1528</v>
      </c>
      <c r="W224" s="481"/>
      <c r="X224" s="481">
        <f t="shared" si="94"/>
        <v>774</v>
      </c>
      <c r="Y224" s="481"/>
      <c r="Z224" s="481">
        <f t="shared" si="95"/>
        <v>2302</v>
      </c>
      <c r="AA224" s="481"/>
      <c r="AB224" s="481">
        <f>SUM(AB225:AB232)</f>
        <v>27440</v>
      </c>
      <c r="AC224" s="481"/>
      <c r="AD224" s="481">
        <f>SUM(AD225:AD232)</f>
        <v>119360</v>
      </c>
      <c r="AE224" s="481"/>
      <c r="AF224" s="481">
        <f>SUM(AF225:AF232)</f>
        <v>37960</v>
      </c>
      <c r="AG224" s="481"/>
      <c r="AH224" s="481">
        <f>SUM(AH225:AH232)</f>
        <v>2947</v>
      </c>
      <c r="AI224" s="481"/>
      <c r="AJ224" s="480">
        <f>SUM(AD224:AH224)</f>
        <v>160267</v>
      </c>
      <c r="AK224" s="481"/>
      <c r="AL224" s="481">
        <f>SUM(AL225:AL232)</f>
        <v>384655</v>
      </c>
      <c r="AM224" s="481"/>
      <c r="AN224" s="481">
        <f>SUM(AN225:AN232)</f>
        <v>8352</v>
      </c>
      <c r="AO224" s="481"/>
      <c r="AP224" s="481">
        <f>SUM(AP225:AP232)</f>
        <v>7941</v>
      </c>
      <c r="AQ224" s="481"/>
      <c r="AR224" s="481">
        <f>SUM(AR225:AR232)</f>
        <v>85183</v>
      </c>
      <c r="AS224" s="481"/>
      <c r="AT224" s="480">
        <f>SUM(AL224,AN224,AP224,AR224)</f>
        <v>486131</v>
      </c>
      <c r="AU224" s="481"/>
      <c r="AV224" s="483">
        <f>SUM(AV225:AV232)</f>
        <v>0</v>
      </c>
    </row>
    <row r="225" spans="2:48" s="461" customFormat="1" ht="16.5" customHeight="1">
      <c r="B225" s="1497"/>
      <c r="C225" s="484"/>
      <c r="D225" s="485" t="s">
        <v>312</v>
      </c>
      <c r="E225" s="486">
        <f aca="true" t="shared" si="96" ref="E225:E232">SUM(F225:H225)</f>
        <v>23</v>
      </c>
      <c r="F225" s="486">
        <v>20</v>
      </c>
      <c r="G225" s="486">
        <v>0</v>
      </c>
      <c r="H225" s="486">
        <v>3</v>
      </c>
      <c r="I225" s="486"/>
      <c r="J225" s="486">
        <v>380</v>
      </c>
      <c r="K225" s="486"/>
      <c r="L225" s="486">
        <v>170</v>
      </c>
      <c r="M225" s="486"/>
      <c r="N225" s="486">
        <f t="shared" si="91"/>
        <v>550</v>
      </c>
      <c r="O225" s="486"/>
      <c r="P225" s="486">
        <v>3</v>
      </c>
      <c r="Q225" s="486"/>
      <c r="R225" s="486">
        <v>1</v>
      </c>
      <c r="S225" s="486"/>
      <c r="T225" s="486">
        <f t="shared" si="92"/>
        <v>4</v>
      </c>
      <c r="U225" s="486"/>
      <c r="V225" s="486">
        <f t="shared" si="93"/>
        <v>383</v>
      </c>
      <c r="W225" s="486"/>
      <c r="X225" s="486">
        <f t="shared" si="94"/>
        <v>171</v>
      </c>
      <c r="Y225" s="486"/>
      <c r="Z225" s="486">
        <f t="shared" si="95"/>
        <v>554</v>
      </c>
      <c r="AA225" s="486"/>
      <c r="AB225" s="487">
        <v>6413</v>
      </c>
      <c r="AC225" s="487"/>
      <c r="AD225" s="487">
        <v>27077</v>
      </c>
      <c r="AE225" s="487"/>
      <c r="AF225" s="487">
        <v>9017</v>
      </c>
      <c r="AG225" s="486"/>
      <c r="AH225" s="486">
        <v>1635</v>
      </c>
      <c r="AI225" s="486"/>
      <c r="AJ225" s="487">
        <f>SUM(AD225:AH225)</f>
        <v>37729</v>
      </c>
      <c r="AK225" s="486"/>
      <c r="AL225" s="487">
        <v>86943</v>
      </c>
      <c r="AM225" s="486"/>
      <c r="AN225" s="486">
        <v>3112</v>
      </c>
      <c r="AO225" s="486"/>
      <c r="AP225" s="486">
        <v>1695</v>
      </c>
      <c r="AQ225" s="486"/>
      <c r="AR225" s="486">
        <v>14598</v>
      </c>
      <c r="AS225" s="486"/>
      <c r="AT225" s="487">
        <f>SUM(AL225,AN225,AP225,AR225)</f>
        <v>106348</v>
      </c>
      <c r="AU225" s="486"/>
      <c r="AV225" s="488">
        <v>0</v>
      </c>
    </row>
    <row r="226" spans="2:48" s="461" customFormat="1" ht="16.5" customHeight="1">
      <c r="B226" s="1497"/>
      <c r="C226" s="490"/>
      <c r="D226" s="485" t="s">
        <v>313</v>
      </c>
      <c r="E226" s="486">
        <f t="shared" si="96"/>
        <v>15</v>
      </c>
      <c r="F226" s="486">
        <v>14</v>
      </c>
      <c r="G226" s="486">
        <v>1</v>
      </c>
      <c r="H226" s="486">
        <v>0</v>
      </c>
      <c r="I226" s="486"/>
      <c r="J226" s="486">
        <v>390</v>
      </c>
      <c r="K226" s="486"/>
      <c r="L226" s="486">
        <v>187</v>
      </c>
      <c r="M226" s="486"/>
      <c r="N226" s="486">
        <f t="shared" si="91"/>
        <v>577</v>
      </c>
      <c r="O226" s="486"/>
      <c r="P226" s="486">
        <v>0</v>
      </c>
      <c r="Q226" s="486"/>
      <c r="R226" s="486">
        <v>0</v>
      </c>
      <c r="S226" s="486"/>
      <c r="T226" s="486">
        <f t="shared" si="92"/>
        <v>0</v>
      </c>
      <c r="U226" s="486"/>
      <c r="V226" s="486">
        <f t="shared" si="93"/>
        <v>390</v>
      </c>
      <c r="W226" s="486"/>
      <c r="X226" s="486">
        <f t="shared" si="94"/>
        <v>187</v>
      </c>
      <c r="Y226" s="486"/>
      <c r="Z226" s="486">
        <f t="shared" si="95"/>
        <v>577</v>
      </c>
      <c r="AA226" s="486"/>
      <c r="AB226" s="487">
        <v>6837</v>
      </c>
      <c r="AC226" s="487"/>
      <c r="AD226" s="487">
        <v>30341</v>
      </c>
      <c r="AE226" s="487"/>
      <c r="AF226" s="487">
        <v>11147</v>
      </c>
      <c r="AG226" s="486"/>
      <c r="AH226" s="486">
        <v>412</v>
      </c>
      <c r="AI226" s="486"/>
      <c r="AJ226" s="487">
        <f>SUM(AD226:AH226)</f>
        <v>41900</v>
      </c>
      <c r="AK226" s="486"/>
      <c r="AL226" s="487">
        <v>77707</v>
      </c>
      <c r="AM226" s="486"/>
      <c r="AN226" s="486">
        <v>1754</v>
      </c>
      <c r="AO226" s="486"/>
      <c r="AP226" s="486">
        <v>2916</v>
      </c>
      <c r="AQ226" s="486"/>
      <c r="AR226" s="486">
        <v>27162</v>
      </c>
      <c r="AS226" s="486"/>
      <c r="AT226" s="487">
        <f>SUM(AL226,AN226,AP226,AR226)</f>
        <v>109539</v>
      </c>
      <c r="AU226" s="486"/>
      <c r="AV226" s="488">
        <v>0</v>
      </c>
    </row>
    <row r="227" spans="2:48" s="461" customFormat="1" ht="16.5" customHeight="1">
      <c r="B227" s="1497"/>
      <c r="C227" s="490"/>
      <c r="D227" s="485" t="s">
        <v>314</v>
      </c>
      <c r="E227" s="486">
        <f t="shared" si="96"/>
        <v>7</v>
      </c>
      <c r="F227" s="486">
        <v>7</v>
      </c>
      <c r="G227" s="486">
        <v>0</v>
      </c>
      <c r="H227" s="486">
        <v>0</v>
      </c>
      <c r="I227" s="486"/>
      <c r="J227" s="486">
        <v>401</v>
      </c>
      <c r="K227" s="486"/>
      <c r="L227" s="486">
        <v>118</v>
      </c>
      <c r="M227" s="486"/>
      <c r="N227" s="486">
        <f t="shared" si="91"/>
        <v>519</v>
      </c>
      <c r="O227" s="486"/>
      <c r="P227" s="486">
        <v>0</v>
      </c>
      <c r="Q227" s="486"/>
      <c r="R227" s="486">
        <v>0</v>
      </c>
      <c r="S227" s="486"/>
      <c r="T227" s="486">
        <f t="shared" si="92"/>
        <v>0</v>
      </c>
      <c r="U227" s="486"/>
      <c r="V227" s="486">
        <f t="shared" si="93"/>
        <v>401</v>
      </c>
      <c r="W227" s="486"/>
      <c r="X227" s="486">
        <f t="shared" si="94"/>
        <v>118</v>
      </c>
      <c r="Y227" s="486"/>
      <c r="Z227" s="486">
        <f t="shared" si="95"/>
        <v>519</v>
      </c>
      <c r="AA227" s="486"/>
      <c r="AB227" s="487">
        <v>6206</v>
      </c>
      <c r="AC227" s="487"/>
      <c r="AD227" s="487">
        <v>30664</v>
      </c>
      <c r="AE227" s="487"/>
      <c r="AF227" s="487">
        <v>9693</v>
      </c>
      <c r="AG227" s="486"/>
      <c r="AH227" s="486">
        <v>360</v>
      </c>
      <c r="AI227" s="486"/>
      <c r="AJ227" s="487">
        <f>SUM(AD227:AH227)</f>
        <v>40717</v>
      </c>
      <c r="AK227" s="486"/>
      <c r="AL227" s="487">
        <v>104435</v>
      </c>
      <c r="AM227" s="486"/>
      <c r="AN227" s="486">
        <v>2767</v>
      </c>
      <c r="AO227" s="486"/>
      <c r="AP227" s="486">
        <v>2099</v>
      </c>
      <c r="AQ227" s="486"/>
      <c r="AR227" s="486">
        <v>27416</v>
      </c>
      <c r="AS227" s="486"/>
      <c r="AT227" s="487">
        <f>SUM(AL227,AN227,AP227,AR227)</f>
        <v>136717</v>
      </c>
      <c r="AU227" s="486"/>
      <c r="AV227" s="488">
        <v>0</v>
      </c>
    </row>
    <row r="228" spans="2:48" s="461" customFormat="1" ht="16.5" customHeight="1">
      <c r="B228" s="1497"/>
      <c r="C228" s="490"/>
      <c r="D228" s="485" t="s">
        <v>315</v>
      </c>
      <c r="E228" s="486">
        <f t="shared" si="96"/>
        <v>3</v>
      </c>
      <c r="F228" s="486">
        <v>3</v>
      </c>
      <c r="G228" s="486">
        <v>0</v>
      </c>
      <c r="H228" s="486">
        <v>0</v>
      </c>
      <c r="I228" s="491" t="s">
        <v>319</v>
      </c>
      <c r="J228" s="486">
        <v>354</v>
      </c>
      <c r="K228" s="491" t="s">
        <v>319</v>
      </c>
      <c r="L228" s="486">
        <v>298</v>
      </c>
      <c r="M228" s="491" t="s">
        <v>319</v>
      </c>
      <c r="N228" s="486">
        <f t="shared" si="91"/>
        <v>652</v>
      </c>
      <c r="O228" s="486"/>
      <c r="P228" s="486">
        <v>0</v>
      </c>
      <c r="Q228" s="486"/>
      <c r="R228" s="486">
        <v>0</v>
      </c>
      <c r="S228" s="486"/>
      <c r="T228" s="486">
        <f t="shared" si="92"/>
        <v>0</v>
      </c>
      <c r="U228" s="491" t="s">
        <v>319</v>
      </c>
      <c r="V228" s="486">
        <f t="shared" si="93"/>
        <v>354</v>
      </c>
      <c r="W228" s="491" t="s">
        <v>319</v>
      </c>
      <c r="X228" s="486">
        <f t="shared" si="94"/>
        <v>298</v>
      </c>
      <c r="Y228" s="491" t="s">
        <v>319</v>
      </c>
      <c r="Z228" s="486">
        <f t="shared" si="95"/>
        <v>652</v>
      </c>
      <c r="AA228" s="491" t="s">
        <v>319</v>
      </c>
      <c r="AB228" s="487">
        <v>7984</v>
      </c>
      <c r="AC228" s="491" t="s">
        <v>319</v>
      </c>
      <c r="AD228" s="487">
        <v>31278</v>
      </c>
      <c r="AE228" s="491" t="s">
        <v>319</v>
      </c>
      <c r="AF228" s="487">
        <v>8103</v>
      </c>
      <c r="AG228" s="491" t="s">
        <v>319</v>
      </c>
      <c r="AH228" s="486">
        <v>540</v>
      </c>
      <c r="AI228" s="491" t="s">
        <v>319</v>
      </c>
      <c r="AJ228" s="487">
        <f>SUM(AD228:AH228)</f>
        <v>39921</v>
      </c>
      <c r="AK228" s="491" t="s">
        <v>319</v>
      </c>
      <c r="AL228" s="486">
        <v>115570</v>
      </c>
      <c r="AM228" s="491" t="s">
        <v>319</v>
      </c>
      <c r="AN228" s="486">
        <v>719</v>
      </c>
      <c r="AO228" s="491" t="s">
        <v>319</v>
      </c>
      <c r="AP228" s="486">
        <v>1231</v>
      </c>
      <c r="AQ228" s="491" t="s">
        <v>319</v>
      </c>
      <c r="AR228" s="486">
        <v>16007</v>
      </c>
      <c r="AS228" s="491"/>
      <c r="AT228" s="487">
        <f>SUM(AL228,AN228,AP228,AR228)</f>
        <v>133527</v>
      </c>
      <c r="AU228" s="486"/>
      <c r="AV228" s="488">
        <v>0</v>
      </c>
    </row>
    <row r="229" spans="2:48" s="461" customFormat="1" ht="16.5" customHeight="1">
      <c r="B229" s="1497"/>
      <c r="C229" s="490"/>
      <c r="D229" s="485" t="s">
        <v>316</v>
      </c>
      <c r="E229" s="486">
        <f t="shared" si="96"/>
        <v>1</v>
      </c>
      <c r="F229" s="486">
        <v>1</v>
      </c>
      <c r="G229" s="486">
        <v>0</v>
      </c>
      <c r="H229" s="486">
        <v>0</v>
      </c>
      <c r="I229" s="486"/>
      <c r="J229" s="486" t="s">
        <v>322</v>
      </c>
      <c r="K229" s="486"/>
      <c r="L229" s="486" t="s">
        <v>322</v>
      </c>
      <c r="M229" s="486"/>
      <c r="N229" s="486" t="s">
        <v>322</v>
      </c>
      <c r="O229" s="486"/>
      <c r="P229" s="486">
        <v>0</v>
      </c>
      <c r="Q229" s="486"/>
      <c r="R229" s="486">
        <v>0</v>
      </c>
      <c r="S229" s="486"/>
      <c r="T229" s="486">
        <f t="shared" si="92"/>
        <v>0</v>
      </c>
      <c r="U229" s="486"/>
      <c r="V229" s="486" t="s">
        <v>322</v>
      </c>
      <c r="W229" s="486"/>
      <c r="X229" s="486" t="s">
        <v>322</v>
      </c>
      <c r="Y229" s="486"/>
      <c r="Z229" s="486" t="s">
        <v>322</v>
      </c>
      <c r="AA229" s="486"/>
      <c r="AB229" s="487" t="s">
        <v>322</v>
      </c>
      <c r="AC229" s="487"/>
      <c r="AD229" s="487" t="s">
        <v>322</v>
      </c>
      <c r="AE229" s="487"/>
      <c r="AF229" s="487" t="s">
        <v>322</v>
      </c>
      <c r="AG229" s="486"/>
      <c r="AH229" s="487" t="s">
        <v>322</v>
      </c>
      <c r="AI229" s="486"/>
      <c r="AJ229" s="487" t="s">
        <v>322</v>
      </c>
      <c r="AK229" s="486"/>
      <c r="AL229" s="487" t="s">
        <v>322</v>
      </c>
      <c r="AM229" s="486"/>
      <c r="AN229" s="487" t="s">
        <v>322</v>
      </c>
      <c r="AO229" s="486"/>
      <c r="AP229" s="487" t="s">
        <v>322</v>
      </c>
      <c r="AQ229" s="486"/>
      <c r="AR229" s="487" t="s">
        <v>322</v>
      </c>
      <c r="AS229" s="486"/>
      <c r="AT229" s="487" t="s">
        <v>322</v>
      </c>
      <c r="AU229" s="486"/>
      <c r="AV229" s="488">
        <v>0</v>
      </c>
    </row>
    <row r="230" spans="2:48" s="461" customFormat="1" ht="16.5" customHeight="1">
      <c r="B230" s="1497"/>
      <c r="C230" s="490"/>
      <c r="D230" s="485" t="s">
        <v>317</v>
      </c>
      <c r="E230" s="486">
        <f t="shared" si="96"/>
        <v>0</v>
      </c>
      <c r="F230" s="486">
        <v>0</v>
      </c>
      <c r="G230" s="486">
        <v>0</v>
      </c>
      <c r="H230" s="486">
        <v>0</v>
      </c>
      <c r="I230" s="486"/>
      <c r="J230" s="486">
        <v>0</v>
      </c>
      <c r="K230" s="486"/>
      <c r="L230" s="486">
        <v>0</v>
      </c>
      <c r="M230" s="486"/>
      <c r="N230" s="486">
        <f>SUM(J230,L230)</f>
        <v>0</v>
      </c>
      <c r="O230" s="486"/>
      <c r="P230" s="486">
        <v>0</v>
      </c>
      <c r="Q230" s="486"/>
      <c r="R230" s="486">
        <v>0</v>
      </c>
      <c r="S230" s="486"/>
      <c r="T230" s="486">
        <f t="shared" si="92"/>
        <v>0</v>
      </c>
      <c r="U230" s="486"/>
      <c r="V230" s="486">
        <f>SUM(J230,P230)</f>
        <v>0</v>
      </c>
      <c r="W230" s="486"/>
      <c r="X230" s="486">
        <f>SUM(L230,R230)</f>
        <v>0</v>
      </c>
      <c r="Y230" s="486"/>
      <c r="Z230" s="486">
        <f>SUM(N230,T230)</f>
        <v>0</v>
      </c>
      <c r="AA230" s="486"/>
      <c r="AB230" s="487">
        <v>0</v>
      </c>
      <c r="AC230" s="487"/>
      <c r="AD230" s="487">
        <v>0</v>
      </c>
      <c r="AE230" s="487"/>
      <c r="AF230" s="487">
        <v>0</v>
      </c>
      <c r="AG230" s="486"/>
      <c r="AH230" s="487">
        <v>0</v>
      </c>
      <c r="AI230" s="486"/>
      <c r="AJ230" s="487">
        <f>SUM(AB230,AH230)</f>
        <v>0</v>
      </c>
      <c r="AK230" s="486"/>
      <c r="AL230" s="487">
        <v>0</v>
      </c>
      <c r="AM230" s="486"/>
      <c r="AN230" s="487">
        <v>0</v>
      </c>
      <c r="AO230" s="486"/>
      <c r="AP230" s="487">
        <v>0</v>
      </c>
      <c r="AQ230" s="486"/>
      <c r="AR230" s="487">
        <v>0</v>
      </c>
      <c r="AS230" s="486"/>
      <c r="AT230" s="487">
        <f>SUM(AL230,AN230,AP230,AR230)</f>
        <v>0</v>
      </c>
      <c r="AU230" s="486"/>
      <c r="AV230" s="488">
        <v>0</v>
      </c>
    </row>
    <row r="231" spans="2:48" s="461" customFormat="1" ht="16.5" customHeight="1">
      <c r="B231" s="465"/>
      <c r="C231" s="490"/>
      <c r="D231" s="485" t="s">
        <v>318</v>
      </c>
      <c r="E231" s="486">
        <f t="shared" si="96"/>
        <v>0</v>
      </c>
      <c r="F231" s="486">
        <v>0</v>
      </c>
      <c r="G231" s="486">
        <v>0</v>
      </c>
      <c r="H231" s="486">
        <v>0</v>
      </c>
      <c r="I231" s="486"/>
      <c r="J231" s="486">
        <v>0</v>
      </c>
      <c r="K231" s="486"/>
      <c r="L231" s="486">
        <v>0</v>
      </c>
      <c r="M231" s="486"/>
      <c r="N231" s="486">
        <f>SUM(J231,L231)</f>
        <v>0</v>
      </c>
      <c r="O231" s="486"/>
      <c r="P231" s="486">
        <v>0</v>
      </c>
      <c r="Q231" s="486"/>
      <c r="R231" s="486">
        <v>0</v>
      </c>
      <c r="S231" s="486"/>
      <c r="T231" s="486">
        <f t="shared" si="92"/>
        <v>0</v>
      </c>
      <c r="U231" s="486"/>
      <c r="V231" s="486">
        <f>SUM(J231,P231)</f>
        <v>0</v>
      </c>
      <c r="W231" s="486"/>
      <c r="X231" s="486">
        <f>SUM(L231,R231)</f>
        <v>0</v>
      </c>
      <c r="Y231" s="486"/>
      <c r="Z231" s="486">
        <f>SUM(N231,T231)</f>
        <v>0</v>
      </c>
      <c r="AA231" s="486"/>
      <c r="AB231" s="487">
        <v>0</v>
      </c>
      <c r="AC231" s="487"/>
      <c r="AD231" s="487">
        <v>0</v>
      </c>
      <c r="AE231" s="487"/>
      <c r="AF231" s="487">
        <v>0</v>
      </c>
      <c r="AG231" s="486"/>
      <c r="AH231" s="487">
        <v>0</v>
      </c>
      <c r="AI231" s="486"/>
      <c r="AJ231" s="487">
        <f>SUM(AB231,AH231)</f>
        <v>0</v>
      </c>
      <c r="AK231" s="486"/>
      <c r="AL231" s="487">
        <v>0</v>
      </c>
      <c r="AM231" s="486"/>
      <c r="AN231" s="487">
        <v>0</v>
      </c>
      <c r="AO231" s="486"/>
      <c r="AP231" s="487">
        <v>0</v>
      </c>
      <c r="AQ231" s="486"/>
      <c r="AR231" s="487">
        <v>0</v>
      </c>
      <c r="AS231" s="486"/>
      <c r="AT231" s="487">
        <f>SUM(AL231,AN231,AP231,AR231)</f>
        <v>0</v>
      </c>
      <c r="AU231" s="486"/>
      <c r="AV231" s="488">
        <v>0</v>
      </c>
    </row>
    <row r="232" spans="2:48" s="461" customFormat="1" ht="16.5" customHeight="1">
      <c r="B232" s="465"/>
      <c r="C232" s="490"/>
      <c r="D232" s="485" t="s">
        <v>320</v>
      </c>
      <c r="E232" s="486">
        <f t="shared" si="96"/>
        <v>0</v>
      </c>
      <c r="F232" s="486">
        <v>0</v>
      </c>
      <c r="G232" s="486">
        <v>0</v>
      </c>
      <c r="H232" s="486">
        <v>0</v>
      </c>
      <c r="I232" s="486"/>
      <c r="J232" s="486">
        <v>0</v>
      </c>
      <c r="K232" s="486"/>
      <c r="L232" s="486">
        <v>0</v>
      </c>
      <c r="M232" s="486"/>
      <c r="N232" s="486">
        <f>SUM(J232,L232)</f>
        <v>0</v>
      </c>
      <c r="O232" s="486"/>
      <c r="P232" s="486">
        <v>0</v>
      </c>
      <c r="Q232" s="486"/>
      <c r="R232" s="486">
        <v>0</v>
      </c>
      <c r="S232" s="486"/>
      <c r="T232" s="486">
        <f t="shared" si="92"/>
        <v>0</v>
      </c>
      <c r="U232" s="486"/>
      <c r="V232" s="486">
        <f>SUM(J232,P232)</f>
        <v>0</v>
      </c>
      <c r="W232" s="486"/>
      <c r="X232" s="486">
        <f>SUM(L232,R232)</f>
        <v>0</v>
      </c>
      <c r="Y232" s="486"/>
      <c r="Z232" s="486">
        <f>SUM(N232,T232)</f>
        <v>0</v>
      </c>
      <c r="AA232" s="486"/>
      <c r="AB232" s="487">
        <v>0</v>
      </c>
      <c r="AC232" s="487"/>
      <c r="AD232" s="487">
        <v>0</v>
      </c>
      <c r="AE232" s="487"/>
      <c r="AF232" s="487">
        <v>0</v>
      </c>
      <c r="AG232" s="486"/>
      <c r="AH232" s="487">
        <v>0</v>
      </c>
      <c r="AI232" s="486"/>
      <c r="AJ232" s="487">
        <f>SUM(AB232,AH232)</f>
        <v>0</v>
      </c>
      <c r="AK232" s="486"/>
      <c r="AL232" s="487">
        <v>0</v>
      </c>
      <c r="AM232" s="486"/>
      <c r="AN232" s="487">
        <v>0</v>
      </c>
      <c r="AO232" s="486"/>
      <c r="AP232" s="487">
        <v>0</v>
      </c>
      <c r="AQ232" s="486"/>
      <c r="AR232" s="487">
        <v>0</v>
      </c>
      <c r="AS232" s="486"/>
      <c r="AT232" s="487">
        <f>SUM(AL232,AN232,AP232,AR232)</f>
        <v>0</v>
      </c>
      <c r="AU232" s="486"/>
      <c r="AV232" s="488">
        <v>0</v>
      </c>
    </row>
    <row r="233" spans="2:48" s="461" customFormat="1" ht="11.25" customHeight="1">
      <c r="B233" s="465"/>
      <c r="C233" s="490"/>
      <c r="D233" s="485"/>
      <c r="E233" s="486"/>
      <c r="F233" s="486"/>
      <c r="G233" s="486"/>
      <c r="H233" s="486"/>
      <c r="I233" s="486"/>
      <c r="J233" s="486"/>
      <c r="K233" s="486"/>
      <c r="L233" s="486"/>
      <c r="M233" s="486"/>
      <c r="N233" s="486"/>
      <c r="O233" s="486"/>
      <c r="P233" s="486"/>
      <c r="Q233" s="486"/>
      <c r="R233" s="486"/>
      <c r="S233" s="486"/>
      <c r="T233" s="486"/>
      <c r="U233" s="486"/>
      <c r="V233" s="486"/>
      <c r="W233" s="486"/>
      <c r="X233" s="486"/>
      <c r="Y233" s="486"/>
      <c r="Z233" s="486"/>
      <c r="AA233" s="486"/>
      <c r="AB233" s="487"/>
      <c r="AC233" s="487"/>
      <c r="AD233" s="487"/>
      <c r="AE233" s="487"/>
      <c r="AF233" s="487"/>
      <c r="AG233" s="486"/>
      <c r="AH233" s="486"/>
      <c r="AI233" s="486"/>
      <c r="AJ233" s="487"/>
      <c r="AK233" s="486"/>
      <c r="AL233" s="487"/>
      <c r="AM233" s="486"/>
      <c r="AN233" s="486"/>
      <c r="AO233" s="486"/>
      <c r="AP233" s="486"/>
      <c r="AQ233" s="486"/>
      <c r="AR233" s="486"/>
      <c r="AS233" s="486"/>
      <c r="AT233" s="487"/>
      <c r="AU233" s="486"/>
      <c r="AV233" s="488"/>
    </row>
    <row r="234" spans="2:48" s="477" customFormat="1" ht="16.5" customHeight="1">
      <c r="B234" s="465"/>
      <c r="C234" s="478"/>
      <c r="D234" s="479" t="s">
        <v>1129</v>
      </c>
      <c r="E234" s="480">
        <f>SUM(E235,E239)</f>
        <v>369</v>
      </c>
      <c r="F234" s="480">
        <f>SUM(F235,F239)</f>
        <v>140</v>
      </c>
      <c r="G234" s="480">
        <f>SUM(G235,G239)</f>
        <v>1</v>
      </c>
      <c r="H234" s="480">
        <f>SUM(H235,H239)</f>
        <v>228</v>
      </c>
      <c r="I234" s="480"/>
      <c r="J234" s="480">
        <f>SUM(J235,J239)</f>
        <v>6774</v>
      </c>
      <c r="K234" s="480"/>
      <c r="L234" s="480">
        <f>SUM(L235,L239)</f>
        <v>2786</v>
      </c>
      <c r="M234" s="480"/>
      <c r="N234" s="481">
        <f aca="true" t="shared" si="97" ref="N234:N245">SUM(J234,L234)</f>
        <v>9560</v>
      </c>
      <c r="O234" s="480"/>
      <c r="P234" s="480">
        <f>SUM(P235,P239)</f>
        <v>258</v>
      </c>
      <c r="Q234" s="480"/>
      <c r="R234" s="480">
        <f>SUM(R235,R239)</f>
        <v>153</v>
      </c>
      <c r="S234" s="480"/>
      <c r="T234" s="481">
        <f aca="true" t="shared" si="98" ref="T234:T247">SUM(P234,R234)</f>
        <v>411</v>
      </c>
      <c r="U234" s="480"/>
      <c r="V234" s="481">
        <f aca="true" t="shared" si="99" ref="V234:V245">SUM(J234,P234)</f>
        <v>7032</v>
      </c>
      <c r="W234" s="481"/>
      <c r="X234" s="481">
        <f aca="true" t="shared" si="100" ref="X234:X245">SUM(L234,R234)</f>
        <v>2939</v>
      </c>
      <c r="Y234" s="481"/>
      <c r="Z234" s="481">
        <f aca="true" t="shared" si="101" ref="Z234:Z245">SUM(N234,T234)</f>
        <v>9971</v>
      </c>
      <c r="AA234" s="480"/>
      <c r="AB234" s="480">
        <v>0</v>
      </c>
      <c r="AC234" s="480"/>
      <c r="AD234" s="480">
        <v>0</v>
      </c>
      <c r="AE234" s="480"/>
      <c r="AF234" s="480">
        <v>0</v>
      </c>
      <c r="AG234" s="480"/>
      <c r="AH234" s="480">
        <v>0</v>
      </c>
      <c r="AI234" s="481"/>
      <c r="AJ234" s="480">
        <f>SUM(AJ235,AJ239)</f>
        <v>736603</v>
      </c>
      <c r="AK234" s="480"/>
      <c r="AL234" s="480">
        <v>0</v>
      </c>
      <c r="AM234" s="480"/>
      <c r="AN234" s="480">
        <v>0</v>
      </c>
      <c r="AO234" s="481"/>
      <c r="AP234" s="480">
        <v>0</v>
      </c>
      <c r="AQ234" s="481"/>
      <c r="AR234" s="480">
        <v>0</v>
      </c>
      <c r="AS234" s="481"/>
      <c r="AT234" s="480">
        <f>SUM(AT235,AT239)</f>
        <v>1740422</v>
      </c>
      <c r="AU234" s="480"/>
      <c r="AV234" s="482">
        <f>SUM(AV235,AV239)</f>
        <v>0</v>
      </c>
    </row>
    <row r="235" spans="2:48" s="477" customFormat="1" ht="16.5" customHeight="1">
      <c r="B235" s="465"/>
      <c r="C235" s="478"/>
      <c r="D235" s="479" t="s">
        <v>306</v>
      </c>
      <c r="E235" s="481">
        <f>SUM(E236:E238)</f>
        <v>279</v>
      </c>
      <c r="F235" s="481">
        <f>SUM(F236:F238)</f>
        <v>60</v>
      </c>
      <c r="G235" s="481">
        <f>SUM(G236:G238)</f>
        <v>0</v>
      </c>
      <c r="H235" s="481">
        <f>SUM(H236:H238)</f>
        <v>219</v>
      </c>
      <c r="I235" s="481"/>
      <c r="J235" s="481">
        <f>SUM(J236:J238)</f>
        <v>982</v>
      </c>
      <c r="K235" s="481"/>
      <c r="L235" s="481">
        <f>SUM(L236:L238)</f>
        <v>460</v>
      </c>
      <c r="M235" s="481"/>
      <c r="N235" s="481">
        <f t="shared" si="97"/>
        <v>1442</v>
      </c>
      <c r="O235" s="481"/>
      <c r="P235" s="481">
        <f>SUM(P236:P238)</f>
        <v>248</v>
      </c>
      <c r="Q235" s="481"/>
      <c r="R235" s="481">
        <f>SUM(R236:R238)</f>
        <v>146</v>
      </c>
      <c r="S235" s="481"/>
      <c r="T235" s="481">
        <f t="shared" si="98"/>
        <v>394</v>
      </c>
      <c r="U235" s="481"/>
      <c r="V235" s="481">
        <f t="shared" si="99"/>
        <v>1230</v>
      </c>
      <c r="W235" s="481"/>
      <c r="X235" s="481">
        <f t="shared" si="100"/>
        <v>606</v>
      </c>
      <c r="Y235" s="481"/>
      <c r="Z235" s="481">
        <f t="shared" si="101"/>
        <v>1836</v>
      </c>
      <c r="AA235" s="481"/>
      <c r="AB235" s="481">
        <f>SUM(AB236:AB238)</f>
        <v>0</v>
      </c>
      <c r="AC235" s="481"/>
      <c r="AD235" s="481">
        <f>SUM(AD236:AD238)</f>
        <v>0</v>
      </c>
      <c r="AE235" s="481"/>
      <c r="AF235" s="481">
        <f>SUM(AF236:AF238)</f>
        <v>0</v>
      </c>
      <c r="AG235" s="481"/>
      <c r="AH235" s="481">
        <f>SUM(AH236:AH238)</f>
        <v>0</v>
      </c>
      <c r="AI235" s="481"/>
      <c r="AJ235" s="481">
        <f>SUM(AJ236:AJ238)</f>
        <v>85949</v>
      </c>
      <c r="AK235" s="481"/>
      <c r="AL235" s="481">
        <f>SUM(AL236:AL238)</f>
        <v>0</v>
      </c>
      <c r="AM235" s="481"/>
      <c r="AN235" s="481">
        <f>SUM(AN236:AN238)</f>
        <v>0</v>
      </c>
      <c r="AO235" s="481"/>
      <c r="AP235" s="481">
        <f>SUM(AP236:AP238)</f>
        <v>0</v>
      </c>
      <c r="AQ235" s="481"/>
      <c r="AR235" s="481">
        <f>SUM(AR236:AR238)</f>
        <v>0</v>
      </c>
      <c r="AS235" s="481"/>
      <c r="AT235" s="481">
        <v>118800</v>
      </c>
      <c r="AU235" s="481"/>
      <c r="AV235" s="483">
        <f>SUM(AV236:AV238)</f>
        <v>0</v>
      </c>
    </row>
    <row r="236" spans="2:48" s="461" customFormat="1" ht="16.5" customHeight="1">
      <c r="B236" s="465"/>
      <c r="C236" s="484"/>
      <c r="D236" s="485" t="s">
        <v>307</v>
      </c>
      <c r="E236" s="486">
        <f>SUM(F236:H236)</f>
        <v>101</v>
      </c>
      <c r="F236" s="486">
        <v>1</v>
      </c>
      <c r="G236" s="486">
        <v>0</v>
      </c>
      <c r="H236" s="486">
        <v>100</v>
      </c>
      <c r="I236" s="486"/>
      <c r="J236" s="486">
        <v>32</v>
      </c>
      <c r="K236" s="486"/>
      <c r="L236" s="486">
        <v>15</v>
      </c>
      <c r="M236" s="486"/>
      <c r="N236" s="486">
        <f t="shared" si="97"/>
        <v>47</v>
      </c>
      <c r="O236" s="486"/>
      <c r="P236" s="486">
        <v>108</v>
      </c>
      <c r="Q236" s="486"/>
      <c r="R236" s="486">
        <v>51</v>
      </c>
      <c r="S236" s="486"/>
      <c r="T236" s="486">
        <f t="shared" si="98"/>
        <v>159</v>
      </c>
      <c r="U236" s="486"/>
      <c r="V236" s="486">
        <f t="shared" si="99"/>
        <v>140</v>
      </c>
      <c r="W236" s="486"/>
      <c r="X236" s="486">
        <f t="shared" si="100"/>
        <v>66</v>
      </c>
      <c r="Y236" s="486"/>
      <c r="Z236" s="486">
        <f t="shared" si="101"/>
        <v>206</v>
      </c>
      <c r="AA236" s="486"/>
      <c r="AB236" s="487">
        <v>0</v>
      </c>
      <c r="AC236" s="487"/>
      <c r="AD236" s="487">
        <v>0</v>
      </c>
      <c r="AE236" s="487"/>
      <c r="AF236" s="487">
        <v>0</v>
      </c>
      <c r="AG236" s="486"/>
      <c r="AH236" s="487">
        <v>0</v>
      </c>
      <c r="AI236" s="486"/>
      <c r="AJ236" s="487">
        <v>2208</v>
      </c>
      <c r="AK236" s="486"/>
      <c r="AL236" s="487">
        <v>0</v>
      </c>
      <c r="AM236" s="486"/>
      <c r="AN236" s="487">
        <v>0</v>
      </c>
      <c r="AO236" s="486"/>
      <c r="AP236" s="487">
        <v>0</v>
      </c>
      <c r="AQ236" s="486"/>
      <c r="AR236" s="487">
        <v>0</v>
      </c>
      <c r="AS236" s="486"/>
      <c r="AT236" s="487">
        <v>6566</v>
      </c>
      <c r="AU236" s="486"/>
      <c r="AV236" s="488">
        <v>0</v>
      </c>
    </row>
    <row r="237" spans="2:48" s="461" customFormat="1" ht="16.5" customHeight="1">
      <c r="B237" s="465"/>
      <c r="C237" s="484"/>
      <c r="D237" s="485" t="s">
        <v>309</v>
      </c>
      <c r="E237" s="486">
        <f>SUM(F237:H237)</f>
        <v>114</v>
      </c>
      <c r="F237" s="486">
        <v>23</v>
      </c>
      <c r="G237" s="486">
        <v>0</v>
      </c>
      <c r="H237" s="486">
        <v>91</v>
      </c>
      <c r="I237" s="486"/>
      <c r="J237" s="486">
        <v>358</v>
      </c>
      <c r="K237" s="486"/>
      <c r="L237" s="486">
        <v>175</v>
      </c>
      <c r="M237" s="486"/>
      <c r="N237" s="486">
        <f t="shared" si="97"/>
        <v>533</v>
      </c>
      <c r="O237" s="486"/>
      <c r="P237" s="486">
        <v>110</v>
      </c>
      <c r="Q237" s="486"/>
      <c r="R237" s="486">
        <v>69</v>
      </c>
      <c r="S237" s="486"/>
      <c r="T237" s="486">
        <f t="shared" si="98"/>
        <v>179</v>
      </c>
      <c r="U237" s="486"/>
      <c r="V237" s="486">
        <f t="shared" si="99"/>
        <v>468</v>
      </c>
      <c r="W237" s="486"/>
      <c r="X237" s="486">
        <f t="shared" si="100"/>
        <v>244</v>
      </c>
      <c r="Y237" s="486"/>
      <c r="Z237" s="486">
        <f t="shared" si="101"/>
        <v>712</v>
      </c>
      <c r="AA237" s="486"/>
      <c r="AB237" s="487">
        <v>0</v>
      </c>
      <c r="AC237" s="487"/>
      <c r="AD237" s="487">
        <v>0</v>
      </c>
      <c r="AE237" s="487"/>
      <c r="AF237" s="487">
        <v>0</v>
      </c>
      <c r="AG237" s="486"/>
      <c r="AH237" s="487">
        <v>0</v>
      </c>
      <c r="AI237" s="486"/>
      <c r="AJ237" s="487">
        <v>33209</v>
      </c>
      <c r="AK237" s="486"/>
      <c r="AL237" s="487">
        <v>0</v>
      </c>
      <c r="AM237" s="486"/>
      <c r="AN237" s="487">
        <v>0</v>
      </c>
      <c r="AO237" s="486"/>
      <c r="AP237" s="487">
        <v>0</v>
      </c>
      <c r="AQ237" s="486"/>
      <c r="AR237" s="487">
        <v>0</v>
      </c>
      <c r="AS237" s="486"/>
      <c r="AT237" s="487">
        <v>31993</v>
      </c>
      <c r="AU237" s="486"/>
      <c r="AV237" s="488">
        <v>0</v>
      </c>
    </row>
    <row r="238" spans="2:48" s="461" customFormat="1" ht="16.5" customHeight="1">
      <c r="B238" s="465">
        <v>34</v>
      </c>
      <c r="C238" s="484"/>
      <c r="D238" s="485" t="s">
        <v>310</v>
      </c>
      <c r="E238" s="486">
        <f>SUM(F238:H238)</f>
        <v>64</v>
      </c>
      <c r="F238" s="486">
        <v>36</v>
      </c>
      <c r="G238" s="486">
        <v>0</v>
      </c>
      <c r="H238" s="486">
        <v>28</v>
      </c>
      <c r="I238" s="486"/>
      <c r="J238" s="486">
        <v>592</v>
      </c>
      <c r="K238" s="486"/>
      <c r="L238" s="486">
        <v>270</v>
      </c>
      <c r="M238" s="486"/>
      <c r="N238" s="486">
        <f t="shared" si="97"/>
        <v>862</v>
      </c>
      <c r="O238" s="486"/>
      <c r="P238" s="486">
        <v>30</v>
      </c>
      <c r="Q238" s="486"/>
      <c r="R238" s="486">
        <v>26</v>
      </c>
      <c r="S238" s="486"/>
      <c r="T238" s="486">
        <f t="shared" si="98"/>
        <v>56</v>
      </c>
      <c r="U238" s="486"/>
      <c r="V238" s="486">
        <f t="shared" si="99"/>
        <v>622</v>
      </c>
      <c r="W238" s="486"/>
      <c r="X238" s="486">
        <f t="shared" si="100"/>
        <v>296</v>
      </c>
      <c r="Y238" s="486"/>
      <c r="Z238" s="486">
        <f t="shared" si="101"/>
        <v>918</v>
      </c>
      <c r="AA238" s="486"/>
      <c r="AB238" s="487">
        <v>0</v>
      </c>
      <c r="AC238" s="487"/>
      <c r="AD238" s="487">
        <v>0</v>
      </c>
      <c r="AE238" s="487"/>
      <c r="AF238" s="487">
        <v>0</v>
      </c>
      <c r="AG238" s="486"/>
      <c r="AH238" s="487">
        <v>0</v>
      </c>
      <c r="AI238" s="486"/>
      <c r="AJ238" s="487">
        <v>50532</v>
      </c>
      <c r="AK238" s="486"/>
      <c r="AL238" s="487">
        <v>0</v>
      </c>
      <c r="AM238" s="486"/>
      <c r="AN238" s="487">
        <v>0</v>
      </c>
      <c r="AO238" s="486"/>
      <c r="AP238" s="487">
        <v>0</v>
      </c>
      <c r="AQ238" s="486"/>
      <c r="AR238" s="487">
        <v>0</v>
      </c>
      <c r="AS238" s="486"/>
      <c r="AT238" s="487">
        <v>80241</v>
      </c>
      <c r="AU238" s="486"/>
      <c r="AV238" s="488">
        <v>0</v>
      </c>
    </row>
    <row r="239" spans="2:48" s="477" customFormat="1" ht="16.5" customHeight="1">
      <c r="B239" s="1497" t="s">
        <v>341</v>
      </c>
      <c r="C239" s="489"/>
      <c r="D239" s="479" t="s">
        <v>311</v>
      </c>
      <c r="E239" s="481">
        <f>SUM(E240:E247)</f>
        <v>90</v>
      </c>
      <c r="F239" s="481">
        <f>SUM(F240:F247)</f>
        <v>80</v>
      </c>
      <c r="G239" s="481">
        <f>SUM(G240:G247)</f>
        <v>1</v>
      </c>
      <c r="H239" s="481">
        <f>SUM(H240:H247)</f>
        <v>9</v>
      </c>
      <c r="I239" s="481"/>
      <c r="J239" s="481">
        <f>SUM(J240:J247)</f>
        <v>5792</v>
      </c>
      <c r="K239" s="481"/>
      <c r="L239" s="481">
        <f>SUM(L240:L247)</f>
        <v>2326</v>
      </c>
      <c r="M239" s="481"/>
      <c r="N239" s="481">
        <f t="shared" si="97"/>
        <v>8118</v>
      </c>
      <c r="O239" s="481"/>
      <c r="P239" s="481">
        <f>SUM(P240:P247)</f>
        <v>10</v>
      </c>
      <c r="Q239" s="481"/>
      <c r="R239" s="481">
        <f>SUM(R240:R247)</f>
        <v>7</v>
      </c>
      <c r="S239" s="481"/>
      <c r="T239" s="481">
        <f t="shared" si="98"/>
        <v>17</v>
      </c>
      <c r="U239" s="481"/>
      <c r="V239" s="481">
        <f t="shared" si="99"/>
        <v>5802</v>
      </c>
      <c r="W239" s="481"/>
      <c r="X239" s="481">
        <f t="shared" si="100"/>
        <v>2333</v>
      </c>
      <c r="Y239" s="481"/>
      <c r="Z239" s="481">
        <f t="shared" si="101"/>
        <v>8135</v>
      </c>
      <c r="AA239" s="481"/>
      <c r="AB239" s="481">
        <f>SUM(AB240:AB247)</f>
        <v>92672</v>
      </c>
      <c r="AC239" s="481"/>
      <c r="AD239" s="481">
        <f>SUM(AD240:AD247)</f>
        <v>455744</v>
      </c>
      <c r="AE239" s="481"/>
      <c r="AF239" s="481">
        <f>SUM(AF240:AF247)</f>
        <v>163112</v>
      </c>
      <c r="AG239" s="481"/>
      <c r="AH239" s="481">
        <f>SUM(AH240:AH247)</f>
        <v>31798</v>
      </c>
      <c r="AI239" s="481"/>
      <c r="AJ239" s="480">
        <f aca="true" t="shared" si="102" ref="AJ239:AJ245">SUM(AD239:AH239)</f>
        <v>650654</v>
      </c>
      <c r="AK239" s="481"/>
      <c r="AL239" s="481">
        <f>SUM(AL240:AL247)</f>
        <v>1267682</v>
      </c>
      <c r="AM239" s="481"/>
      <c r="AN239" s="481">
        <f>SUM(AN240:AN247)</f>
        <v>12435</v>
      </c>
      <c r="AO239" s="481"/>
      <c r="AP239" s="481">
        <f>SUM(AP240:AP247)</f>
        <v>17191</v>
      </c>
      <c r="AQ239" s="481"/>
      <c r="AR239" s="481">
        <f>SUM(AR240:AR247)</f>
        <v>324314</v>
      </c>
      <c r="AS239" s="481"/>
      <c r="AT239" s="480">
        <f aca="true" t="shared" si="103" ref="AT239:AT245">SUM(AL239,AN239,AP239,AR239)</f>
        <v>1621622</v>
      </c>
      <c r="AU239" s="481"/>
      <c r="AV239" s="483">
        <f>SUM(AV240:AV247)</f>
        <v>0</v>
      </c>
    </row>
    <row r="240" spans="2:48" s="461" customFormat="1" ht="16.5" customHeight="1">
      <c r="B240" s="1497"/>
      <c r="C240" s="484"/>
      <c r="D240" s="485" t="s">
        <v>312</v>
      </c>
      <c r="E240" s="486">
        <f aca="true" t="shared" si="104" ref="E240:E247">SUM(F240:H240)</f>
        <v>22</v>
      </c>
      <c r="F240" s="486">
        <v>18</v>
      </c>
      <c r="G240" s="486">
        <v>0</v>
      </c>
      <c r="H240" s="486">
        <v>4</v>
      </c>
      <c r="I240" s="486"/>
      <c r="J240" s="486">
        <v>398</v>
      </c>
      <c r="K240" s="486"/>
      <c r="L240" s="486">
        <v>128</v>
      </c>
      <c r="M240" s="486"/>
      <c r="N240" s="486">
        <f t="shared" si="97"/>
        <v>526</v>
      </c>
      <c r="O240" s="486"/>
      <c r="P240" s="486">
        <v>5</v>
      </c>
      <c r="Q240" s="486"/>
      <c r="R240" s="486">
        <v>4</v>
      </c>
      <c r="S240" s="486"/>
      <c r="T240" s="486">
        <f t="shared" si="98"/>
        <v>9</v>
      </c>
      <c r="U240" s="486"/>
      <c r="V240" s="486">
        <f t="shared" si="99"/>
        <v>403</v>
      </c>
      <c r="W240" s="486"/>
      <c r="X240" s="486">
        <f t="shared" si="100"/>
        <v>132</v>
      </c>
      <c r="Y240" s="486"/>
      <c r="Z240" s="486">
        <f t="shared" si="101"/>
        <v>535</v>
      </c>
      <c r="AA240" s="486"/>
      <c r="AB240" s="487">
        <v>6090</v>
      </c>
      <c r="AC240" s="487"/>
      <c r="AD240" s="487">
        <v>25565</v>
      </c>
      <c r="AE240" s="487"/>
      <c r="AF240" s="487">
        <v>6326</v>
      </c>
      <c r="AG240" s="486"/>
      <c r="AH240" s="486">
        <v>224</v>
      </c>
      <c r="AI240" s="486"/>
      <c r="AJ240" s="487">
        <f t="shared" si="102"/>
        <v>32115</v>
      </c>
      <c r="AK240" s="486"/>
      <c r="AL240" s="487">
        <v>24537</v>
      </c>
      <c r="AM240" s="486"/>
      <c r="AN240" s="486">
        <v>1126</v>
      </c>
      <c r="AO240" s="486"/>
      <c r="AP240" s="486">
        <v>1023</v>
      </c>
      <c r="AQ240" s="486"/>
      <c r="AR240" s="486">
        <v>3672</v>
      </c>
      <c r="AS240" s="486"/>
      <c r="AT240" s="487">
        <f t="shared" si="103"/>
        <v>30358</v>
      </c>
      <c r="AU240" s="486"/>
      <c r="AV240" s="488">
        <v>0</v>
      </c>
    </row>
    <row r="241" spans="2:48" s="461" customFormat="1" ht="16.5" customHeight="1">
      <c r="B241" s="1497"/>
      <c r="C241" s="490"/>
      <c r="D241" s="485" t="s">
        <v>313</v>
      </c>
      <c r="E241" s="486">
        <f t="shared" si="104"/>
        <v>30</v>
      </c>
      <c r="F241" s="486">
        <v>25</v>
      </c>
      <c r="G241" s="486">
        <v>0</v>
      </c>
      <c r="H241" s="486">
        <v>5</v>
      </c>
      <c r="I241" s="486"/>
      <c r="J241" s="486">
        <v>825</v>
      </c>
      <c r="K241" s="486"/>
      <c r="L241" s="486">
        <v>316</v>
      </c>
      <c r="M241" s="486"/>
      <c r="N241" s="486">
        <f t="shared" si="97"/>
        <v>1141</v>
      </c>
      <c r="O241" s="486"/>
      <c r="P241" s="486">
        <v>5</v>
      </c>
      <c r="Q241" s="486"/>
      <c r="R241" s="486">
        <v>3</v>
      </c>
      <c r="S241" s="486"/>
      <c r="T241" s="486">
        <f t="shared" si="98"/>
        <v>8</v>
      </c>
      <c r="U241" s="486"/>
      <c r="V241" s="486">
        <f t="shared" si="99"/>
        <v>830</v>
      </c>
      <c r="W241" s="486"/>
      <c r="X241" s="486">
        <f t="shared" si="100"/>
        <v>319</v>
      </c>
      <c r="Y241" s="486"/>
      <c r="Z241" s="486">
        <f t="shared" si="101"/>
        <v>1149</v>
      </c>
      <c r="AA241" s="486"/>
      <c r="AB241" s="487">
        <v>12865</v>
      </c>
      <c r="AC241" s="487"/>
      <c r="AD241" s="487">
        <v>61941</v>
      </c>
      <c r="AE241" s="487"/>
      <c r="AF241" s="487">
        <v>15721</v>
      </c>
      <c r="AG241" s="486"/>
      <c r="AH241" s="486">
        <v>1341</v>
      </c>
      <c r="AI241" s="486"/>
      <c r="AJ241" s="487">
        <f t="shared" si="102"/>
        <v>79003</v>
      </c>
      <c r="AK241" s="486"/>
      <c r="AL241" s="487">
        <v>147725</v>
      </c>
      <c r="AM241" s="486"/>
      <c r="AN241" s="486">
        <v>2864</v>
      </c>
      <c r="AO241" s="486"/>
      <c r="AP241" s="486">
        <v>2204</v>
      </c>
      <c r="AQ241" s="486"/>
      <c r="AR241" s="486">
        <v>24852</v>
      </c>
      <c r="AS241" s="486"/>
      <c r="AT241" s="487">
        <f t="shared" si="103"/>
        <v>177645</v>
      </c>
      <c r="AU241" s="486"/>
      <c r="AV241" s="488">
        <v>0</v>
      </c>
    </row>
    <row r="242" spans="2:48" s="461" customFormat="1" ht="16.5" customHeight="1">
      <c r="B242" s="1497"/>
      <c r="C242" s="490"/>
      <c r="D242" s="485" t="s">
        <v>314</v>
      </c>
      <c r="E242" s="486">
        <f t="shared" si="104"/>
        <v>16</v>
      </c>
      <c r="F242" s="486">
        <v>16</v>
      </c>
      <c r="G242" s="486">
        <v>0</v>
      </c>
      <c r="H242" s="486">
        <v>0</v>
      </c>
      <c r="I242" s="486"/>
      <c r="J242" s="486">
        <v>801</v>
      </c>
      <c r="K242" s="486"/>
      <c r="L242" s="486">
        <v>286</v>
      </c>
      <c r="M242" s="486"/>
      <c r="N242" s="486">
        <f t="shared" si="97"/>
        <v>1087</v>
      </c>
      <c r="O242" s="486"/>
      <c r="P242" s="486">
        <v>0</v>
      </c>
      <c r="Q242" s="486"/>
      <c r="R242" s="486">
        <v>0</v>
      </c>
      <c r="S242" s="486"/>
      <c r="T242" s="486">
        <f t="shared" si="98"/>
        <v>0</v>
      </c>
      <c r="U242" s="486"/>
      <c r="V242" s="486">
        <f t="shared" si="99"/>
        <v>801</v>
      </c>
      <c r="W242" s="486"/>
      <c r="X242" s="486">
        <f t="shared" si="100"/>
        <v>286</v>
      </c>
      <c r="Y242" s="486"/>
      <c r="Z242" s="486">
        <f t="shared" si="101"/>
        <v>1087</v>
      </c>
      <c r="AA242" s="486"/>
      <c r="AB242" s="487">
        <v>11990</v>
      </c>
      <c r="AC242" s="487"/>
      <c r="AD242" s="487">
        <v>52476</v>
      </c>
      <c r="AE242" s="487"/>
      <c r="AF242" s="487">
        <v>23820</v>
      </c>
      <c r="AG242" s="486"/>
      <c r="AH242" s="486">
        <v>709</v>
      </c>
      <c r="AI242" s="486"/>
      <c r="AJ242" s="487">
        <f t="shared" si="102"/>
        <v>77005</v>
      </c>
      <c r="AK242" s="486"/>
      <c r="AL242" s="487">
        <v>190994</v>
      </c>
      <c r="AM242" s="486"/>
      <c r="AN242" s="486">
        <v>1610</v>
      </c>
      <c r="AO242" s="486"/>
      <c r="AP242" s="486">
        <v>2361</v>
      </c>
      <c r="AQ242" s="486"/>
      <c r="AR242" s="486">
        <v>37849</v>
      </c>
      <c r="AS242" s="486"/>
      <c r="AT242" s="487">
        <f t="shared" si="103"/>
        <v>232814</v>
      </c>
      <c r="AU242" s="486"/>
      <c r="AV242" s="488">
        <v>0</v>
      </c>
    </row>
    <row r="243" spans="2:48" s="461" customFormat="1" ht="16.5" customHeight="1">
      <c r="B243" s="1497"/>
      <c r="C243" s="490"/>
      <c r="D243" s="485" t="s">
        <v>315</v>
      </c>
      <c r="E243" s="486">
        <f t="shared" si="104"/>
        <v>10</v>
      </c>
      <c r="F243" s="486">
        <v>9</v>
      </c>
      <c r="G243" s="486">
        <v>1</v>
      </c>
      <c r="H243" s="486">
        <v>0</v>
      </c>
      <c r="I243" s="486"/>
      <c r="J243" s="486">
        <v>1026</v>
      </c>
      <c r="K243" s="486"/>
      <c r="L243" s="486">
        <v>431</v>
      </c>
      <c r="M243" s="486"/>
      <c r="N243" s="486">
        <f t="shared" si="97"/>
        <v>1457</v>
      </c>
      <c r="O243" s="486"/>
      <c r="P243" s="486">
        <v>0</v>
      </c>
      <c r="Q243" s="486"/>
      <c r="R243" s="486">
        <v>0</v>
      </c>
      <c r="S243" s="486"/>
      <c r="T243" s="486">
        <f t="shared" si="98"/>
        <v>0</v>
      </c>
      <c r="U243" s="486"/>
      <c r="V243" s="486">
        <f t="shared" si="99"/>
        <v>1026</v>
      </c>
      <c r="W243" s="486"/>
      <c r="X243" s="486">
        <f t="shared" si="100"/>
        <v>431</v>
      </c>
      <c r="Y243" s="486"/>
      <c r="Z243" s="486">
        <f t="shared" si="101"/>
        <v>1457</v>
      </c>
      <c r="AA243" s="486"/>
      <c r="AB243" s="487">
        <v>16181</v>
      </c>
      <c r="AC243" s="487"/>
      <c r="AD243" s="487">
        <v>85541</v>
      </c>
      <c r="AE243" s="487"/>
      <c r="AF243" s="487">
        <v>26910</v>
      </c>
      <c r="AG243" s="486"/>
      <c r="AH243" s="486">
        <v>4161</v>
      </c>
      <c r="AI243" s="486"/>
      <c r="AJ243" s="487">
        <f t="shared" si="102"/>
        <v>116612</v>
      </c>
      <c r="AK243" s="486"/>
      <c r="AL243" s="487">
        <v>236662</v>
      </c>
      <c r="AM243" s="486"/>
      <c r="AN243" s="486">
        <v>1713</v>
      </c>
      <c r="AO243" s="486"/>
      <c r="AP243" s="486">
        <v>3651</v>
      </c>
      <c r="AQ243" s="486"/>
      <c r="AR243" s="486">
        <v>60101</v>
      </c>
      <c r="AS243" s="486"/>
      <c r="AT243" s="487">
        <f t="shared" si="103"/>
        <v>302127</v>
      </c>
      <c r="AU243" s="486"/>
      <c r="AV243" s="488">
        <v>0</v>
      </c>
    </row>
    <row r="244" spans="2:48" s="461" customFormat="1" ht="16.5" customHeight="1">
      <c r="B244" s="1497"/>
      <c r="C244" s="490"/>
      <c r="D244" s="485" t="s">
        <v>316</v>
      </c>
      <c r="E244" s="486">
        <f t="shared" si="104"/>
        <v>7</v>
      </c>
      <c r="F244" s="486">
        <v>7</v>
      </c>
      <c r="G244" s="486">
        <v>0</v>
      </c>
      <c r="H244" s="486">
        <v>0</v>
      </c>
      <c r="I244" s="486"/>
      <c r="J244" s="486">
        <v>1261</v>
      </c>
      <c r="K244" s="486"/>
      <c r="L244" s="486">
        <v>468</v>
      </c>
      <c r="M244" s="486"/>
      <c r="N244" s="486">
        <f t="shared" si="97"/>
        <v>1729</v>
      </c>
      <c r="O244" s="486"/>
      <c r="P244" s="486">
        <v>0</v>
      </c>
      <c r="Q244" s="486"/>
      <c r="R244" s="486">
        <v>0</v>
      </c>
      <c r="S244" s="486"/>
      <c r="T244" s="486">
        <f t="shared" si="98"/>
        <v>0</v>
      </c>
      <c r="U244" s="486"/>
      <c r="V244" s="486">
        <f t="shared" si="99"/>
        <v>1261</v>
      </c>
      <c r="W244" s="486"/>
      <c r="X244" s="486">
        <f t="shared" si="100"/>
        <v>468</v>
      </c>
      <c r="Y244" s="486"/>
      <c r="Z244" s="486">
        <f t="shared" si="101"/>
        <v>1729</v>
      </c>
      <c r="AA244" s="486"/>
      <c r="AB244" s="487">
        <v>20577</v>
      </c>
      <c r="AC244" s="487"/>
      <c r="AD244" s="487">
        <v>99698</v>
      </c>
      <c r="AE244" s="487"/>
      <c r="AF244" s="487">
        <v>45816</v>
      </c>
      <c r="AG244" s="486"/>
      <c r="AH244" s="486">
        <v>3916</v>
      </c>
      <c r="AI244" s="486"/>
      <c r="AJ244" s="487">
        <f t="shared" si="102"/>
        <v>149430</v>
      </c>
      <c r="AK244" s="486"/>
      <c r="AL244" s="487">
        <v>295314</v>
      </c>
      <c r="AM244" s="486"/>
      <c r="AN244" s="486">
        <v>3214</v>
      </c>
      <c r="AO244" s="486"/>
      <c r="AP244" s="486">
        <v>3660</v>
      </c>
      <c r="AQ244" s="486"/>
      <c r="AR244" s="486">
        <v>85820</v>
      </c>
      <c r="AS244" s="486"/>
      <c r="AT244" s="487">
        <f t="shared" si="103"/>
        <v>388008</v>
      </c>
      <c r="AU244" s="486"/>
      <c r="AV244" s="488">
        <v>0</v>
      </c>
    </row>
    <row r="245" spans="2:48" s="461" customFormat="1" ht="16.5" customHeight="1">
      <c r="B245" s="1497"/>
      <c r="C245" s="490"/>
      <c r="D245" s="485" t="s">
        <v>317</v>
      </c>
      <c r="E245" s="486">
        <f t="shared" si="104"/>
        <v>4</v>
      </c>
      <c r="F245" s="486">
        <v>4</v>
      </c>
      <c r="G245" s="486">
        <v>0</v>
      </c>
      <c r="H245" s="486">
        <v>0</v>
      </c>
      <c r="I245" s="491" t="s">
        <v>319</v>
      </c>
      <c r="J245" s="486">
        <v>1481</v>
      </c>
      <c r="K245" s="491" t="s">
        <v>319</v>
      </c>
      <c r="L245" s="486">
        <v>697</v>
      </c>
      <c r="M245" s="491" t="s">
        <v>319</v>
      </c>
      <c r="N245" s="486">
        <f t="shared" si="97"/>
        <v>2178</v>
      </c>
      <c r="O245" s="486"/>
      <c r="P245" s="486">
        <v>0</v>
      </c>
      <c r="Q245" s="486"/>
      <c r="R245" s="486">
        <v>0</v>
      </c>
      <c r="S245" s="486"/>
      <c r="T245" s="486">
        <f t="shared" si="98"/>
        <v>0</v>
      </c>
      <c r="U245" s="491" t="s">
        <v>319</v>
      </c>
      <c r="V245" s="486">
        <f t="shared" si="99"/>
        <v>1481</v>
      </c>
      <c r="W245" s="491" t="s">
        <v>319</v>
      </c>
      <c r="X245" s="486">
        <f t="shared" si="100"/>
        <v>697</v>
      </c>
      <c r="Y245" s="491" t="s">
        <v>319</v>
      </c>
      <c r="Z245" s="486">
        <f t="shared" si="101"/>
        <v>2178</v>
      </c>
      <c r="AA245" s="491" t="s">
        <v>319</v>
      </c>
      <c r="AB245" s="487">
        <v>24969</v>
      </c>
      <c r="AC245" s="491" t="s">
        <v>319</v>
      </c>
      <c r="AD245" s="487">
        <v>130523</v>
      </c>
      <c r="AE245" s="491" t="s">
        <v>319</v>
      </c>
      <c r="AF245" s="487">
        <v>44519</v>
      </c>
      <c r="AG245" s="491" t="s">
        <v>319</v>
      </c>
      <c r="AH245" s="486">
        <v>21447</v>
      </c>
      <c r="AI245" s="491" t="s">
        <v>319</v>
      </c>
      <c r="AJ245" s="487">
        <f t="shared" si="102"/>
        <v>196489</v>
      </c>
      <c r="AK245" s="491" t="s">
        <v>319</v>
      </c>
      <c r="AL245" s="486">
        <v>372450</v>
      </c>
      <c r="AM245" s="491" t="s">
        <v>319</v>
      </c>
      <c r="AN245" s="486">
        <v>1908</v>
      </c>
      <c r="AO245" s="491" t="s">
        <v>319</v>
      </c>
      <c r="AP245" s="486">
        <v>4292</v>
      </c>
      <c r="AQ245" s="491" t="s">
        <v>319</v>
      </c>
      <c r="AR245" s="486">
        <v>112020</v>
      </c>
      <c r="AS245" s="491" t="s">
        <v>319</v>
      </c>
      <c r="AT245" s="487">
        <f t="shared" si="103"/>
        <v>490670</v>
      </c>
      <c r="AU245" s="486"/>
      <c r="AV245" s="488">
        <v>0</v>
      </c>
    </row>
    <row r="246" spans="2:48" s="461" customFormat="1" ht="16.5" customHeight="1">
      <c r="B246" s="465"/>
      <c r="C246" s="490"/>
      <c r="D246" s="485" t="s">
        <v>318</v>
      </c>
      <c r="E246" s="486">
        <f t="shared" si="104"/>
        <v>1</v>
      </c>
      <c r="F246" s="486">
        <v>1</v>
      </c>
      <c r="G246" s="486">
        <v>0</v>
      </c>
      <c r="H246" s="486">
        <v>0</v>
      </c>
      <c r="I246" s="486"/>
      <c r="J246" s="486" t="s">
        <v>322</v>
      </c>
      <c r="K246" s="486"/>
      <c r="L246" s="486" t="s">
        <v>322</v>
      </c>
      <c r="M246" s="486"/>
      <c r="N246" s="486" t="s">
        <v>322</v>
      </c>
      <c r="O246" s="486"/>
      <c r="P246" s="486">
        <v>0</v>
      </c>
      <c r="Q246" s="486"/>
      <c r="R246" s="486">
        <v>0</v>
      </c>
      <c r="S246" s="486"/>
      <c r="T246" s="486">
        <f t="shared" si="98"/>
        <v>0</v>
      </c>
      <c r="U246" s="486"/>
      <c r="V246" s="486" t="s">
        <v>322</v>
      </c>
      <c r="W246" s="486"/>
      <c r="X246" s="486" t="s">
        <v>322</v>
      </c>
      <c r="Y246" s="486"/>
      <c r="Z246" s="486" t="s">
        <v>322</v>
      </c>
      <c r="AA246" s="486"/>
      <c r="AB246" s="486" t="s">
        <v>322</v>
      </c>
      <c r="AC246" s="486"/>
      <c r="AD246" s="486" t="s">
        <v>322</v>
      </c>
      <c r="AE246" s="486"/>
      <c r="AF246" s="486" t="s">
        <v>322</v>
      </c>
      <c r="AG246" s="486"/>
      <c r="AH246" s="486" t="s">
        <v>322</v>
      </c>
      <c r="AI246" s="486"/>
      <c r="AJ246" s="487" t="s">
        <v>322</v>
      </c>
      <c r="AK246" s="486"/>
      <c r="AL246" s="486" t="s">
        <v>322</v>
      </c>
      <c r="AM246" s="486"/>
      <c r="AN246" s="486" t="s">
        <v>322</v>
      </c>
      <c r="AO246" s="486"/>
      <c r="AP246" s="486" t="s">
        <v>322</v>
      </c>
      <c r="AQ246" s="486"/>
      <c r="AR246" s="486" t="s">
        <v>322</v>
      </c>
      <c r="AS246" s="486"/>
      <c r="AT246" s="487" t="s">
        <v>322</v>
      </c>
      <c r="AU246" s="486"/>
      <c r="AV246" s="488">
        <v>0</v>
      </c>
    </row>
    <row r="247" spans="2:48" s="461" customFormat="1" ht="16.5" customHeight="1">
      <c r="B247" s="465"/>
      <c r="C247" s="490"/>
      <c r="D247" s="485" t="s">
        <v>320</v>
      </c>
      <c r="E247" s="486">
        <f t="shared" si="104"/>
        <v>0</v>
      </c>
      <c r="F247" s="486">
        <v>0</v>
      </c>
      <c r="G247" s="486">
        <v>0</v>
      </c>
      <c r="H247" s="486">
        <v>0</v>
      </c>
      <c r="I247" s="486"/>
      <c r="J247" s="486">
        <v>0</v>
      </c>
      <c r="K247" s="486"/>
      <c r="L247" s="486">
        <v>0</v>
      </c>
      <c r="M247" s="486"/>
      <c r="N247" s="486">
        <f>SUM(J247,L247)</f>
        <v>0</v>
      </c>
      <c r="O247" s="486"/>
      <c r="P247" s="486">
        <v>0</v>
      </c>
      <c r="Q247" s="486"/>
      <c r="R247" s="486">
        <v>0</v>
      </c>
      <c r="S247" s="486"/>
      <c r="T247" s="486">
        <f t="shared" si="98"/>
        <v>0</v>
      </c>
      <c r="U247" s="486"/>
      <c r="V247" s="486">
        <f>SUM(J247,P247)</f>
        <v>0</v>
      </c>
      <c r="W247" s="486"/>
      <c r="X247" s="486">
        <f>SUM(L247,R247)</f>
        <v>0</v>
      </c>
      <c r="Y247" s="486"/>
      <c r="Z247" s="486">
        <f>SUM(N247,T247)</f>
        <v>0</v>
      </c>
      <c r="AA247" s="486"/>
      <c r="AB247" s="486">
        <v>0</v>
      </c>
      <c r="AC247" s="486"/>
      <c r="AD247" s="486">
        <v>0</v>
      </c>
      <c r="AE247" s="486"/>
      <c r="AF247" s="486">
        <v>0</v>
      </c>
      <c r="AG247" s="486"/>
      <c r="AH247" s="486">
        <v>0</v>
      </c>
      <c r="AI247" s="486"/>
      <c r="AJ247" s="487">
        <f>SUM(AB247,AH247)</f>
        <v>0</v>
      </c>
      <c r="AK247" s="486"/>
      <c r="AL247" s="486">
        <v>0</v>
      </c>
      <c r="AM247" s="486"/>
      <c r="AN247" s="486">
        <v>0</v>
      </c>
      <c r="AO247" s="486"/>
      <c r="AP247" s="486">
        <v>0</v>
      </c>
      <c r="AQ247" s="486"/>
      <c r="AR247" s="486">
        <v>0</v>
      </c>
      <c r="AS247" s="486"/>
      <c r="AT247" s="487">
        <f>SUM(AL247,AN247,AP247,AR247)</f>
        <v>0</v>
      </c>
      <c r="AU247" s="486"/>
      <c r="AV247" s="488">
        <v>0</v>
      </c>
    </row>
    <row r="248" spans="2:48" ht="12">
      <c r="B248" s="492"/>
      <c r="C248" s="484"/>
      <c r="D248" s="493"/>
      <c r="E248" s="497"/>
      <c r="F248" s="497"/>
      <c r="G248" s="497"/>
      <c r="H248" s="497"/>
      <c r="I248" s="497"/>
      <c r="J248" s="497"/>
      <c r="K248" s="497"/>
      <c r="L248" s="497"/>
      <c r="M248" s="497"/>
      <c r="N248" s="497"/>
      <c r="O248" s="497"/>
      <c r="P248" s="497"/>
      <c r="Q248" s="497"/>
      <c r="R248" s="497"/>
      <c r="S248" s="497"/>
      <c r="T248" s="497"/>
      <c r="U248" s="497"/>
      <c r="V248" s="497"/>
      <c r="W248" s="497"/>
      <c r="X248" s="497"/>
      <c r="Y248" s="497"/>
      <c r="Z248" s="497"/>
      <c r="AA248" s="498"/>
      <c r="AB248" s="497"/>
      <c r="AC248" s="497"/>
      <c r="AD248" s="497"/>
      <c r="AE248" s="497"/>
      <c r="AF248" s="497"/>
      <c r="AG248" s="497"/>
      <c r="AH248" s="497"/>
      <c r="AI248" s="497"/>
      <c r="AJ248" s="497"/>
      <c r="AK248" s="497"/>
      <c r="AL248" s="497"/>
      <c r="AM248" s="497"/>
      <c r="AN248" s="497"/>
      <c r="AO248" s="497"/>
      <c r="AP248" s="497"/>
      <c r="AQ248" s="497"/>
      <c r="AR248" s="497"/>
      <c r="AS248" s="497"/>
      <c r="AT248" s="497"/>
      <c r="AU248" s="497"/>
      <c r="AV248" s="493"/>
    </row>
    <row r="249" spans="2:48" s="477" customFormat="1" ht="16.5" customHeight="1">
      <c r="B249" s="465"/>
      <c r="C249" s="478"/>
      <c r="D249" s="479" t="s">
        <v>1129</v>
      </c>
      <c r="E249" s="480">
        <f>SUM(E250,E254)</f>
        <v>358</v>
      </c>
      <c r="F249" s="480">
        <f>SUM(F250,F254)</f>
        <v>208</v>
      </c>
      <c r="G249" s="480">
        <f>SUM(G250,G254)</f>
        <v>6</v>
      </c>
      <c r="H249" s="480">
        <f>SUM(H250,H254)</f>
        <v>144</v>
      </c>
      <c r="I249" s="480"/>
      <c r="J249" s="480">
        <f>SUM(J250,J254)</f>
        <v>5588</v>
      </c>
      <c r="K249" s="480"/>
      <c r="L249" s="480">
        <f>SUM(L250,L254)</f>
        <v>15998</v>
      </c>
      <c r="M249" s="480"/>
      <c r="N249" s="481">
        <f aca="true" t="shared" si="105" ref="N249:N261">SUM(J249,L249)</f>
        <v>21586</v>
      </c>
      <c r="O249" s="480"/>
      <c r="P249" s="480">
        <f>SUM(P250,P254)</f>
        <v>137</v>
      </c>
      <c r="Q249" s="480"/>
      <c r="R249" s="480">
        <f>SUM(R250,R254)</f>
        <v>81</v>
      </c>
      <c r="S249" s="480"/>
      <c r="T249" s="481">
        <f aca="true" t="shared" si="106" ref="T249:T262">SUM(P249,R249)</f>
        <v>218</v>
      </c>
      <c r="U249" s="480"/>
      <c r="V249" s="481">
        <f aca="true" t="shared" si="107" ref="V249:V261">SUM(J249,P249)</f>
        <v>5725</v>
      </c>
      <c r="W249" s="481"/>
      <c r="X249" s="481">
        <f aca="true" t="shared" si="108" ref="X249:X261">SUM(L249,R249)</f>
        <v>16079</v>
      </c>
      <c r="Y249" s="481"/>
      <c r="Z249" s="481">
        <f aca="true" t="shared" si="109" ref="Z249:Z261">SUM(N249,T249)</f>
        <v>21804</v>
      </c>
      <c r="AA249" s="480"/>
      <c r="AB249" s="480">
        <v>0</v>
      </c>
      <c r="AC249" s="480"/>
      <c r="AD249" s="480">
        <v>0</v>
      </c>
      <c r="AE249" s="480"/>
      <c r="AF249" s="480">
        <v>0</v>
      </c>
      <c r="AG249" s="480"/>
      <c r="AH249" s="480">
        <v>0</v>
      </c>
      <c r="AI249" s="481"/>
      <c r="AJ249" s="480">
        <f>SUM(AJ250,AJ254)</f>
        <v>1177187</v>
      </c>
      <c r="AK249" s="480"/>
      <c r="AL249" s="480">
        <v>0</v>
      </c>
      <c r="AM249" s="480"/>
      <c r="AN249" s="480">
        <v>0</v>
      </c>
      <c r="AO249" s="481"/>
      <c r="AP249" s="480">
        <v>0</v>
      </c>
      <c r="AQ249" s="481"/>
      <c r="AR249" s="480">
        <v>0</v>
      </c>
      <c r="AS249" s="481"/>
      <c r="AT249" s="480">
        <f>SUM(AT250,AT254)</f>
        <v>4342529</v>
      </c>
      <c r="AU249" s="480"/>
      <c r="AV249" s="482">
        <f>SUM(AV250,AV254)</f>
        <v>0</v>
      </c>
    </row>
    <row r="250" spans="2:48" s="477" customFormat="1" ht="16.5" customHeight="1">
      <c r="B250" s="465"/>
      <c r="C250" s="478"/>
      <c r="D250" s="479" t="s">
        <v>306</v>
      </c>
      <c r="E250" s="481">
        <f>SUM(E251:E253)</f>
        <v>170</v>
      </c>
      <c r="F250" s="481">
        <f>SUM(F251:F253)</f>
        <v>52</v>
      </c>
      <c r="G250" s="481">
        <f>SUM(G251:G253)</f>
        <v>0</v>
      </c>
      <c r="H250" s="481">
        <f>SUM(H251:H253)</f>
        <v>118</v>
      </c>
      <c r="I250" s="481"/>
      <c r="J250" s="481">
        <f>SUM(J251:J253)</f>
        <v>375</v>
      </c>
      <c r="K250" s="481"/>
      <c r="L250" s="481">
        <f>SUM(L251:L253)</f>
        <v>1108</v>
      </c>
      <c r="M250" s="481"/>
      <c r="N250" s="481">
        <f t="shared" si="105"/>
        <v>1483</v>
      </c>
      <c r="O250" s="481"/>
      <c r="P250" s="481">
        <f>SUM(P251:P253)</f>
        <v>120</v>
      </c>
      <c r="Q250" s="481"/>
      <c r="R250" s="481">
        <f>SUM(R251:R253)</f>
        <v>70</v>
      </c>
      <c r="S250" s="481"/>
      <c r="T250" s="481">
        <f t="shared" si="106"/>
        <v>190</v>
      </c>
      <c r="U250" s="481"/>
      <c r="V250" s="481">
        <f t="shared" si="107"/>
        <v>495</v>
      </c>
      <c r="W250" s="481"/>
      <c r="X250" s="481">
        <f t="shared" si="108"/>
        <v>1178</v>
      </c>
      <c r="Y250" s="481"/>
      <c r="Z250" s="481">
        <f t="shared" si="109"/>
        <v>1673</v>
      </c>
      <c r="AA250" s="481"/>
      <c r="AB250" s="481">
        <f>SUM(AB251:AB253)</f>
        <v>0</v>
      </c>
      <c r="AC250" s="481"/>
      <c r="AD250" s="481">
        <f>SUM(AD251:AD253)</f>
        <v>0</v>
      </c>
      <c r="AE250" s="481"/>
      <c r="AF250" s="481">
        <f>SUM(AF251:AF253)</f>
        <v>0</v>
      </c>
      <c r="AG250" s="481"/>
      <c r="AH250" s="481">
        <f>SUM(AH251:AH253)</f>
        <v>0</v>
      </c>
      <c r="AI250" s="481"/>
      <c r="AJ250" s="481">
        <f>SUM(AJ251:AJ253)</f>
        <v>57627</v>
      </c>
      <c r="AK250" s="481"/>
      <c r="AL250" s="481">
        <f>SUM(AL251:AL253)</f>
        <v>0</v>
      </c>
      <c r="AM250" s="481"/>
      <c r="AN250" s="481">
        <f>SUM(AN251:AN253)</f>
        <v>0</v>
      </c>
      <c r="AO250" s="481"/>
      <c r="AP250" s="481">
        <f>SUM(AP251:AP253)</f>
        <v>0</v>
      </c>
      <c r="AQ250" s="481"/>
      <c r="AR250" s="481">
        <f>SUM(AR251:AR253)</f>
        <v>0</v>
      </c>
      <c r="AS250" s="481"/>
      <c r="AT250" s="481">
        <f>SUM(AT251:AT253)</f>
        <v>73049</v>
      </c>
      <c r="AU250" s="481"/>
      <c r="AV250" s="483">
        <f>SUM(AV251:AV253)</f>
        <v>0</v>
      </c>
    </row>
    <row r="251" spans="2:48" s="461" customFormat="1" ht="16.5" customHeight="1">
      <c r="B251" s="465"/>
      <c r="C251" s="484"/>
      <c r="D251" s="485" t="s">
        <v>307</v>
      </c>
      <c r="E251" s="486">
        <f>SUM(F251:H251)</f>
        <v>28</v>
      </c>
      <c r="F251" s="486">
        <v>1</v>
      </c>
      <c r="G251" s="486">
        <v>0</v>
      </c>
      <c r="H251" s="486">
        <v>27</v>
      </c>
      <c r="I251" s="486"/>
      <c r="J251" s="486">
        <v>8</v>
      </c>
      <c r="K251" s="486"/>
      <c r="L251" s="486">
        <v>9</v>
      </c>
      <c r="M251" s="486"/>
      <c r="N251" s="486">
        <f t="shared" si="105"/>
        <v>17</v>
      </c>
      <c r="O251" s="486"/>
      <c r="P251" s="486">
        <v>28</v>
      </c>
      <c r="Q251" s="486"/>
      <c r="R251" s="486">
        <v>16</v>
      </c>
      <c r="S251" s="486"/>
      <c r="T251" s="486">
        <f t="shared" si="106"/>
        <v>44</v>
      </c>
      <c r="U251" s="486"/>
      <c r="V251" s="486">
        <f t="shared" si="107"/>
        <v>36</v>
      </c>
      <c r="W251" s="486"/>
      <c r="X251" s="486">
        <f t="shared" si="108"/>
        <v>25</v>
      </c>
      <c r="Y251" s="486"/>
      <c r="Z251" s="486">
        <f t="shared" si="109"/>
        <v>61</v>
      </c>
      <c r="AA251" s="486"/>
      <c r="AB251" s="487">
        <v>0</v>
      </c>
      <c r="AC251" s="487"/>
      <c r="AD251" s="487">
        <v>0</v>
      </c>
      <c r="AE251" s="487"/>
      <c r="AF251" s="487">
        <v>0</v>
      </c>
      <c r="AG251" s="486"/>
      <c r="AH251" s="487">
        <v>0</v>
      </c>
      <c r="AI251" s="486"/>
      <c r="AJ251" s="487">
        <v>894</v>
      </c>
      <c r="AK251" s="486"/>
      <c r="AL251" s="487">
        <v>0</v>
      </c>
      <c r="AM251" s="486"/>
      <c r="AN251" s="487">
        <v>0</v>
      </c>
      <c r="AO251" s="486"/>
      <c r="AP251" s="487">
        <v>0</v>
      </c>
      <c r="AQ251" s="486"/>
      <c r="AR251" s="487">
        <v>0</v>
      </c>
      <c r="AS251" s="486"/>
      <c r="AT251" s="487">
        <v>2027</v>
      </c>
      <c r="AU251" s="486"/>
      <c r="AV251" s="488">
        <v>0</v>
      </c>
    </row>
    <row r="252" spans="2:48" s="461" customFormat="1" ht="16.5" customHeight="1">
      <c r="B252" s="465"/>
      <c r="C252" s="484"/>
      <c r="D252" s="485" t="s">
        <v>309</v>
      </c>
      <c r="E252" s="486">
        <f>SUM(F252:H252)</f>
        <v>66</v>
      </c>
      <c r="F252" s="486">
        <v>14</v>
      </c>
      <c r="G252" s="486">
        <v>0</v>
      </c>
      <c r="H252" s="486">
        <v>52</v>
      </c>
      <c r="I252" s="486"/>
      <c r="J252" s="486">
        <v>114</v>
      </c>
      <c r="K252" s="486"/>
      <c r="L252" s="486">
        <v>251</v>
      </c>
      <c r="M252" s="486"/>
      <c r="N252" s="486">
        <f t="shared" si="105"/>
        <v>365</v>
      </c>
      <c r="O252" s="486"/>
      <c r="P252" s="486">
        <v>48</v>
      </c>
      <c r="Q252" s="486"/>
      <c r="R252" s="486">
        <v>34</v>
      </c>
      <c r="S252" s="486"/>
      <c r="T252" s="486">
        <f t="shared" si="106"/>
        <v>82</v>
      </c>
      <c r="U252" s="486"/>
      <c r="V252" s="486">
        <f t="shared" si="107"/>
        <v>162</v>
      </c>
      <c r="W252" s="486"/>
      <c r="X252" s="486">
        <f t="shared" si="108"/>
        <v>285</v>
      </c>
      <c r="Y252" s="486"/>
      <c r="Z252" s="486">
        <f t="shared" si="109"/>
        <v>447</v>
      </c>
      <c r="AA252" s="486"/>
      <c r="AB252" s="487">
        <v>0</v>
      </c>
      <c r="AC252" s="487"/>
      <c r="AD252" s="487">
        <v>0</v>
      </c>
      <c r="AE252" s="487"/>
      <c r="AF252" s="487">
        <v>0</v>
      </c>
      <c r="AG252" s="486"/>
      <c r="AH252" s="487">
        <v>0</v>
      </c>
      <c r="AI252" s="486"/>
      <c r="AJ252" s="487">
        <v>16116</v>
      </c>
      <c r="AK252" s="486"/>
      <c r="AL252" s="487">
        <v>0</v>
      </c>
      <c r="AM252" s="486"/>
      <c r="AN252" s="487">
        <v>0</v>
      </c>
      <c r="AO252" s="486"/>
      <c r="AP252" s="487">
        <v>0</v>
      </c>
      <c r="AQ252" s="486"/>
      <c r="AR252" s="487">
        <v>0</v>
      </c>
      <c r="AS252" s="486"/>
      <c r="AT252" s="487">
        <v>26244</v>
      </c>
      <c r="AU252" s="486"/>
      <c r="AV252" s="488">
        <v>0</v>
      </c>
    </row>
    <row r="253" spans="2:48" s="461" customFormat="1" ht="16.5" customHeight="1">
      <c r="B253" s="465">
        <v>35</v>
      </c>
      <c r="C253" s="484"/>
      <c r="D253" s="485" t="s">
        <v>310</v>
      </c>
      <c r="E253" s="486">
        <f>SUM(F253:H253)</f>
        <v>76</v>
      </c>
      <c r="F253" s="486">
        <v>37</v>
      </c>
      <c r="G253" s="486">
        <v>0</v>
      </c>
      <c r="H253" s="486">
        <v>39</v>
      </c>
      <c r="I253" s="486"/>
      <c r="J253" s="486">
        <v>253</v>
      </c>
      <c r="K253" s="486"/>
      <c r="L253" s="486">
        <v>848</v>
      </c>
      <c r="M253" s="486"/>
      <c r="N253" s="486">
        <f t="shared" si="105"/>
        <v>1101</v>
      </c>
      <c r="O253" s="486"/>
      <c r="P253" s="486">
        <v>44</v>
      </c>
      <c r="Q253" s="486"/>
      <c r="R253" s="486">
        <v>20</v>
      </c>
      <c r="S253" s="486"/>
      <c r="T253" s="486">
        <f t="shared" si="106"/>
        <v>64</v>
      </c>
      <c r="U253" s="486"/>
      <c r="V253" s="486">
        <f t="shared" si="107"/>
        <v>297</v>
      </c>
      <c r="W253" s="486"/>
      <c r="X253" s="486">
        <f t="shared" si="108"/>
        <v>868</v>
      </c>
      <c r="Y253" s="486"/>
      <c r="Z253" s="486">
        <f t="shared" si="109"/>
        <v>1165</v>
      </c>
      <c r="AA253" s="486"/>
      <c r="AB253" s="487">
        <v>0</v>
      </c>
      <c r="AC253" s="487"/>
      <c r="AD253" s="487">
        <v>0</v>
      </c>
      <c r="AE253" s="487"/>
      <c r="AF253" s="487">
        <v>0</v>
      </c>
      <c r="AG253" s="486"/>
      <c r="AH253" s="487">
        <v>0</v>
      </c>
      <c r="AI253" s="486"/>
      <c r="AJ253" s="487">
        <v>40617</v>
      </c>
      <c r="AK253" s="486"/>
      <c r="AL253" s="487">
        <v>0</v>
      </c>
      <c r="AM253" s="486"/>
      <c r="AN253" s="487">
        <v>0</v>
      </c>
      <c r="AO253" s="486"/>
      <c r="AP253" s="487">
        <v>0</v>
      </c>
      <c r="AQ253" s="486"/>
      <c r="AR253" s="487">
        <v>0</v>
      </c>
      <c r="AS253" s="486"/>
      <c r="AT253" s="487">
        <v>44778</v>
      </c>
      <c r="AU253" s="486"/>
      <c r="AV253" s="488">
        <v>0</v>
      </c>
    </row>
    <row r="254" spans="2:48" s="477" customFormat="1" ht="16.5" customHeight="1">
      <c r="B254" s="1497" t="s">
        <v>342</v>
      </c>
      <c r="C254" s="489"/>
      <c r="D254" s="479" t="s">
        <v>311</v>
      </c>
      <c r="E254" s="481">
        <f>SUM(E255:E262)</f>
        <v>188</v>
      </c>
      <c r="F254" s="481">
        <f>SUM(F255:F262)</f>
        <v>156</v>
      </c>
      <c r="G254" s="481">
        <f>SUM(G255:G262)</f>
        <v>6</v>
      </c>
      <c r="H254" s="481">
        <f>SUM(H255:H262)</f>
        <v>26</v>
      </c>
      <c r="I254" s="481"/>
      <c r="J254" s="481">
        <f>SUM(J255:J262)</f>
        <v>5213</v>
      </c>
      <c r="K254" s="481"/>
      <c r="L254" s="481">
        <f>SUM(L255:L262)</f>
        <v>14890</v>
      </c>
      <c r="M254" s="481"/>
      <c r="N254" s="481">
        <f t="shared" si="105"/>
        <v>20103</v>
      </c>
      <c r="O254" s="481"/>
      <c r="P254" s="481">
        <f>SUM(P255:P262)</f>
        <v>17</v>
      </c>
      <c r="Q254" s="481"/>
      <c r="R254" s="481">
        <f>SUM(R255:R262)</f>
        <v>11</v>
      </c>
      <c r="S254" s="481"/>
      <c r="T254" s="481">
        <f t="shared" si="106"/>
        <v>28</v>
      </c>
      <c r="U254" s="481"/>
      <c r="V254" s="481">
        <f t="shared" si="107"/>
        <v>5230</v>
      </c>
      <c r="W254" s="481"/>
      <c r="X254" s="481">
        <f t="shared" si="108"/>
        <v>14901</v>
      </c>
      <c r="Y254" s="481"/>
      <c r="Z254" s="481">
        <f t="shared" si="109"/>
        <v>20131</v>
      </c>
      <c r="AA254" s="481"/>
      <c r="AB254" s="481">
        <f>SUM(AB255:AB262)</f>
        <v>213267</v>
      </c>
      <c r="AC254" s="481"/>
      <c r="AD254" s="481">
        <f>SUM(AD255:AD262)</f>
        <v>840871</v>
      </c>
      <c r="AE254" s="481"/>
      <c r="AF254" s="481">
        <f>SUM(AF255:AF262)</f>
        <v>264292</v>
      </c>
      <c r="AG254" s="481"/>
      <c r="AH254" s="481">
        <f>SUM(AH255:AH262)</f>
        <v>14397</v>
      </c>
      <c r="AI254" s="481"/>
      <c r="AJ254" s="480">
        <f aca="true" t="shared" si="110" ref="AJ254:AJ261">SUM(AD254:AH254)</f>
        <v>1119560</v>
      </c>
      <c r="AK254" s="481"/>
      <c r="AL254" s="481">
        <f>SUM(AL255:AL262)</f>
        <v>3919199</v>
      </c>
      <c r="AM254" s="481"/>
      <c r="AN254" s="481">
        <f>SUM(AN255:AN262)</f>
        <v>19105</v>
      </c>
      <c r="AO254" s="481"/>
      <c r="AP254" s="481">
        <f>SUM(AP255:AP262)</f>
        <v>37367</v>
      </c>
      <c r="AQ254" s="481"/>
      <c r="AR254" s="481">
        <f>SUM(AR255:AR262)</f>
        <v>293809</v>
      </c>
      <c r="AS254" s="481"/>
      <c r="AT254" s="480">
        <f aca="true" t="shared" si="111" ref="AT254:AT261">SUM(AL254,AN254,AP254,AR254)</f>
        <v>4269480</v>
      </c>
      <c r="AU254" s="481"/>
      <c r="AV254" s="483">
        <f>SUM(AV255:AV262)</f>
        <v>0</v>
      </c>
    </row>
    <row r="255" spans="2:48" s="461" customFormat="1" ht="16.5" customHeight="1">
      <c r="B255" s="1497"/>
      <c r="C255" s="484"/>
      <c r="D255" s="485" t="s">
        <v>312</v>
      </c>
      <c r="E255" s="486">
        <f aca="true" t="shared" si="112" ref="E255:E262">SUM(F255:H255)</f>
        <v>36</v>
      </c>
      <c r="F255" s="486">
        <v>25</v>
      </c>
      <c r="G255" s="486">
        <v>0</v>
      </c>
      <c r="H255" s="486">
        <v>11</v>
      </c>
      <c r="I255" s="486"/>
      <c r="J255" s="486">
        <v>240</v>
      </c>
      <c r="K255" s="486"/>
      <c r="L255" s="486">
        <v>674</v>
      </c>
      <c r="M255" s="486"/>
      <c r="N255" s="486">
        <f t="shared" si="105"/>
        <v>914</v>
      </c>
      <c r="O255" s="486"/>
      <c r="P255" s="486">
        <v>7</v>
      </c>
      <c r="Q255" s="486"/>
      <c r="R255" s="486">
        <v>5</v>
      </c>
      <c r="S255" s="486"/>
      <c r="T255" s="486">
        <f t="shared" si="106"/>
        <v>12</v>
      </c>
      <c r="U255" s="486"/>
      <c r="V255" s="486">
        <f t="shared" si="107"/>
        <v>247</v>
      </c>
      <c r="W255" s="486"/>
      <c r="X255" s="486">
        <f t="shared" si="108"/>
        <v>679</v>
      </c>
      <c r="Y255" s="486"/>
      <c r="Z255" s="486">
        <f t="shared" si="109"/>
        <v>926</v>
      </c>
      <c r="AA255" s="486"/>
      <c r="AB255" s="487">
        <v>9747</v>
      </c>
      <c r="AC255" s="487"/>
      <c r="AD255" s="487">
        <v>31762</v>
      </c>
      <c r="AE255" s="487"/>
      <c r="AF255" s="487">
        <v>5920</v>
      </c>
      <c r="AG255" s="486"/>
      <c r="AH255" s="486">
        <v>635</v>
      </c>
      <c r="AI255" s="486"/>
      <c r="AJ255" s="487">
        <f t="shared" si="110"/>
        <v>38317</v>
      </c>
      <c r="AK255" s="486"/>
      <c r="AL255" s="487">
        <v>61025</v>
      </c>
      <c r="AM255" s="486"/>
      <c r="AN255" s="486">
        <v>1140</v>
      </c>
      <c r="AO255" s="486"/>
      <c r="AP255" s="486">
        <v>799</v>
      </c>
      <c r="AQ255" s="486"/>
      <c r="AR255" s="486">
        <v>5571</v>
      </c>
      <c r="AS255" s="486"/>
      <c r="AT255" s="487">
        <f t="shared" si="111"/>
        <v>68535</v>
      </c>
      <c r="AU255" s="486"/>
      <c r="AV255" s="488">
        <v>0</v>
      </c>
    </row>
    <row r="256" spans="2:48" s="461" customFormat="1" ht="16.5" customHeight="1">
      <c r="B256" s="1497"/>
      <c r="C256" s="490"/>
      <c r="D256" s="485" t="s">
        <v>313</v>
      </c>
      <c r="E256" s="486">
        <f t="shared" si="112"/>
        <v>46</v>
      </c>
      <c r="F256" s="486">
        <v>33</v>
      </c>
      <c r="G256" s="486">
        <v>3</v>
      </c>
      <c r="H256" s="486">
        <v>10</v>
      </c>
      <c r="I256" s="486"/>
      <c r="J256" s="486">
        <v>417</v>
      </c>
      <c r="K256" s="486"/>
      <c r="L256" s="486">
        <v>1271</v>
      </c>
      <c r="M256" s="486"/>
      <c r="N256" s="486">
        <f t="shared" si="105"/>
        <v>1688</v>
      </c>
      <c r="O256" s="486"/>
      <c r="P256" s="486">
        <v>6</v>
      </c>
      <c r="Q256" s="486"/>
      <c r="R256" s="486">
        <v>3</v>
      </c>
      <c r="S256" s="486"/>
      <c r="T256" s="486">
        <f t="shared" si="106"/>
        <v>9</v>
      </c>
      <c r="U256" s="486"/>
      <c r="V256" s="486">
        <f t="shared" si="107"/>
        <v>423</v>
      </c>
      <c r="W256" s="486"/>
      <c r="X256" s="486">
        <f t="shared" si="108"/>
        <v>1274</v>
      </c>
      <c r="Y256" s="486"/>
      <c r="Z256" s="486">
        <f t="shared" si="109"/>
        <v>1697</v>
      </c>
      <c r="AA256" s="486"/>
      <c r="AB256" s="487">
        <v>17168</v>
      </c>
      <c r="AC256" s="487"/>
      <c r="AD256" s="487">
        <v>54297</v>
      </c>
      <c r="AE256" s="487"/>
      <c r="AF256" s="487">
        <v>11659</v>
      </c>
      <c r="AG256" s="486"/>
      <c r="AH256" s="486">
        <v>2017</v>
      </c>
      <c r="AI256" s="486"/>
      <c r="AJ256" s="487">
        <f t="shared" si="110"/>
        <v>67973</v>
      </c>
      <c r="AK256" s="486"/>
      <c r="AL256" s="487">
        <v>162223</v>
      </c>
      <c r="AM256" s="486"/>
      <c r="AN256" s="486">
        <v>2214</v>
      </c>
      <c r="AO256" s="486"/>
      <c r="AP256" s="486">
        <v>1608</v>
      </c>
      <c r="AQ256" s="486"/>
      <c r="AR256" s="486">
        <v>17261</v>
      </c>
      <c r="AS256" s="486"/>
      <c r="AT256" s="487">
        <f t="shared" si="111"/>
        <v>183306</v>
      </c>
      <c r="AU256" s="486"/>
      <c r="AV256" s="488">
        <v>0</v>
      </c>
    </row>
    <row r="257" spans="2:48" s="461" customFormat="1" ht="16.5" customHeight="1">
      <c r="B257" s="1497"/>
      <c r="C257" s="490"/>
      <c r="D257" s="485" t="s">
        <v>314</v>
      </c>
      <c r="E257" s="486">
        <f t="shared" si="112"/>
        <v>61</v>
      </c>
      <c r="F257" s="486">
        <v>53</v>
      </c>
      <c r="G257" s="486">
        <v>3</v>
      </c>
      <c r="H257" s="486">
        <v>5</v>
      </c>
      <c r="I257" s="486"/>
      <c r="J257" s="486">
        <v>980</v>
      </c>
      <c r="K257" s="486"/>
      <c r="L257" s="486">
        <v>3367</v>
      </c>
      <c r="M257" s="486"/>
      <c r="N257" s="486">
        <f t="shared" si="105"/>
        <v>4347</v>
      </c>
      <c r="O257" s="486"/>
      <c r="P257" s="486">
        <v>4</v>
      </c>
      <c r="Q257" s="486"/>
      <c r="R257" s="486">
        <v>3</v>
      </c>
      <c r="S257" s="486"/>
      <c r="T257" s="486">
        <f t="shared" si="106"/>
        <v>7</v>
      </c>
      <c r="U257" s="486"/>
      <c r="V257" s="486">
        <f t="shared" si="107"/>
        <v>984</v>
      </c>
      <c r="W257" s="486"/>
      <c r="X257" s="486">
        <f t="shared" si="108"/>
        <v>3370</v>
      </c>
      <c r="Y257" s="486"/>
      <c r="Z257" s="486">
        <f t="shared" si="109"/>
        <v>4354</v>
      </c>
      <c r="AA257" s="486"/>
      <c r="AB257" s="487">
        <v>43722</v>
      </c>
      <c r="AC257" s="487"/>
      <c r="AD257" s="487">
        <v>143693</v>
      </c>
      <c r="AE257" s="487"/>
      <c r="AF257" s="487">
        <v>31608</v>
      </c>
      <c r="AG257" s="486"/>
      <c r="AH257" s="486">
        <v>1719</v>
      </c>
      <c r="AI257" s="486"/>
      <c r="AJ257" s="487">
        <f t="shared" si="110"/>
        <v>177020</v>
      </c>
      <c r="AK257" s="486"/>
      <c r="AL257" s="487">
        <v>521021</v>
      </c>
      <c r="AM257" s="486"/>
      <c r="AN257" s="486">
        <v>3880</v>
      </c>
      <c r="AO257" s="486"/>
      <c r="AP257" s="486">
        <v>3989</v>
      </c>
      <c r="AQ257" s="486"/>
      <c r="AR257" s="486">
        <v>55971</v>
      </c>
      <c r="AS257" s="486"/>
      <c r="AT257" s="487">
        <f t="shared" si="111"/>
        <v>584861</v>
      </c>
      <c r="AU257" s="486"/>
      <c r="AV257" s="488">
        <v>0</v>
      </c>
    </row>
    <row r="258" spans="2:48" s="461" customFormat="1" ht="16.5" customHeight="1">
      <c r="B258" s="1497"/>
      <c r="C258" s="490"/>
      <c r="D258" s="485" t="s">
        <v>315</v>
      </c>
      <c r="E258" s="486">
        <f t="shared" si="112"/>
        <v>23</v>
      </c>
      <c r="F258" s="486">
        <v>23</v>
      </c>
      <c r="G258" s="486">
        <v>0</v>
      </c>
      <c r="H258" s="486">
        <v>0</v>
      </c>
      <c r="I258" s="486"/>
      <c r="J258" s="486">
        <v>655</v>
      </c>
      <c r="K258" s="486"/>
      <c r="L258" s="486">
        <v>2697</v>
      </c>
      <c r="M258" s="486"/>
      <c r="N258" s="486">
        <f t="shared" si="105"/>
        <v>3352</v>
      </c>
      <c r="O258" s="486"/>
      <c r="P258" s="486">
        <v>0</v>
      </c>
      <c r="Q258" s="486"/>
      <c r="R258" s="486">
        <v>0</v>
      </c>
      <c r="S258" s="486"/>
      <c r="T258" s="486">
        <f t="shared" si="106"/>
        <v>0</v>
      </c>
      <c r="U258" s="486"/>
      <c r="V258" s="486">
        <f t="shared" si="107"/>
        <v>655</v>
      </c>
      <c r="W258" s="486"/>
      <c r="X258" s="486">
        <f t="shared" si="108"/>
        <v>2697</v>
      </c>
      <c r="Y258" s="486"/>
      <c r="Z258" s="486">
        <f t="shared" si="109"/>
        <v>3352</v>
      </c>
      <c r="AA258" s="486"/>
      <c r="AB258" s="487">
        <v>35267</v>
      </c>
      <c r="AC258" s="487"/>
      <c r="AD258" s="487">
        <v>132750</v>
      </c>
      <c r="AE258" s="487"/>
      <c r="AF258" s="487">
        <v>29833</v>
      </c>
      <c r="AG258" s="486"/>
      <c r="AH258" s="486">
        <v>3678</v>
      </c>
      <c r="AI258" s="486"/>
      <c r="AJ258" s="487">
        <f t="shared" si="110"/>
        <v>166261</v>
      </c>
      <c r="AK258" s="486"/>
      <c r="AL258" s="487">
        <v>651802</v>
      </c>
      <c r="AM258" s="486"/>
      <c r="AN258" s="486">
        <v>4568</v>
      </c>
      <c r="AO258" s="486"/>
      <c r="AP258" s="486">
        <v>3752</v>
      </c>
      <c r="AQ258" s="486"/>
      <c r="AR258" s="486">
        <v>62902</v>
      </c>
      <c r="AS258" s="486"/>
      <c r="AT258" s="487">
        <f t="shared" si="111"/>
        <v>723024</v>
      </c>
      <c r="AU258" s="486"/>
      <c r="AV258" s="488">
        <v>0</v>
      </c>
    </row>
    <row r="259" spans="2:48" s="461" customFormat="1" ht="16.5" customHeight="1">
      <c r="B259" s="1497"/>
      <c r="C259" s="490"/>
      <c r="D259" s="485" t="s">
        <v>316</v>
      </c>
      <c r="E259" s="486">
        <f t="shared" si="112"/>
        <v>10</v>
      </c>
      <c r="F259" s="486">
        <v>10</v>
      </c>
      <c r="G259" s="486">
        <v>0</v>
      </c>
      <c r="H259" s="486">
        <v>0</v>
      </c>
      <c r="I259" s="486"/>
      <c r="J259" s="486">
        <v>402</v>
      </c>
      <c r="K259" s="486"/>
      <c r="L259" s="486">
        <v>2104</v>
      </c>
      <c r="M259" s="486"/>
      <c r="N259" s="486">
        <f t="shared" si="105"/>
        <v>2506</v>
      </c>
      <c r="O259" s="486"/>
      <c r="P259" s="486">
        <v>0</v>
      </c>
      <c r="Q259" s="486"/>
      <c r="R259" s="486">
        <v>0</v>
      </c>
      <c r="S259" s="486"/>
      <c r="T259" s="486">
        <f t="shared" si="106"/>
        <v>0</v>
      </c>
      <c r="U259" s="486"/>
      <c r="V259" s="486">
        <f t="shared" si="107"/>
        <v>402</v>
      </c>
      <c r="W259" s="486"/>
      <c r="X259" s="486">
        <f t="shared" si="108"/>
        <v>2104</v>
      </c>
      <c r="Y259" s="486"/>
      <c r="Z259" s="486">
        <f t="shared" si="109"/>
        <v>2506</v>
      </c>
      <c r="AA259" s="486"/>
      <c r="AB259" s="487">
        <v>24294</v>
      </c>
      <c r="AC259" s="487"/>
      <c r="AD259" s="487">
        <v>86617</v>
      </c>
      <c r="AE259" s="487"/>
      <c r="AF259" s="487">
        <v>15752</v>
      </c>
      <c r="AG259" s="486"/>
      <c r="AH259" s="486">
        <v>639</v>
      </c>
      <c r="AI259" s="486"/>
      <c r="AJ259" s="487">
        <f t="shared" si="110"/>
        <v>103008</v>
      </c>
      <c r="AK259" s="486"/>
      <c r="AL259" s="487">
        <v>373217</v>
      </c>
      <c r="AM259" s="486"/>
      <c r="AN259" s="486">
        <v>3601</v>
      </c>
      <c r="AO259" s="486"/>
      <c r="AP259" s="486">
        <v>8379</v>
      </c>
      <c r="AQ259" s="486"/>
      <c r="AR259" s="486">
        <v>50415</v>
      </c>
      <c r="AS259" s="486"/>
      <c r="AT259" s="487">
        <f t="shared" si="111"/>
        <v>435612</v>
      </c>
      <c r="AU259" s="486"/>
      <c r="AV259" s="488">
        <v>0</v>
      </c>
    </row>
    <row r="260" spans="2:48" s="461" customFormat="1" ht="16.5" customHeight="1">
      <c r="B260" s="1497"/>
      <c r="C260" s="490"/>
      <c r="D260" s="485" t="s">
        <v>317</v>
      </c>
      <c r="E260" s="486">
        <f t="shared" si="112"/>
        <v>6</v>
      </c>
      <c r="F260" s="486">
        <v>6</v>
      </c>
      <c r="G260" s="486">
        <v>0</v>
      </c>
      <c r="H260" s="486">
        <v>0</v>
      </c>
      <c r="I260" s="491"/>
      <c r="J260" s="486">
        <v>742</v>
      </c>
      <c r="K260" s="491"/>
      <c r="L260" s="486">
        <v>1666</v>
      </c>
      <c r="M260" s="491"/>
      <c r="N260" s="486">
        <f t="shared" si="105"/>
        <v>2408</v>
      </c>
      <c r="O260" s="486"/>
      <c r="P260" s="486">
        <v>0</v>
      </c>
      <c r="Q260" s="486"/>
      <c r="R260" s="486">
        <v>0</v>
      </c>
      <c r="S260" s="486"/>
      <c r="T260" s="486">
        <f t="shared" si="106"/>
        <v>0</v>
      </c>
      <c r="U260" s="491"/>
      <c r="V260" s="486">
        <f t="shared" si="107"/>
        <v>742</v>
      </c>
      <c r="W260" s="486"/>
      <c r="X260" s="486">
        <f t="shared" si="108"/>
        <v>1666</v>
      </c>
      <c r="Y260" s="486"/>
      <c r="Z260" s="486">
        <f t="shared" si="109"/>
        <v>2408</v>
      </c>
      <c r="AA260" s="491"/>
      <c r="AB260" s="487">
        <v>26844</v>
      </c>
      <c r="AC260" s="487"/>
      <c r="AD260" s="487">
        <v>109340</v>
      </c>
      <c r="AE260" s="487"/>
      <c r="AF260" s="487">
        <v>34162</v>
      </c>
      <c r="AG260" s="491"/>
      <c r="AH260" s="486">
        <v>1093</v>
      </c>
      <c r="AI260" s="491"/>
      <c r="AJ260" s="487">
        <f t="shared" si="110"/>
        <v>144595</v>
      </c>
      <c r="AK260" s="491"/>
      <c r="AL260" s="486">
        <v>499952</v>
      </c>
      <c r="AM260" s="491"/>
      <c r="AN260" s="486">
        <v>1265</v>
      </c>
      <c r="AO260" s="491"/>
      <c r="AP260" s="486">
        <v>4277</v>
      </c>
      <c r="AQ260" s="491"/>
      <c r="AR260" s="486">
        <v>29703</v>
      </c>
      <c r="AS260" s="491"/>
      <c r="AT260" s="487">
        <f t="shared" si="111"/>
        <v>535197</v>
      </c>
      <c r="AU260" s="486"/>
      <c r="AV260" s="488">
        <v>0</v>
      </c>
    </row>
    <row r="261" spans="2:48" s="461" customFormat="1" ht="16.5" customHeight="1">
      <c r="B261" s="465"/>
      <c r="C261" s="490"/>
      <c r="D261" s="485" t="s">
        <v>318</v>
      </c>
      <c r="E261" s="486">
        <f t="shared" si="112"/>
        <v>5</v>
      </c>
      <c r="F261" s="486">
        <v>5</v>
      </c>
      <c r="G261" s="486">
        <v>0</v>
      </c>
      <c r="H261" s="486">
        <v>0</v>
      </c>
      <c r="I261" s="491" t="s">
        <v>319</v>
      </c>
      <c r="J261" s="486">
        <v>1777</v>
      </c>
      <c r="K261" s="491" t="s">
        <v>319</v>
      </c>
      <c r="L261" s="486">
        <v>3111</v>
      </c>
      <c r="M261" s="491" t="s">
        <v>319</v>
      </c>
      <c r="N261" s="486">
        <f t="shared" si="105"/>
        <v>4888</v>
      </c>
      <c r="O261" s="486"/>
      <c r="P261" s="486">
        <v>0</v>
      </c>
      <c r="Q261" s="486"/>
      <c r="R261" s="486">
        <v>0</v>
      </c>
      <c r="S261" s="486"/>
      <c r="T261" s="486">
        <f t="shared" si="106"/>
        <v>0</v>
      </c>
      <c r="U261" s="491" t="s">
        <v>319</v>
      </c>
      <c r="V261" s="486">
        <f t="shared" si="107"/>
        <v>1777</v>
      </c>
      <c r="W261" s="491" t="s">
        <v>319</v>
      </c>
      <c r="X261" s="486">
        <f t="shared" si="108"/>
        <v>3111</v>
      </c>
      <c r="Y261" s="491" t="s">
        <v>319</v>
      </c>
      <c r="Z261" s="486">
        <f t="shared" si="109"/>
        <v>4888</v>
      </c>
      <c r="AA261" s="491" t="s">
        <v>319</v>
      </c>
      <c r="AB261" s="486">
        <v>56225</v>
      </c>
      <c r="AC261" s="491" t="s">
        <v>319</v>
      </c>
      <c r="AD261" s="486">
        <v>282412</v>
      </c>
      <c r="AE261" s="491" t="s">
        <v>319</v>
      </c>
      <c r="AF261" s="486">
        <v>135358</v>
      </c>
      <c r="AG261" s="491" t="s">
        <v>319</v>
      </c>
      <c r="AH261" s="486">
        <v>4616</v>
      </c>
      <c r="AI261" s="491" t="s">
        <v>319</v>
      </c>
      <c r="AJ261" s="487">
        <f t="shared" si="110"/>
        <v>422386</v>
      </c>
      <c r="AK261" s="491" t="s">
        <v>319</v>
      </c>
      <c r="AL261" s="486">
        <v>1649959</v>
      </c>
      <c r="AM261" s="491" t="s">
        <v>319</v>
      </c>
      <c r="AN261" s="486">
        <v>2437</v>
      </c>
      <c r="AO261" s="491" t="s">
        <v>319</v>
      </c>
      <c r="AP261" s="486">
        <v>14563</v>
      </c>
      <c r="AQ261" s="491" t="s">
        <v>319</v>
      </c>
      <c r="AR261" s="486">
        <v>71986</v>
      </c>
      <c r="AS261" s="491" t="s">
        <v>319</v>
      </c>
      <c r="AT261" s="487">
        <f t="shared" si="111"/>
        <v>1738945</v>
      </c>
      <c r="AU261" s="486"/>
      <c r="AV261" s="488">
        <v>0</v>
      </c>
    </row>
    <row r="262" spans="2:48" s="461" customFormat="1" ht="16.5" customHeight="1">
      <c r="B262" s="465"/>
      <c r="C262" s="490"/>
      <c r="D262" s="485" t="s">
        <v>320</v>
      </c>
      <c r="E262" s="486">
        <f t="shared" si="112"/>
        <v>1</v>
      </c>
      <c r="F262" s="486">
        <v>1</v>
      </c>
      <c r="G262" s="486">
        <v>0</v>
      </c>
      <c r="H262" s="486">
        <v>0</v>
      </c>
      <c r="I262" s="486"/>
      <c r="J262" s="486" t="s">
        <v>279</v>
      </c>
      <c r="K262" s="486"/>
      <c r="L262" s="486" t="s">
        <v>279</v>
      </c>
      <c r="M262" s="486"/>
      <c r="N262" s="486" t="s">
        <v>279</v>
      </c>
      <c r="O262" s="486"/>
      <c r="P262" s="486">
        <v>0</v>
      </c>
      <c r="Q262" s="486"/>
      <c r="R262" s="486">
        <v>0</v>
      </c>
      <c r="S262" s="486"/>
      <c r="T262" s="486">
        <f t="shared" si="106"/>
        <v>0</v>
      </c>
      <c r="U262" s="486"/>
      <c r="V262" s="486" t="s">
        <v>279</v>
      </c>
      <c r="W262" s="486"/>
      <c r="X262" s="486" t="s">
        <v>279</v>
      </c>
      <c r="Y262" s="486"/>
      <c r="Z262" s="486" t="s">
        <v>279</v>
      </c>
      <c r="AA262" s="486"/>
      <c r="AB262" s="486" t="s">
        <v>279</v>
      </c>
      <c r="AC262" s="486"/>
      <c r="AD262" s="486" t="s">
        <v>279</v>
      </c>
      <c r="AE262" s="486"/>
      <c r="AF262" s="486" t="s">
        <v>279</v>
      </c>
      <c r="AG262" s="486"/>
      <c r="AH262" s="486" t="s">
        <v>279</v>
      </c>
      <c r="AI262" s="486"/>
      <c r="AJ262" s="486" t="s">
        <v>279</v>
      </c>
      <c r="AK262" s="486"/>
      <c r="AL262" s="486" t="s">
        <v>279</v>
      </c>
      <c r="AM262" s="486"/>
      <c r="AN262" s="486" t="s">
        <v>279</v>
      </c>
      <c r="AO262" s="486"/>
      <c r="AP262" s="486" t="s">
        <v>279</v>
      </c>
      <c r="AQ262" s="486"/>
      <c r="AR262" s="486">
        <v>0</v>
      </c>
      <c r="AS262" s="486"/>
      <c r="AT262" s="486" t="s">
        <v>279</v>
      </c>
      <c r="AU262" s="486"/>
      <c r="AV262" s="488">
        <v>0</v>
      </c>
    </row>
    <row r="263" spans="2:48" ht="12">
      <c r="B263" s="492"/>
      <c r="C263" s="484"/>
      <c r="D263" s="493"/>
      <c r="E263" s="497"/>
      <c r="F263" s="497"/>
      <c r="G263" s="497"/>
      <c r="H263" s="497"/>
      <c r="I263" s="497"/>
      <c r="J263" s="497"/>
      <c r="K263" s="497"/>
      <c r="L263" s="497"/>
      <c r="M263" s="497"/>
      <c r="N263" s="497"/>
      <c r="O263" s="497"/>
      <c r="P263" s="497"/>
      <c r="Q263" s="497"/>
      <c r="R263" s="497"/>
      <c r="S263" s="497"/>
      <c r="T263" s="497"/>
      <c r="U263" s="497"/>
      <c r="V263" s="497"/>
      <c r="W263" s="497"/>
      <c r="X263" s="497"/>
      <c r="Y263" s="497"/>
      <c r="Z263" s="497"/>
      <c r="AA263" s="498"/>
      <c r="AB263" s="497"/>
      <c r="AC263" s="497"/>
      <c r="AD263" s="497"/>
      <c r="AE263" s="497"/>
      <c r="AF263" s="497"/>
      <c r="AG263" s="497"/>
      <c r="AH263" s="497"/>
      <c r="AI263" s="497"/>
      <c r="AJ263" s="497"/>
      <c r="AK263" s="497"/>
      <c r="AL263" s="497"/>
      <c r="AM263" s="497"/>
      <c r="AN263" s="497"/>
      <c r="AO263" s="497"/>
      <c r="AP263" s="497"/>
      <c r="AQ263" s="497"/>
      <c r="AR263" s="497"/>
      <c r="AS263" s="497"/>
      <c r="AT263" s="497"/>
      <c r="AU263" s="497"/>
      <c r="AV263" s="493"/>
    </row>
    <row r="264" spans="2:48" s="477" customFormat="1" ht="16.5" customHeight="1">
      <c r="B264" s="465"/>
      <c r="C264" s="478"/>
      <c r="D264" s="479" t="s">
        <v>1129</v>
      </c>
      <c r="E264" s="480">
        <f>SUM(E265,E269)</f>
        <v>125</v>
      </c>
      <c r="F264" s="480">
        <f>SUM(F265,F269)</f>
        <v>44</v>
      </c>
      <c r="G264" s="480">
        <f>SUM(G265,G269)</f>
        <v>2</v>
      </c>
      <c r="H264" s="480">
        <f>SUM(H265,H269)</f>
        <v>79</v>
      </c>
      <c r="I264" s="480"/>
      <c r="J264" s="480">
        <f>SUM(J265,J269)</f>
        <v>1135</v>
      </c>
      <c r="K264" s="480"/>
      <c r="L264" s="480">
        <f>SUM(L265,L269)</f>
        <v>830</v>
      </c>
      <c r="M264" s="480"/>
      <c r="N264" s="481">
        <f aca="true" t="shared" si="113" ref="N264:N273">SUM(J264,L264)</f>
        <v>1965</v>
      </c>
      <c r="O264" s="480"/>
      <c r="P264" s="480">
        <f>SUM(P265,P269)</f>
        <v>83</v>
      </c>
      <c r="Q264" s="480"/>
      <c r="R264" s="480">
        <f>SUM(R265,R269)</f>
        <v>54</v>
      </c>
      <c r="S264" s="480"/>
      <c r="T264" s="481">
        <f aca="true" t="shared" si="114" ref="T264:T277">SUM(P264,R264)</f>
        <v>137</v>
      </c>
      <c r="U264" s="480"/>
      <c r="V264" s="481">
        <f aca="true" t="shared" si="115" ref="V264:V273">SUM(J264,P264)</f>
        <v>1218</v>
      </c>
      <c r="W264" s="481"/>
      <c r="X264" s="481">
        <f aca="true" t="shared" si="116" ref="X264:X273">SUM(L264,R264)</f>
        <v>884</v>
      </c>
      <c r="Y264" s="481"/>
      <c r="Z264" s="481">
        <f aca="true" t="shared" si="117" ref="Z264:Z273">SUM(N264,T264)</f>
        <v>2102</v>
      </c>
      <c r="AA264" s="480"/>
      <c r="AB264" s="480">
        <v>0</v>
      </c>
      <c r="AC264" s="480"/>
      <c r="AD264" s="480">
        <v>0</v>
      </c>
      <c r="AE264" s="480"/>
      <c r="AF264" s="480">
        <v>0</v>
      </c>
      <c r="AG264" s="480"/>
      <c r="AH264" s="480">
        <v>0</v>
      </c>
      <c r="AI264" s="481"/>
      <c r="AJ264" s="480">
        <f>SUM(AJ265,AJ269)</f>
        <v>115554</v>
      </c>
      <c r="AK264" s="480"/>
      <c r="AL264" s="480">
        <v>0</v>
      </c>
      <c r="AM264" s="480"/>
      <c r="AN264" s="480">
        <v>0</v>
      </c>
      <c r="AO264" s="481"/>
      <c r="AP264" s="480">
        <v>0</v>
      </c>
      <c r="AQ264" s="481"/>
      <c r="AR264" s="480">
        <v>0</v>
      </c>
      <c r="AS264" s="481"/>
      <c r="AT264" s="480">
        <f>SUM(AT265,AT269)</f>
        <v>199281</v>
      </c>
      <c r="AU264" s="480"/>
      <c r="AV264" s="482">
        <f>SUM(AV265,AV269)</f>
        <v>0</v>
      </c>
    </row>
    <row r="265" spans="2:48" s="477" customFormat="1" ht="16.5" customHeight="1">
      <c r="B265" s="465"/>
      <c r="C265" s="478"/>
      <c r="D265" s="479" t="s">
        <v>306</v>
      </c>
      <c r="E265" s="481">
        <f>SUM(E266:E268)</f>
        <v>99</v>
      </c>
      <c r="F265" s="481">
        <f>SUM(F266:F268)</f>
        <v>22</v>
      </c>
      <c r="G265" s="481">
        <f>SUM(G266:G268)</f>
        <v>1</v>
      </c>
      <c r="H265" s="481">
        <f>SUM(H266:H268)</f>
        <v>76</v>
      </c>
      <c r="I265" s="481"/>
      <c r="J265" s="481">
        <f>SUM(J266:J268)</f>
        <v>274</v>
      </c>
      <c r="K265" s="481"/>
      <c r="L265" s="481">
        <f>SUM(L266:L268)</f>
        <v>222</v>
      </c>
      <c r="M265" s="481"/>
      <c r="N265" s="481">
        <f t="shared" si="113"/>
        <v>496</v>
      </c>
      <c r="O265" s="481"/>
      <c r="P265" s="481">
        <f>SUM(P266:P268)</f>
        <v>81</v>
      </c>
      <c r="Q265" s="481"/>
      <c r="R265" s="481">
        <f>SUM(R266:R268)</f>
        <v>54</v>
      </c>
      <c r="S265" s="481"/>
      <c r="T265" s="481">
        <f t="shared" si="114"/>
        <v>135</v>
      </c>
      <c r="U265" s="481"/>
      <c r="V265" s="481">
        <f t="shared" si="115"/>
        <v>355</v>
      </c>
      <c r="W265" s="481"/>
      <c r="X265" s="481">
        <f t="shared" si="116"/>
        <v>276</v>
      </c>
      <c r="Y265" s="481"/>
      <c r="Z265" s="481">
        <f t="shared" si="117"/>
        <v>631</v>
      </c>
      <c r="AA265" s="481"/>
      <c r="AB265" s="481">
        <f>SUM(AB266:AB268)</f>
        <v>0</v>
      </c>
      <c r="AC265" s="481"/>
      <c r="AD265" s="481">
        <f>SUM(AD266:AD268)</f>
        <v>0</v>
      </c>
      <c r="AE265" s="481"/>
      <c r="AF265" s="481">
        <f>SUM(AF266:AF268)</f>
        <v>0</v>
      </c>
      <c r="AG265" s="481"/>
      <c r="AH265" s="481">
        <f>SUM(AH266:AH268)</f>
        <v>0</v>
      </c>
      <c r="AI265" s="481"/>
      <c r="AJ265" s="481">
        <f>SUM(AJ266:AJ268)</f>
        <v>26417</v>
      </c>
      <c r="AK265" s="481"/>
      <c r="AL265" s="481">
        <f>SUM(AL266:AL268)</f>
        <v>0</v>
      </c>
      <c r="AM265" s="481"/>
      <c r="AN265" s="481">
        <f>SUM(AN266:AN268)</f>
        <v>0</v>
      </c>
      <c r="AO265" s="481"/>
      <c r="AP265" s="481">
        <f>SUM(AP266:AP268)</f>
        <v>0</v>
      </c>
      <c r="AQ265" s="481"/>
      <c r="AR265" s="481">
        <f>SUM(AR266:AR268)</f>
        <v>0</v>
      </c>
      <c r="AS265" s="481"/>
      <c r="AT265" s="481">
        <f>SUM(AT266:AT268)</f>
        <v>38212</v>
      </c>
      <c r="AU265" s="481"/>
      <c r="AV265" s="483">
        <f>SUM(AV266:AV268)</f>
        <v>0</v>
      </c>
    </row>
    <row r="266" spans="2:48" s="461" customFormat="1" ht="16.5" customHeight="1">
      <c r="B266" s="465"/>
      <c r="C266" s="484"/>
      <c r="D266" s="485" t="s">
        <v>307</v>
      </c>
      <c r="E266" s="486">
        <f>SUM(F266:H266)</f>
        <v>31</v>
      </c>
      <c r="F266" s="486">
        <v>2</v>
      </c>
      <c r="G266" s="486">
        <v>0</v>
      </c>
      <c r="H266" s="486">
        <v>29</v>
      </c>
      <c r="I266" s="486"/>
      <c r="J266" s="486">
        <v>15</v>
      </c>
      <c r="K266" s="486"/>
      <c r="L266" s="486">
        <v>3</v>
      </c>
      <c r="M266" s="486"/>
      <c r="N266" s="486">
        <f t="shared" si="113"/>
        <v>18</v>
      </c>
      <c r="O266" s="486"/>
      <c r="P266" s="486">
        <v>32</v>
      </c>
      <c r="Q266" s="486"/>
      <c r="R266" s="486">
        <v>11</v>
      </c>
      <c r="S266" s="486"/>
      <c r="T266" s="486">
        <f t="shared" si="114"/>
        <v>43</v>
      </c>
      <c r="U266" s="486"/>
      <c r="V266" s="486">
        <f t="shared" si="115"/>
        <v>47</v>
      </c>
      <c r="W266" s="486"/>
      <c r="X266" s="486">
        <f t="shared" si="116"/>
        <v>14</v>
      </c>
      <c r="Y266" s="486"/>
      <c r="Z266" s="486">
        <f t="shared" si="117"/>
        <v>61</v>
      </c>
      <c r="AA266" s="486"/>
      <c r="AB266" s="487">
        <v>0</v>
      </c>
      <c r="AC266" s="487"/>
      <c r="AD266" s="487">
        <v>0</v>
      </c>
      <c r="AE266" s="487"/>
      <c r="AF266" s="487">
        <v>0</v>
      </c>
      <c r="AG266" s="486"/>
      <c r="AH266" s="487">
        <v>0</v>
      </c>
      <c r="AI266" s="486"/>
      <c r="AJ266" s="487">
        <v>1044</v>
      </c>
      <c r="AK266" s="486"/>
      <c r="AL266" s="487">
        <v>0</v>
      </c>
      <c r="AM266" s="486"/>
      <c r="AN266" s="487">
        <v>0</v>
      </c>
      <c r="AO266" s="486"/>
      <c r="AP266" s="487">
        <v>0</v>
      </c>
      <c r="AQ266" s="486"/>
      <c r="AR266" s="487">
        <v>0</v>
      </c>
      <c r="AS266" s="486"/>
      <c r="AT266" s="487">
        <v>2902</v>
      </c>
      <c r="AU266" s="486"/>
      <c r="AV266" s="488">
        <v>0</v>
      </c>
    </row>
    <row r="267" spans="2:48" s="461" customFormat="1" ht="16.5" customHeight="1">
      <c r="B267" s="465"/>
      <c r="C267" s="484"/>
      <c r="D267" s="485" t="s">
        <v>309</v>
      </c>
      <c r="E267" s="486">
        <f>SUM(F267:H267)</f>
        <v>50</v>
      </c>
      <c r="F267" s="486">
        <v>8</v>
      </c>
      <c r="G267" s="486">
        <v>1</v>
      </c>
      <c r="H267" s="486">
        <v>41</v>
      </c>
      <c r="I267" s="486"/>
      <c r="J267" s="486">
        <v>93</v>
      </c>
      <c r="K267" s="486"/>
      <c r="L267" s="486">
        <v>142</v>
      </c>
      <c r="M267" s="486"/>
      <c r="N267" s="486">
        <f t="shared" si="113"/>
        <v>235</v>
      </c>
      <c r="O267" s="486"/>
      <c r="P267" s="486">
        <v>44</v>
      </c>
      <c r="Q267" s="486"/>
      <c r="R267" s="486">
        <v>36</v>
      </c>
      <c r="S267" s="486"/>
      <c r="T267" s="486">
        <f t="shared" si="114"/>
        <v>80</v>
      </c>
      <c r="U267" s="486"/>
      <c r="V267" s="486">
        <f t="shared" si="115"/>
        <v>137</v>
      </c>
      <c r="W267" s="486"/>
      <c r="X267" s="486">
        <f t="shared" si="116"/>
        <v>178</v>
      </c>
      <c r="Y267" s="486"/>
      <c r="Z267" s="486">
        <f t="shared" si="117"/>
        <v>315</v>
      </c>
      <c r="AA267" s="486"/>
      <c r="AB267" s="487">
        <v>0</v>
      </c>
      <c r="AC267" s="487"/>
      <c r="AD267" s="487">
        <v>0</v>
      </c>
      <c r="AE267" s="487"/>
      <c r="AF267" s="487">
        <v>0</v>
      </c>
      <c r="AG267" s="486"/>
      <c r="AH267" s="487">
        <v>0</v>
      </c>
      <c r="AI267" s="486"/>
      <c r="AJ267" s="487">
        <v>10826</v>
      </c>
      <c r="AK267" s="486"/>
      <c r="AL267" s="487">
        <v>0</v>
      </c>
      <c r="AM267" s="486"/>
      <c r="AN267" s="487">
        <v>0</v>
      </c>
      <c r="AO267" s="486"/>
      <c r="AP267" s="487">
        <v>0</v>
      </c>
      <c r="AQ267" s="486"/>
      <c r="AR267" s="487">
        <v>0</v>
      </c>
      <c r="AS267" s="486"/>
      <c r="AT267" s="487">
        <v>9934</v>
      </c>
      <c r="AU267" s="486"/>
      <c r="AV267" s="488">
        <v>0</v>
      </c>
    </row>
    <row r="268" spans="2:48" s="461" customFormat="1" ht="16.5" customHeight="1">
      <c r="B268" s="465">
        <v>36</v>
      </c>
      <c r="C268" s="484"/>
      <c r="D268" s="485" t="s">
        <v>310</v>
      </c>
      <c r="E268" s="486">
        <f>SUM(F268:H268)</f>
        <v>18</v>
      </c>
      <c r="F268" s="486">
        <v>12</v>
      </c>
      <c r="G268" s="486">
        <v>0</v>
      </c>
      <c r="H268" s="486">
        <v>6</v>
      </c>
      <c r="I268" s="486"/>
      <c r="J268" s="486">
        <v>166</v>
      </c>
      <c r="K268" s="486"/>
      <c r="L268" s="486">
        <v>77</v>
      </c>
      <c r="M268" s="486"/>
      <c r="N268" s="486">
        <f t="shared" si="113"/>
        <v>243</v>
      </c>
      <c r="O268" s="486"/>
      <c r="P268" s="486">
        <v>5</v>
      </c>
      <c r="Q268" s="486"/>
      <c r="R268" s="486">
        <v>7</v>
      </c>
      <c r="S268" s="486"/>
      <c r="T268" s="486">
        <f t="shared" si="114"/>
        <v>12</v>
      </c>
      <c r="U268" s="486"/>
      <c r="V268" s="486">
        <f t="shared" si="115"/>
        <v>171</v>
      </c>
      <c r="W268" s="486"/>
      <c r="X268" s="486">
        <f t="shared" si="116"/>
        <v>84</v>
      </c>
      <c r="Y268" s="486"/>
      <c r="Z268" s="486">
        <f t="shared" si="117"/>
        <v>255</v>
      </c>
      <c r="AA268" s="486"/>
      <c r="AB268" s="487">
        <v>0</v>
      </c>
      <c r="AC268" s="487"/>
      <c r="AD268" s="487">
        <v>0</v>
      </c>
      <c r="AE268" s="487"/>
      <c r="AF268" s="487">
        <v>0</v>
      </c>
      <c r="AG268" s="486"/>
      <c r="AH268" s="487">
        <v>0</v>
      </c>
      <c r="AI268" s="486"/>
      <c r="AJ268" s="487">
        <v>14547</v>
      </c>
      <c r="AK268" s="486"/>
      <c r="AL268" s="487">
        <v>0</v>
      </c>
      <c r="AM268" s="486"/>
      <c r="AN268" s="487">
        <v>0</v>
      </c>
      <c r="AO268" s="486"/>
      <c r="AP268" s="487">
        <v>0</v>
      </c>
      <c r="AQ268" s="486"/>
      <c r="AR268" s="487">
        <v>0</v>
      </c>
      <c r="AS268" s="486"/>
      <c r="AT268" s="487">
        <v>25376</v>
      </c>
      <c r="AU268" s="486"/>
      <c r="AV268" s="488">
        <v>0</v>
      </c>
    </row>
    <row r="269" spans="2:48" s="477" customFormat="1" ht="16.5" customHeight="1">
      <c r="B269" s="1497" t="s">
        <v>343</v>
      </c>
      <c r="C269" s="489"/>
      <c r="D269" s="479" t="s">
        <v>311</v>
      </c>
      <c r="E269" s="481">
        <f>SUM(E270:E277)</f>
        <v>26</v>
      </c>
      <c r="F269" s="481">
        <f>SUM(F270:F277)</f>
        <v>22</v>
      </c>
      <c r="G269" s="481">
        <f>SUM(G270:G277)</f>
        <v>1</v>
      </c>
      <c r="H269" s="481">
        <f>SUM(H270:H277)</f>
        <v>3</v>
      </c>
      <c r="I269" s="481"/>
      <c r="J269" s="481">
        <f>SUM(J270:J277)</f>
        <v>861</v>
      </c>
      <c r="K269" s="481"/>
      <c r="L269" s="481">
        <f>SUM(L270:L277)</f>
        <v>608</v>
      </c>
      <c r="M269" s="481"/>
      <c r="N269" s="481">
        <f t="shared" si="113"/>
        <v>1469</v>
      </c>
      <c r="O269" s="481"/>
      <c r="P269" s="481">
        <f>SUM(P270:P277)</f>
        <v>2</v>
      </c>
      <c r="Q269" s="481"/>
      <c r="R269" s="481">
        <f>SUM(R270:R277)</f>
        <v>0</v>
      </c>
      <c r="S269" s="481"/>
      <c r="T269" s="481">
        <f t="shared" si="114"/>
        <v>2</v>
      </c>
      <c r="U269" s="481"/>
      <c r="V269" s="481">
        <f t="shared" si="115"/>
        <v>863</v>
      </c>
      <c r="W269" s="481"/>
      <c r="X269" s="481">
        <f t="shared" si="116"/>
        <v>608</v>
      </c>
      <c r="Y269" s="481"/>
      <c r="Z269" s="481">
        <f t="shared" si="117"/>
        <v>1471</v>
      </c>
      <c r="AA269" s="481"/>
      <c r="AB269" s="481">
        <f>SUM(AB270:AB277)</f>
        <v>16291</v>
      </c>
      <c r="AC269" s="481"/>
      <c r="AD269" s="481">
        <f>SUM(AD270:AD277)</f>
        <v>70498</v>
      </c>
      <c r="AE269" s="481"/>
      <c r="AF269" s="481">
        <f>SUM(AF270:AF277)</f>
        <v>18030</v>
      </c>
      <c r="AG269" s="481"/>
      <c r="AH269" s="481">
        <f>SUM(AH270:AH277)</f>
        <v>609</v>
      </c>
      <c r="AI269" s="481"/>
      <c r="AJ269" s="480">
        <f>SUM(AD269:AH269)</f>
        <v>89137</v>
      </c>
      <c r="AK269" s="481"/>
      <c r="AL269" s="481">
        <f>SUM(AL270:AL277)</f>
        <v>126739</v>
      </c>
      <c r="AM269" s="481"/>
      <c r="AN269" s="481">
        <f>SUM(AN270:AN277)</f>
        <v>3032</v>
      </c>
      <c r="AO269" s="481"/>
      <c r="AP269" s="481">
        <f>SUM(AP270:AP277)</f>
        <v>5648</v>
      </c>
      <c r="AQ269" s="481"/>
      <c r="AR269" s="481">
        <v>26650</v>
      </c>
      <c r="AS269" s="481"/>
      <c r="AT269" s="480">
        <v>161069</v>
      </c>
      <c r="AU269" s="481"/>
      <c r="AV269" s="483">
        <f>SUM(AV270:AV277)</f>
        <v>0</v>
      </c>
    </row>
    <row r="270" spans="2:48" s="461" customFormat="1" ht="16.5" customHeight="1">
      <c r="B270" s="1497"/>
      <c r="C270" s="484"/>
      <c r="D270" s="485" t="s">
        <v>312</v>
      </c>
      <c r="E270" s="486">
        <f aca="true" t="shared" si="118" ref="E270:E277">SUM(F270:H270)</f>
        <v>7</v>
      </c>
      <c r="F270" s="486">
        <v>6</v>
      </c>
      <c r="G270" s="486">
        <v>0</v>
      </c>
      <c r="H270" s="486">
        <v>1</v>
      </c>
      <c r="I270" s="486"/>
      <c r="J270" s="486">
        <v>97</v>
      </c>
      <c r="K270" s="486"/>
      <c r="L270" s="486">
        <v>61</v>
      </c>
      <c r="M270" s="486"/>
      <c r="N270" s="486">
        <f t="shared" si="113"/>
        <v>158</v>
      </c>
      <c r="O270" s="486"/>
      <c r="P270" s="486">
        <v>1</v>
      </c>
      <c r="Q270" s="486"/>
      <c r="R270" s="486">
        <v>0</v>
      </c>
      <c r="S270" s="486"/>
      <c r="T270" s="486">
        <f t="shared" si="114"/>
        <v>1</v>
      </c>
      <c r="U270" s="486"/>
      <c r="V270" s="486">
        <f t="shared" si="115"/>
        <v>98</v>
      </c>
      <c r="W270" s="486"/>
      <c r="X270" s="486">
        <f t="shared" si="116"/>
        <v>61</v>
      </c>
      <c r="Y270" s="486"/>
      <c r="Z270" s="486">
        <f t="shared" si="117"/>
        <v>159</v>
      </c>
      <c r="AA270" s="486"/>
      <c r="AB270" s="487">
        <v>1919</v>
      </c>
      <c r="AC270" s="487"/>
      <c r="AD270" s="487">
        <v>8408</v>
      </c>
      <c r="AE270" s="487"/>
      <c r="AF270" s="487">
        <v>2262</v>
      </c>
      <c r="AG270" s="486"/>
      <c r="AH270" s="486">
        <v>168</v>
      </c>
      <c r="AI270" s="486"/>
      <c r="AJ270" s="487">
        <f>SUM(AD270:AH270)</f>
        <v>10838</v>
      </c>
      <c r="AK270" s="486"/>
      <c r="AL270" s="487">
        <v>8443</v>
      </c>
      <c r="AM270" s="486"/>
      <c r="AN270" s="486">
        <v>433</v>
      </c>
      <c r="AO270" s="486"/>
      <c r="AP270" s="486">
        <v>337</v>
      </c>
      <c r="AQ270" s="486"/>
      <c r="AR270" s="486">
        <v>3772</v>
      </c>
      <c r="AS270" s="486"/>
      <c r="AT270" s="487">
        <f>SUM(AL270,AN270,AP270,AR270)</f>
        <v>12985</v>
      </c>
      <c r="AU270" s="486"/>
      <c r="AV270" s="488">
        <v>0</v>
      </c>
    </row>
    <row r="271" spans="2:48" s="461" customFormat="1" ht="16.5" customHeight="1">
      <c r="B271" s="1497"/>
      <c r="C271" s="490"/>
      <c r="D271" s="485" t="s">
        <v>313</v>
      </c>
      <c r="E271" s="486">
        <f t="shared" si="118"/>
        <v>10</v>
      </c>
      <c r="F271" s="486">
        <v>9</v>
      </c>
      <c r="G271" s="486">
        <v>0</v>
      </c>
      <c r="H271" s="486">
        <v>1</v>
      </c>
      <c r="I271" s="486"/>
      <c r="J271" s="486">
        <v>275</v>
      </c>
      <c r="K271" s="486"/>
      <c r="L271" s="486">
        <v>106</v>
      </c>
      <c r="M271" s="486"/>
      <c r="N271" s="486">
        <f t="shared" si="113"/>
        <v>381</v>
      </c>
      <c r="O271" s="486"/>
      <c r="P271" s="486">
        <v>1</v>
      </c>
      <c r="Q271" s="486"/>
      <c r="R271" s="486">
        <v>0</v>
      </c>
      <c r="S271" s="486"/>
      <c r="T271" s="486">
        <f t="shared" si="114"/>
        <v>1</v>
      </c>
      <c r="U271" s="486"/>
      <c r="V271" s="486">
        <f t="shared" si="115"/>
        <v>276</v>
      </c>
      <c r="W271" s="486"/>
      <c r="X271" s="486">
        <f t="shared" si="116"/>
        <v>106</v>
      </c>
      <c r="Y271" s="486"/>
      <c r="Z271" s="486">
        <f t="shared" si="117"/>
        <v>382</v>
      </c>
      <c r="AA271" s="486"/>
      <c r="AB271" s="487">
        <v>4010</v>
      </c>
      <c r="AC271" s="487"/>
      <c r="AD271" s="487">
        <v>18413</v>
      </c>
      <c r="AE271" s="487"/>
      <c r="AF271" s="487">
        <v>4733</v>
      </c>
      <c r="AG271" s="486"/>
      <c r="AH271" s="486">
        <v>43</v>
      </c>
      <c r="AI271" s="486"/>
      <c r="AJ271" s="487">
        <f>SUM(AD271:AH271)</f>
        <v>23189</v>
      </c>
      <c r="AK271" s="486"/>
      <c r="AL271" s="487">
        <v>35315</v>
      </c>
      <c r="AM271" s="486"/>
      <c r="AN271" s="486">
        <v>833</v>
      </c>
      <c r="AO271" s="486"/>
      <c r="AP271" s="486">
        <v>940</v>
      </c>
      <c r="AQ271" s="486"/>
      <c r="AR271" s="486">
        <v>9884</v>
      </c>
      <c r="AS271" s="486"/>
      <c r="AT271" s="487">
        <f>SUM(AL271,AN271,AP271,AR271)</f>
        <v>46972</v>
      </c>
      <c r="AU271" s="486"/>
      <c r="AV271" s="488">
        <v>0</v>
      </c>
    </row>
    <row r="272" spans="2:48" s="461" customFormat="1" ht="16.5" customHeight="1">
      <c r="B272" s="1497"/>
      <c r="C272" s="490"/>
      <c r="D272" s="485" t="s">
        <v>314</v>
      </c>
      <c r="E272" s="486">
        <f t="shared" si="118"/>
        <v>5</v>
      </c>
      <c r="F272" s="486">
        <v>4</v>
      </c>
      <c r="G272" s="486">
        <v>0</v>
      </c>
      <c r="H272" s="486">
        <v>1</v>
      </c>
      <c r="I272" s="486"/>
      <c r="J272" s="486">
        <v>199</v>
      </c>
      <c r="K272" s="486"/>
      <c r="L272" s="486">
        <v>175</v>
      </c>
      <c r="M272" s="486"/>
      <c r="N272" s="486">
        <f t="shared" si="113"/>
        <v>374</v>
      </c>
      <c r="O272" s="486"/>
      <c r="P272" s="486">
        <v>0</v>
      </c>
      <c r="Q272" s="486"/>
      <c r="R272" s="486">
        <v>0</v>
      </c>
      <c r="S272" s="486"/>
      <c r="T272" s="486">
        <f t="shared" si="114"/>
        <v>0</v>
      </c>
      <c r="U272" s="486"/>
      <c r="V272" s="486">
        <f t="shared" si="115"/>
        <v>199</v>
      </c>
      <c r="W272" s="486"/>
      <c r="X272" s="486">
        <f t="shared" si="116"/>
        <v>175</v>
      </c>
      <c r="Y272" s="486"/>
      <c r="Z272" s="486">
        <f t="shared" si="117"/>
        <v>374</v>
      </c>
      <c r="AA272" s="486"/>
      <c r="AB272" s="487">
        <v>4052</v>
      </c>
      <c r="AC272" s="487"/>
      <c r="AD272" s="487">
        <v>16291</v>
      </c>
      <c r="AE272" s="487"/>
      <c r="AF272" s="487">
        <v>4478</v>
      </c>
      <c r="AG272" s="486"/>
      <c r="AH272" s="486">
        <v>177</v>
      </c>
      <c r="AI272" s="486"/>
      <c r="AJ272" s="487">
        <f>SUM(AD272:AH272)</f>
        <v>20946</v>
      </c>
      <c r="AK272" s="486"/>
      <c r="AL272" s="487">
        <v>20875</v>
      </c>
      <c r="AM272" s="486"/>
      <c r="AN272" s="486">
        <v>967</v>
      </c>
      <c r="AO272" s="486"/>
      <c r="AP272" s="486">
        <v>3156</v>
      </c>
      <c r="AQ272" s="486"/>
      <c r="AR272" s="486">
        <v>331</v>
      </c>
      <c r="AS272" s="486"/>
      <c r="AT272" s="487">
        <f>SUM(AL272,AN272,AP272,AR272)</f>
        <v>25329</v>
      </c>
      <c r="AU272" s="486"/>
      <c r="AV272" s="488">
        <v>0</v>
      </c>
    </row>
    <row r="273" spans="2:48" s="461" customFormat="1" ht="16.5" customHeight="1">
      <c r="B273" s="1497"/>
      <c r="C273" s="490"/>
      <c r="D273" s="485" t="s">
        <v>315</v>
      </c>
      <c r="E273" s="486">
        <f t="shared" si="118"/>
        <v>4</v>
      </c>
      <c r="F273" s="486">
        <v>3</v>
      </c>
      <c r="G273" s="486">
        <v>1</v>
      </c>
      <c r="H273" s="486">
        <v>0</v>
      </c>
      <c r="I273" s="491"/>
      <c r="J273" s="486">
        <v>290</v>
      </c>
      <c r="K273" s="491"/>
      <c r="L273" s="486">
        <v>266</v>
      </c>
      <c r="M273" s="491"/>
      <c r="N273" s="486">
        <f t="shared" si="113"/>
        <v>556</v>
      </c>
      <c r="O273" s="486"/>
      <c r="P273" s="486">
        <v>0</v>
      </c>
      <c r="Q273" s="486"/>
      <c r="R273" s="486">
        <v>0</v>
      </c>
      <c r="S273" s="486"/>
      <c r="T273" s="486">
        <f t="shared" si="114"/>
        <v>0</v>
      </c>
      <c r="U273" s="491"/>
      <c r="V273" s="486">
        <f t="shared" si="115"/>
        <v>290</v>
      </c>
      <c r="W273" s="491"/>
      <c r="X273" s="486">
        <f t="shared" si="116"/>
        <v>266</v>
      </c>
      <c r="Y273" s="491"/>
      <c r="Z273" s="486">
        <f t="shared" si="117"/>
        <v>556</v>
      </c>
      <c r="AA273" s="491"/>
      <c r="AB273" s="487">
        <v>6310</v>
      </c>
      <c r="AC273" s="487"/>
      <c r="AD273" s="487">
        <v>27386</v>
      </c>
      <c r="AE273" s="487"/>
      <c r="AF273" s="487">
        <v>6557</v>
      </c>
      <c r="AG273" s="491"/>
      <c r="AH273" s="486">
        <v>221</v>
      </c>
      <c r="AI273" s="491"/>
      <c r="AJ273" s="487">
        <f>SUM(AD273:AH273)</f>
        <v>34164</v>
      </c>
      <c r="AK273" s="491"/>
      <c r="AL273" s="486">
        <v>62106</v>
      </c>
      <c r="AM273" s="491"/>
      <c r="AN273" s="486">
        <v>799</v>
      </c>
      <c r="AO273" s="491"/>
      <c r="AP273" s="486">
        <v>1215</v>
      </c>
      <c r="AQ273" s="491"/>
      <c r="AR273" s="486">
        <v>11663</v>
      </c>
      <c r="AS273" s="491"/>
      <c r="AT273" s="487">
        <f>SUM(AL273,AN273,AP273,AR273)</f>
        <v>75783</v>
      </c>
      <c r="AU273" s="486"/>
      <c r="AV273" s="488">
        <v>0</v>
      </c>
    </row>
    <row r="274" spans="2:48" s="461" customFormat="1" ht="16.5" customHeight="1">
      <c r="B274" s="1497"/>
      <c r="C274" s="490"/>
      <c r="D274" s="485" t="s">
        <v>316</v>
      </c>
      <c r="E274" s="486">
        <f t="shared" si="118"/>
        <v>0</v>
      </c>
      <c r="F274" s="486">
        <v>0</v>
      </c>
      <c r="G274" s="486">
        <v>0</v>
      </c>
      <c r="H274" s="486">
        <v>0</v>
      </c>
      <c r="I274" s="486"/>
      <c r="J274" s="486">
        <v>0</v>
      </c>
      <c r="K274" s="486"/>
      <c r="L274" s="486">
        <v>0</v>
      </c>
      <c r="M274" s="486"/>
      <c r="N274" s="486">
        <v>0</v>
      </c>
      <c r="O274" s="486"/>
      <c r="P274" s="486">
        <v>0</v>
      </c>
      <c r="Q274" s="486"/>
      <c r="R274" s="486">
        <v>0</v>
      </c>
      <c r="S274" s="486"/>
      <c r="T274" s="486">
        <f t="shared" si="114"/>
        <v>0</v>
      </c>
      <c r="U274" s="486"/>
      <c r="V274" s="486">
        <v>0</v>
      </c>
      <c r="W274" s="486"/>
      <c r="X274" s="486">
        <v>0</v>
      </c>
      <c r="Y274" s="486"/>
      <c r="Z274" s="486">
        <v>0</v>
      </c>
      <c r="AA274" s="486"/>
      <c r="AB274" s="486">
        <v>0</v>
      </c>
      <c r="AC274" s="486"/>
      <c r="AD274" s="486">
        <v>0</v>
      </c>
      <c r="AE274" s="486"/>
      <c r="AF274" s="486">
        <v>0</v>
      </c>
      <c r="AG274" s="486"/>
      <c r="AH274" s="486">
        <v>0</v>
      </c>
      <c r="AI274" s="486"/>
      <c r="AJ274" s="487">
        <f>SUM(AB274,AH274)</f>
        <v>0</v>
      </c>
      <c r="AK274" s="486"/>
      <c r="AL274" s="486">
        <v>0</v>
      </c>
      <c r="AM274" s="486"/>
      <c r="AN274" s="486">
        <v>0</v>
      </c>
      <c r="AO274" s="486"/>
      <c r="AP274" s="486">
        <v>0</v>
      </c>
      <c r="AQ274" s="486"/>
      <c r="AR274" s="486">
        <v>0</v>
      </c>
      <c r="AS274" s="486"/>
      <c r="AT274" s="486">
        <v>0</v>
      </c>
      <c r="AU274" s="486"/>
      <c r="AV274" s="488">
        <v>0</v>
      </c>
    </row>
    <row r="275" spans="2:48" s="461" customFormat="1" ht="16.5" customHeight="1">
      <c r="B275" s="1497"/>
      <c r="C275" s="490"/>
      <c r="D275" s="485" t="s">
        <v>317</v>
      </c>
      <c r="E275" s="486">
        <f t="shared" si="118"/>
        <v>0</v>
      </c>
      <c r="F275" s="486">
        <v>0</v>
      </c>
      <c r="G275" s="486">
        <v>0</v>
      </c>
      <c r="H275" s="486">
        <v>0</v>
      </c>
      <c r="I275" s="491"/>
      <c r="J275" s="486">
        <v>0</v>
      </c>
      <c r="K275" s="491"/>
      <c r="L275" s="486">
        <v>0</v>
      </c>
      <c r="M275" s="491"/>
      <c r="N275" s="486">
        <f>SUM(J275,L275)</f>
        <v>0</v>
      </c>
      <c r="O275" s="486"/>
      <c r="P275" s="486">
        <v>0</v>
      </c>
      <c r="Q275" s="486"/>
      <c r="R275" s="486">
        <v>0</v>
      </c>
      <c r="S275" s="486"/>
      <c r="T275" s="486">
        <f t="shared" si="114"/>
        <v>0</v>
      </c>
      <c r="U275" s="491"/>
      <c r="V275" s="486">
        <f>SUM(J275,P275)</f>
        <v>0</v>
      </c>
      <c r="W275" s="486"/>
      <c r="X275" s="486">
        <f>SUM(L275,R275)</f>
        <v>0</v>
      </c>
      <c r="Y275" s="486"/>
      <c r="Z275" s="486">
        <f>SUM(N275,T275)</f>
        <v>0</v>
      </c>
      <c r="AA275" s="491"/>
      <c r="AB275" s="487">
        <v>0</v>
      </c>
      <c r="AC275" s="487"/>
      <c r="AD275" s="487">
        <v>0</v>
      </c>
      <c r="AE275" s="487"/>
      <c r="AF275" s="487">
        <v>0</v>
      </c>
      <c r="AG275" s="491"/>
      <c r="AH275" s="486">
        <v>0</v>
      </c>
      <c r="AI275" s="491"/>
      <c r="AJ275" s="487">
        <f>SUM(AB275,AH275)</f>
        <v>0</v>
      </c>
      <c r="AK275" s="491"/>
      <c r="AL275" s="486">
        <v>0</v>
      </c>
      <c r="AM275" s="491"/>
      <c r="AN275" s="486">
        <v>0</v>
      </c>
      <c r="AO275" s="491"/>
      <c r="AP275" s="486">
        <v>0</v>
      </c>
      <c r="AQ275" s="491"/>
      <c r="AR275" s="486">
        <v>0</v>
      </c>
      <c r="AS275" s="491"/>
      <c r="AT275" s="487">
        <f>SUM(AL275,AN275,AP275,AR275)</f>
        <v>0</v>
      </c>
      <c r="AU275" s="486"/>
      <c r="AV275" s="488">
        <v>0</v>
      </c>
    </row>
    <row r="276" spans="2:48" s="461" customFormat="1" ht="16.5" customHeight="1">
      <c r="B276" s="465"/>
      <c r="C276" s="490"/>
      <c r="D276" s="485" t="s">
        <v>318</v>
      </c>
      <c r="E276" s="486">
        <f t="shared" si="118"/>
        <v>0</v>
      </c>
      <c r="F276" s="486">
        <v>0</v>
      </c>
      <c r="G276" s="486">
        <v>0</v>
      </c>
      <c r="H276" s="486">
        <v>0</v>
      </c>
      <c r="I276" s="486"/>
      <c r="J276" s="486">
        <v>0</v>
      </c>
      <c r="K276" s="486"/>
      <c r="L276" s="486">
        <v>0</v>
      </c>
      <c r="M276" s="486"/>
      <c r="N276" s="486">
        <f>SUM(J276,L276)</f>
        <v>0</v>
      </c>
      <c r="O276" s="486"/>
      <c r="P276" s="486">
        <v>0</v>
      </c>
      <c r="Q276" s="486"/>
      <c r="R276" s="486">
        <v>0</v>
      </c>
      <c r="S276" s="486"/>
      <c r="T276" s="486">
        <f t="shared" si="114"/>
        <v>0</v>
      </c>
      <c r="U276" s="486"/>
      <c r="V276" s="486">
        <f>SUM(J276,P276)</f>
        <v>0</v>
      </c>
      <c r="W276" s="486"/>
      <c r="X276" s="486">
        <f>SUM(L276,R276)</f>
        <v>0</v>
      </c>
      <c r="Y276" s="486"/>
      <c r="Z276" s="486">
        <f>SUM(N276,T276)</f>
        <v>0</v>
      </c>
      <c r="AA276" s="486"/>
      <c r="AB276" s="486">
        <v>0</v>
      </c>
      <c r="AC276" s="486"/>
      <c r="AD276" s="486">
        <v>0</v>
      </c>
      <c r="AE276" s="486"/>
      <c r="AF276" s="486">
        <v>0</v>
      </c>
      <c r="AG276" s="486"/>
      <c r="AH276" s="486">
        <v>0</v>
      </c>
      <c r="AI276" s="486"/>
      <c r="AJ276" s="487">
        <f>SUM(AB276,AH276)</f>
        <v>0</v>
      </c>
      <c r="AK276" s="486"/>
      <c r="AL276" s="486">
        <v>0</v>
      </c>
      <c r="AM276" s="486"/>
      <c r="AN276" s="486">
        <v>0</v>
      </c>
      <c r="AO276" s="486"/>
      <c r="AP276" s="486">
        <v>0</v>
      </c>
      <c r="AQ276" s="486"/>
      <c r="AR276" s="486">
        <v>0</v>
      </c>
      <c r="AS276" s="486"/>
      <c r="AT276" s="487">
        <f>SUM(AL276,AN276,AP276,AR276)</f>
        <v>0</v>
      </c>
      <c r="AU276" s="486"/>
      <c r="AV276" s="488">
        <v>0</v>
      </c>
    </row>
    <row r="277" spans="2:48" s="461" customFormat="1" ht="16.5" customHeight="1">
      <c r="B277" s="465"/>
      <c r="C277" s="490"/>
      <c r="D277" s="485" t="s">
        <v>320</v>
      </c>
      <c r="E277" s="486">
        <f t="shared" si="118"/>
        <v>0</v>
      </c>
      <c r="F277" s="486">
        <v>0</v>
      </c>
      <c r="G277" s="486">
        <v>0</v>
      </c>
      <c r="H277" s="486">
        <v>0</v>
      </c>
      <c r="I277" s="486"/>
      <c r="J277" s="486">
        <v>0</v>
      </c>
      <c r="K277" s="486"/>
      <c r="L277" s="486">
        <v>0</v>
      </c>
      <c r="M277" s="486"/>
      <c r="N277" s="486">
        <f>SUM(J277,L277)</f>
        <v>0</v>
      </c>
      <c r="O277" s="486"/>
      <c r="P277" s="486">
        <v>0</v>
      </c>
      <c r="Q277" s="486"/>
      <c r="R277" s="486">
        <v>0</v>
      </c>
      <c r="S277" s="486"/>
      <c r="T277" s="486">
        <f t="shared" si="114"/>
        <v>0</v>
      </c>
      <c r="U277" s="486"/>
      <c r="V277" s="486">
        <f>SUM(J277,P277)</f>
        <v>0</v>
      </c>
      <c r="W277" s="486"/>
      <c r="X277" s="486">
        <f>SUM(L277,R277)</f>
        <v>0</v>
      </c>
      <c r="Y277" s="486"/>
      <c r="Z277" s="486">
        <f>SUM(N277,T277)</f>
        <v>0</v>
      </c>
      <c r="AA277" s="486"/>
      <c r="AB277" s="486">
        <v>0</v>
      </c>
      <c r="AC277" s="486"/>
      <c r="AD277" s="486">
        <v>0</v>
      </c>
      <c r="AE277" s="486"/>
      <c r="AF277" s="486">
        <v>0</v>
      </c>
      <c r="AG277" s="486"/>
      <c r="AH277" s="486">
        <v>0</v>
      </c>
      <c r="AI277" s="486"/>
      <c r="AJ277" s="487">
        <f>SUM(AB277,AH277)</f>
        <v>0</v>
      </c>
      <c r="AK277" s="486"/>
      <c r="AL277" s="486">
        <v>0</v>
      </c>
      <c r="AM277" s="486"/>
      <c r="AN277" s="486">
        <v>0</v>
      </c>
      <c r="AO277" s="486"/>
      <c r="AP277" s="486">
        <v>0</v>
      </c>
      <c r="AQ277" s="486"/>
      <c r="AR277" s="486">
        <v>0</v>
      </c>
      <c r="AS277" s="486"/>
      <c r="AT277" s="487">
        <f>SUM(AL277,AN277,AP277,AR277)</f>
        <v>0</v>
      </c>
      <c r="AU277" s="486"/>
      <c r="AV277" s="488">
        <v>0</v>
      </c>
    </row>
    <row r="278" spans="2:48" ht="12">
      <c r="B278" s="492"/>
      <c r="C278" s="484"/>
      <c r="D278" s="493"/>
      <c r="E278" s="497"/>
      <c r="F278" s="497"/>
      <c r="G278" s="497"/>
      <c r="H278" s="497"/>
      <c r="I278" s="497"/>
      <c r="J278" s="497"/>
      <c r="K278" s="497"/>
      <c r="L278" s="497"/>
      <c r="M278" s="497"/>
      <c r="N278" s="497"/>
      <c r="O278" s="497"/>
      <c r="P278" s="497"/>
      <c r="Q278" s="497"/>
      <c r="R278" s="497"/>
      <c r="S278" s="497"/>
      <c r="T278" s="497"/>
      <c r="U278" s="497"/>
      <c r="V278" s="497"/>
      <c r="W278" s="497"/>
      <c r="X278" s="497"/>
      <c r="Y278" s="497"/>
      <c r="Z278" s="497"/>
      <c r="AA278" s="498"/>
      <c r="AB278" s="497"/>
      <c r="AC278" s="497"/>
      <c r="AD278" s="497"/>
      <c r="AE278" s="497"/>
      <c r="AF278" s="497"/>
      <c r="AG278" s="497"/>
      <c r="AH278" s="497"/>
      <c r="AI278" s="497"/>
      <c r="AJ278" s="497"/>
      <c r="AK278" s="497"/>
      <c r="AL278" s="497"/>
      <c r="AM278" s="497"/>
      <c r="AN278" s="497"/>
      <c r="AO278" s="497"/>
      <c r="AP278" s="497"/>
      <c r="AQ278" s="497"/>
      <c r="AR278" s="497"/>
      <c r="AS278" s="497"/>
      <c r="AT278" s="497"/>
      <c r="AU278" s="497"/>
      <c r="AV278" s="493"/>
    </row>
    <row r="279" spans="2:48" s="477" customFormat="1" ht="16.5" customHeight="1">
      <c r="B279" s="465"/>
      <c r="C279" s="478"/>
      <c r="D279" s="479" t="s">
        <v>1129</v>
      </c>
      <c r="E279" s="480">
        <f>SUM(E280,E284)</f>
        <v>38</v>
      </c>
      <c r="F279" s="480">
        <f>SUM(F280,F284)</f>
        <v>18</v>
      </c>
      <c r="G279" s="480">
        <f>SUM(G280,G284)</f>
        <v>1</v>
      </c>
      <c r="H279" s="480">
        <f>SUM(H280,H284)</f>
        <v>19</v>
      </c>
      <c r="I279" s="480"/>
      <c r="J279" s="480">
        <f>SUM(J280,J284)</f>
        <v>718</v>
      </c>
      <c r="K279" s="480"/>
      <c r="L279" s="480">
        <f>SUM(L280,L284)</f>
        <v>864</v>
      </c>
      <c r="M279" s="480"/>
      <c r="N279" s="481">
        <f aca="true" t="shared" si="119" ref="N279:N285">SUM(J279,L279)</f>
        <v>1582</v>
      </c>
      <c r="O279" s="480"/>
      <c r="P279" s="480">
        <v>23</v>
      </c>
      <c r="Q279" s="480"/>
      <c r="R279" s="480">
        <v>13</v>
      </c>
      <c r="S279" s="480"/>
      <c r="T279" s="481">
        <f>SUM(P279,R279)</f>
        <v>36</v>
      </c>
      <c r="U279" s="480"/>
      <c r="V279" s="481">
        <f>SUM(J279,P279)</f>
        <v>741</v>
      </c>
      <c r="W279" s="481"/>
      <c r="X279" s="481">
        <f>SUM(L279,R279)</f>
        <v>877</v>
      </c>
      <c r="Y279" s="481"/>
      <c r="Z279" s="481">
        <f>SUM(N279,T279)</f>
        <v>1618</v>
      </c>
      <c r="AA279" s="480"/>
      <c r="AB279" s="480">
        <v>0</v>
      </c>
      <c r="AC279" s="480"/>
      <c r="AD279" s="480">
        <v>0</v>
      </c>
      <c r="AE279" s="480"/>
      <c r="AF279" s="480">
        <v>0</v>
      </c>
      <c r="AG279" s="480"/>
      <c r="AH279" s="480">
        <v>0</v>
      </c>
      <c r="AI279" s="481"/>
      <c r="AJ279" s="480">
        <f>SUM(AJ280,AJ284)</f>
        <v>94021</v>
      </c>
      <c r="AK279" s="480"/>
      <c r="AL279" s="480">
        <v>0</v>
      </c>
      <c r="AM279" s="480"/>
      <c r="AN279" s="480">
        <v>0</v>
      </c>
      <c r="AO279" s="481"/>
      <c r="AP279" s="480">
        <v>0</v>
      </c>
      <c r="AQ279" s="481"/>
      <c r="AR279" s="480">
        <v>0</v>
      </c>
      <c r="AS279" s="481"/>
      <c r="AT279" s="480">
        <f>SUM(AT280,AT284)</f>
        <v>183054</v>
      </c>
      <c r="AU279" s="480"/>
      <c r="AV279" s="482">
        <f>SUM(AV280,AV284)</f>
        <v>0</v>
      </c>
    </row>
    <row r="280" spans="2:48" s="477" customFormat="1" ht="16.5" customHeight="1">
      <c r="B280" s="465"/>
      <c r="C280" s="478"/>
      <c r="D280" s="479" t="s">
        <v>306</v>
      </c>
      <c r="E280" s="481">
        <f>SUM(E281:E283)</f>
        <v>25</v>
      </c>
      <c r="F280" s="481">
        <f>SUM(F281:F283)</f>
        <v>6</v>
      </c>
      <c r="G280" s="481">
        <f>SUM(G281:G283)</f>
        <v>1</v>
      </c>
      <c r="H280" s="481">
        <f>SUM(H281:H283)</f>
        <v>18</v>
      </c>
      <c r="I280" s="481"/>
      <c r="J280" s="481">
        <f>SUM(J281:J283)</f>
        <v>71</v>
      </c>
      <c r="K280" s="481"/>
      <c r="L280" s="481">
        <f>SUM(L281:L283)</f>
        <v>77</v>
      </c>
      <c r="M280" s="481"/>
      <c r="N280" s="481">
        <f t="shared" si="119"/>
        <v>148</v>
      </c>
      <c r="O280" s="481"/>
      <c r="P280" s="481">
        <f>SUM(P281:P283)</f>
        <v>21</v>
      </c>
      <c r="Q280" s="481"/>
      <c r="R280" s="481">
        <f>SUM(R281:R283)</f>
        <v>12</v>
      </c>
      <c r="S280" s="481"/>
      <c r="T280" s="481">
        <f>SUM(P280,R280)</f>
        <v>33</v>
      </c>
      <c r="U280" s="481"/>
      <c r="V280" s="481">
        <f>SUM(J280,P280)</f>
        <v>92</v>
      </c>
      <c r="W280" s="481"/>
      <c r="X280" s="481">
        <f>SUM(L280,R280)</f>
        <v>89</v>
      </c>
      <c r="Y280" s="481"/>
      <c r="Z280" s="481">
        <f>SUM(N280,T280)</f>
        <v>181</v>
      </c>
      <c r="AA280" s="481"/>
      <c r="AB280" s="481">
        <f>SUM(AB281:AB283)</f>
        <v>0</v>
      </c>
      <c r="AC280" s="481"/>
      <c r="AD280" s="481">
        <f>SUM(AD281:AD283)</f>
        <v>0</v>
      </c>
      <c r="AE280" s="481"/>
      <c r="AF280" s="481">
        <f>SUM(AF281:AF283)</f>
        <v>0</v>
      </c>
      <c r="AG280" s="481"/>
      <c r="AH280" s="481">
        <f>SUM(AH281:AH283)</f>
        <v>0</v>
      </c>
      <c r="AI280" s="481"/>
      <c r="AJ280" s="481">
        <f>SUM(AJ281:AJ283)</f>
        <v>7727</v>
      </c>
      <c r="AK280" s="481"/>
      <c r="AL280" s="481">
        <f>SUM(AL281:AL283)</f>
        <v>0</v>
      </c>
      <c r="AM280" s="481"/>
      <c r="AN280" s="481">
        <f>SUM(AN281:AN283)</f>
        <v>0</v>
      </c>
      <c r="AO280" s="481"/>
      <c r="AP280" s="481">
        <f>SUM(AP281:AP283)</f>
        <v>0</v>
      </c>
      <c r="AQ280" s="481"/>
      <c r="AR280" s="481">
        <f>SUM(AR281:AR283)</f>
        <v>0</v>
      </c>
      <c r="AS280" s="481"/>
      <c r="AT280" s="481">
        <f>SUM(AT281:AT283)</f>
        <v>6011</v>
      </c>
      <c r="AU280" s="481"/>
      <c r="AV280" s="483">
        <f>SUM(AV281:AV283)</f>
        <v>0</v>
      </c>
    </row>
    <row r="281" spans="2:48" s="461" customFormat="1" ht="16.5" customHeight="1">
      <c r="B281" s="465"/>
      <c r="C281" s="484"/>
      <c r="D281" s="485" t="s">
        <v>307</v>
      </c>
      <c r="E281" s="486">
        <f>SUM(F281:H281)</f>
        <v>8</v>
      </c>
      <c r="F281" s="486">
        <v>0</v>
      </c>
      <c r="G281" s="486">
        <v>0</v>
      </c>
      <c r="H281" s="486">
        <v>8</v>
      </c>
      <c r="I281" s="486"/>
      <c r="J281" s="486">
        <v>3</v>
      </c>
      <c r="K281" s="486"/>
      <c r="L281" s="486">
        <v>0</v>
      </c>
      <c r="M281" s="486"/>
      <c r="N281" s="486">
        <f t="shared" si="119"/>
        <v>3</v>
      </c>
      <c r="O281" s="486"/>
      <c r="P281" s="486">
        <v>8</v>
      </c>
      <c r="Q281" s="486"/>
      <c r="R281" s="486">
        <v>6</v>
      </c>
      <c r="S281" s="486"/>
      <c r="T281" s="486">
        <f>SUM(P281,R281)</f>
        <v>14</v>
      </c>
      <c r="U281" s="486"/>
      <c r="V281" s="486">
        <f>SUM(J281,P281)</f>
        <v>11</v>
      </c>
      <c r="W281" s="486"/>
      <c r="X281" s="486">
        <f>SUM(L281,R281)</f>
        <v>6</v>
      </c>
      <c r="Y281" s="486"/>
      <c r="Z281" s="486">
        <f>SUM(N281,T281)</f>
        <v>17</v>
      </c>
      <c r="AA281" s="486"/>
      <c r="AB281" s="487">
        <v>0</v>
      </c>
      <c r="AC281" s="487"/>
      <c r="AD281" s="487">
        <v>0</v>
      </c>
      <c r="AE281" s="487"/>
      <c r="AF281" s="487">
        <v>0</v>
      </c>
      <c r="AG281" s="486"/>
      <c r="AH281" s="487">
        <v>0</v>
      </c>
      <c r="AI281" s="486"/>
      <c r="AJ281" s="487">
        <v>119</v>
      </c>
      <c r="AK281" s="486"/>
      <c r="AL281" s="487">
        <v>0</v>
      </c>
      <c r="AM281" s="486"/>
      <c r="AN281" s="487">
        <v>0</v>
      </c>
      <c r="AO281" s="486"/>
      <c r="AP281" s="487">
        <v>0</v>
      </c>
      <c r="AQ281" s="486"/>
      <c r="AR281" s="487">
        <v>0</v>
      </c>
      <c r="AS281" s="486"/>
      <c r="AT281" s="487">
        <v>270</v>
      </c>
      <c r="AU281" s="486"/>
      <c r="AV281" s="488">
        <v>0</v>
      </c>
    </row>
    <row r="282" spans="2:48" s="461" customFormat="1" ht="16.5" customHeight="1">
      <c r="B282" s="465"/>
      <c r="C282" s="484"/>
      <c r="D282" s="485" t="s">
        <v>309</v>
      </c>
      <c r="E282" s="486">
        <f>SUM(F282:H282)</f>
        <v>10</v>
      </c>
      <c r="F282" s="486">
        <v>2</v>
      </c>
      <c r="G282" s="486">
        <v>1</v>
      </c>
      <c r="H282" s="486">
        <v>7</v>
      </c>
      <c r="I282" s="486"/>
      <c r="J282" s="486">
        <v>20</v>
      </c>
      <c r="K282" s="486"/>
      <c r="L282" s="486">
        <v>30</v>
      </c>
      <c r="M282" s="486"/>
      <c r="N282" s="486">
        <f t="shared" si="119"/>
        <v>50</v>
      </c>
      <c r="O282" s="486"/>
      <c r="P282" s="486">
        <v>10</v>
      </c>
      <c r="Q282" s="486"/>
      <c r="R282" s="486">
        <v>4</v>
      </c>
      <c r="S282" s="486"/>
      <c r="T282" s="486">
        <f>SUM(P282,R282)</f>
        <v>14</v>
      </c>
      <c r="U282" s="486"/>
      <c r="V282" s="486">
        <f>SUM(J282,P282)</f>
        <v>30</v>
      </c>
      <c r="W282" s="486"/>
      <c r="X282" s="486">
        <f>SUM(L282,R282)</f>
        <v>34</v>
      </c>
      <c r="Y282" s="486"/>
      <c r="Z282" s="486">
        <f>SUM(N282,T282)</f>
        <v>64</v>
      </c>
      <c r="AA282" s="486"/>
      <c r="AB282" s="487">
        <v>0</v>
      </c>
      <c r="AC282" s="487"/>
      <c r="AD282" s="487">
        <v>0</v>
      </c>
      <c r="AE282" s="487"/>
      <c r="AF282" s="487">
        <v>0</v>
      </c>
      <c r="AG282" s="486"/>
      <c r="AH282" s="487">
        <v>0</v>
      </c>
      <c r="AI282" s="486"/>
      <c r="AJ282" s="487">
        <v>2703</v>
      </c>
      <c r="AK282" s="486"/>
      <c r="AL282" s="487">
        <v>0</v>
      </c>
      <c r="AM282" s="486"/>
      <c r="AN282" s="487">
        <v>0</v>
      </c>
      <c r="AO282" s="486"/>
      <c r="AP282" s="487">
        <v>0</v>
      </c>
      <c r="AQ282" s="486"/>
      <c r="AR282" s="487">
        <v>0</v>
      </c>
      <c r="AS282" s="486"/>
      <c r="AT282" s="487">
        <v>2757</v>
      </c>
      <c r="AU282" s="486"/>
      <c r="AV282" s="488">
        <v>0</v>
      </c>
    </row>
    <row r="283" spans="2:48" s="461" customFormat="1" ht="16.5" customHeight="1">
      <c r="B283" s="465">
        <v>37</v>
      </c>
      <c r="C283" s="484"/>
      <c r="D283" s="485" t="s">
        <v>310</v>
      </c>
      <c r="E283" s="486">
        <f>SUM(F283:H283)</f>
        <v>7</v>
      </c>
      <c r="F283" s="486">
        <v>4</v>
      </c>
      <c r="G283" s="486">
        <v>0</v>
      </c>
      <c r="H283" s="486">
        <v>3</v>
      </c>
      <c r="I283" s="486"/>
      <c r="J283" s="486">
        <v>48</v>
      </c>
      <c r="K283" s="486"/>
      <c r="L283" s="486">
        <v>47</v>
      </c>
      <c r="M283" s="486"/>
      <c r="N283" s="486">
        <f t="shared" si="119"/>
        <v>95</v>
      </c>
      <c r="O283" s="486"/>
      <c r="P283" s="486">
        <v>3</v>
      </c>
      <c r="Q283" s="486"/>
      <c r="R283" s="486">
        <v>2</v>
      </c>
      <c r="S283" s="486"/>
      <c r="T283" s="486">
        <f>SUM(P283,R283)</f>
        <v>5</v>
      </c>
      <c r="U283" s="486"/>
      <c r="V283" s="486">
        <f>SUM(J283,P283)</f>
        <v>51</v>
      </c>
      <c r="W283" s="486"/>
      <c r="X283" s="486">
        <f>SUM(L283,R283)</f>
        <v>49</v>
      </c>
      <c r="Y283" s="486"/>
      <c r="Z283" s="486">
        <f>SUM(N283,T283)</f>
        <v>100</v>
      </c>
      <c r="AA283" s="486"/>
      <c r="AB283" s="487">
        <v>0</v>
      </c>
      <c r="AC283" s="487"/>
      <c r="AD283" s="487">
        <v>0</v>
      </c>
      <c r="AE283" s="487"/>
      <c r="AF283" s="487">
        <v>0</v>
      </c>
      <c r="AG283" s="486"/>
      <c r="AH283" s="487">
        <v>0</v>
      </c>
      <c r="AI283" s="486"/>
      <c r="AJ283" s="487">
        <v>4905</v>
      </c>
      <c r="AK283" s="486"/>
      <c r="AL283" s="487">
        <v>0</v>
      </c>
      <c r="AM283" s="486"/>
      <c r="AN283" s="487">
        <v>0</v>
      </c>
      <c r="AO283" s="486"/>
      <c r="AP283" s="487">
        <v>0</v>
      </c>
      <c r="AQ283" s="486"/>
      <c r="AR283" s="487">
        <v>0</v>
      </c>
      <c r="AS283" s="486"/>
      <c r="AT283" s="487">
        <v>2984</v>
      </c>
      <c r="AU283" s="486"/>
      <c r="AV283" s="488">
        <v>0</v>
      </c>
    </row>
    <row r="284" spans="2:48" s="477" customFormat="1" ht="16.5" customHeight="1">
      <c r="B284" s="1497" t="s">
        <v>344</v>
      </c>
      <c r="C284" s="489"/>
      <c r="D284" s="479" t="s">
        <v>311</v>
      </c>
      <c r="E284" s="481">
        <f>SUM(E285:E292)</f>
        <v>13</v>
      </c>
      <c r="F284" s="481">
        <f>SUM(F285:F292)</f>
        <v>12</v>
      </c>
      <c r="G284" s="481">
        <f>SUM(G285:G292)</f>
        <v>0</v>
      </c>
      <c r="H284" s="481">
        <f>SUM(H285:H292)</f>
        <v>1</v>
      </c>
      <c r="I284" s="481"/>
      <c r="J284" s="481">
        <f>SUM(J285:J292)</f>
        <v>647</v>
      </c>
      <c r="K284" s="481"/>
      <c r="L284" s="481">
        <f>SUM(L285:L292)</f>
        <v>787</v>
      </c>
      <c r="M284" s="481"/>
      <c r="N284" s="481">
        <f t="shared" si="119"/>
        <v>1434</v>
      </c>
      <c r="O284" s="481"/>
      <c r="P284" s="481" t="s">
        <v>332</v>
      </c>
      <c r="Q284" s="481"/>
      <c r="R284" s="481" t="s">
        <v>332</v>
      </c>
      <c r="S284" s="481"/>
      <c r="T284" s="481" t="s">
        <v>332</v>
      </c>
      <c r="U284" s="481"/>
      <c r="V284" s="481">
        <v>649</v>
      </c>
      <c r="W284" s="481"/>
      <c r="X284" s="481">
        <v>788</v>
      </c>
      <c r="Y284" s="481"/>
      <c r="Z284" s="481">
        <v>1437</v>
      </c>
      <c r="AA284" s="481"/>
      <c r="AB284" s="481">
        <f>SUM(AB285:AB292)</f>
        <v>16018</v>
      </c>
      <c r="AC284" s="481"/>
      <c r="AD284" s="481">
        <f>SUM(AD285:AD292)</f>
        <v>65619</v>
      </c>
      <c r="AE284" s="481"/>
      <c r="AF284" s="481">
        <f>SUM(AF285:AF292)</f>
        <v>20283</v>
      </c>
      <c r="AG284" s="481"/>
      <c r="AH284" s="481">
        <f>SUM(AH285:AH292)</f>
        <v>392</v>
      </c>
      <c r="AI284" s="481"/>
      <c r="AJ284" s="480">
        <f>SUM(AD284:AH284)</f>
        <v>86294</v>
      </c>
      <c r="AK284" s="481"/>
      <c r="AL284" s="481">
        <f>SUM(AL285:AL292)</f>
        <v>158637</v>
      </c>
      <c r="AM284" s="481"/>
      <c r="AN284" s="481">
        <f>SUM(AN285:AN292)</f>
        <v>2913</v>
      </c>
      <c r="AO284" s="481"/>
      <c r="AP284" s="481">
        <f>SUM(AP285:AP292)</f>
        <v>1796</v>
      </c>
      <c r="AQ284" s="481"/>
      <c r="AR284" s="481">
        <f>SUM(AR285:AR292)</f>
        <v>13697</v>
      </c>
      <c r="AS284" s="481"/>
      <c r="AT284" s="480">
        <f>SUM(AL284,AN284,AP284,AR284)</f>
        <v>177043</v>
      </c>
      <c r="AU284" s="481"/>
      <c r="AV284" s="483">
        <f>SUM(AV285:AV292)</f>
        <v>0</v>
      </c>
    </row>
    <row r="285" spans="2:48" s="461" customFormat="1" ht="16.5" customHeight="1">
      <c r="B285" s="1497"/>
      <c r="C285" s="484"/>
      <c r="D285" s="485" t="s">
        <v>312</v>
      </c>
      <c r="E285" s="486">
        <f aca="true" t="shared" si="120" ref="E285:E292">SUM(F285:H285)</f>
        <v>1</v>
      </c>
      <c r="F285" s="486">
        <v>0</v>
      </c>
      <c r="G285" s="486">
        <v>0</v>
      </c>
      <c r="H285" s="486">
        <v>1</v>
      </c>
      <c r="I285" s="491" t="s">
        <v>319</v>
      </c>
      <c r="J285" s="486">
        <v>77</v>
      </c>
      <c r="K285" s="491" t="s">
        <v>319</v>
      </c>
      <c r="L285" s="486">
        <v>77</v>
      </c>
      <c r="M285" s="491" t="s">
        <v>319</v>
      </c>
      <c r="N285" s="486">
        <f t="shared" si="119"/>
        <v>154</v>
      </c>
      <c r="O285" s="486"/>
      <c r="P285" s="486" t="s">
        <v>322</v>
      </c>
      <c r="Q285" s="486"/>
      <c r="R285" s="486" t="s">
        <v>322</v>
      </c>
      <c r="S285" s="486"/>
      <c r="T285" s="486" t="s">
        <v>322</v>
      </c>
      <c r="U285" s="491" t="s">
        <v>319</v>
      </c>
      <c r="V285" s="486">
        <v>79</v>
      </c>
      <c r="W285" s="491" t="s">
        <v>319</v>
      </c>
      <c r="X285" s="486">
        <v>78</v>
      </c>
      <c r="Y285" s="491" t="s">
        <v>319</v>
      </c>
      <c r="Z285" s="486">
        <v>157</v>
      </c>
      <c r="AA285" s="491" t="s">
        <v>319</v>
      </c>
      <c r="AB285" s="487">
        <v>1820</v>
      </c>
      <c r="AC285" s="491" t="s">
        <v>319</v>
      </c>
      <c r="AD285" s="487">
        <v>7772</v>
      </c>
      <c r="AE285" s="491" t="s">
        <v>319</v>
      </c>
      <c r="AF285" s="487">
        <v>540</v>
      </c>
      <c r="AG285" s="486"/>
      <c r="AH285" s="486">
        <v>14</v>
      </c>
      <c r="AI285" s="491" t="s">
        <v>319</v>
      </c>
      <c r="AJ285" s="487">
        <f>SUM(AD285:AH285)</f>
        <v>8326</v>
      </c>
      <c r="AK285" s="491" t="s">
        <v>319</v>
      </c>
      <c r="AL285" s="487">
        <v>9392</v>
      </c>
      <c r="AM285" s="491" t="s">
        <v>319</v>
      </c>
      <c r="AN285" s="486">
        <v>1593</v>
      </c>
      <c r="AO285" s="491" t="s">
        <v>319</v>
      </c>
      <c r="AP285" s="486">
        <v>452</v>
      </c>
      <c r="AQ285" s="491" t="s">
        <v>319</v>
      </c>
      <c r="AR285" s="486">
        <v>609</v>
      </c>
      <c r="AS285" s="491" t="s">
        <v>319</v>
      </c>
      <c r="AT285" s="487">
        <f>SUM(AL285,AN285,AP285,AR285)</f>
        <v>12046</v>
      </c>
      <c r="AU285" s="486"/>
      <c r="AV285" s="488">
        <v>0</v>
      </c>
    </row>
    <row r="286" spans="2:48" s="461" customFormat="1" ht="16.5" customHeight="1">
      <c r="B286" s="1497"/>
      <c r="C286" s="490"/>
      <c r="D286" s="485" t="s">
        <v>313</v>
      </c>
      <c r="E286" s="486">
        <f t="shared" si="120"/>
        <v>3</v>
      </c>
      <c r="F286" s="486">
        <v>3</v>
      </c>
      <c r="G286" s="486">
        <v>0</v>
      </c>
      <c r="H286" s="486">
        <v>0</v>
      </c>
      <c r="I286" s="486"/>
      <c r="J286" s="486" t="s">
        <v>322</v>
      </c>
      <c r="K286" s="486"/>
      <c r="L286" s="486" t="s">
        <v>322</v>
      </c>
      <c r="M286" s="486"/>
      <c r="N286" s="486" t="s">
        <v>322</v>
      </c>
      <c r="O286" s="486"/>
      <c r="P286" s="486">
        <v>0</v>
      </c>
      <c r="Q286" s="486"/>
      <c r="R286" s="486">
        <v>0</v>
      </c>
      <c r="S286" s="486"/>
      <c r="T286" s="486">
        <f aca="true" t="shared" si="121" ref="T286:T292">SUM(P286,R286)</f>
        <v>0</v>
      </c>
      <c r="U286" s="486"/>
      <c r="V286" s="486" t="s">
        <v>322</v>
      </c>
      <c r="W286" s="486"/>
      <c r="X286" s="486" t="s">
        <v>322</v>
      </c>
      <c r="Y286" s="486"/>
      <c r="Z286" s="486" t="s">
        <v>322</v>
      </c>
      <c r="AA286" s="486"/>
      <c r="AB286" s="487" t="s">
        <v>322</v>
      </c>
      <c r="AC286" s="487"/>
      <c r="AD286" s="487" t="s">
        <v>322</v>
      </c>
      <c r="AE286" s="487"/>
      <c r="AF286" s="487" t="s">
        <v>322</v>
      </c>
      <c r="AG286" s="486"/>
      <c r="AH286" s="486">
        <v>0</v>
      </c>
      <c r="AI286" s="486"/>
      <c r="AJ286" s="487" t="s">
        <v>322</v>
      </c>
      <c r="AK286" s="486"/>
      <c r="AL286" s="487" t="s">
        <v>322</v>
      </c>
      <c r="AM286" s="486"/>
      <c r="AN286" s="486" t="s">
        <v>322</v>
      </c>
      <c r="AO286" s="486"/>
      <c r="AP286" s="486" t="s">
        <v>322</v>
      </c>
      <c r="AQ286" s="486"/>
      <c r="AR286" s="486" t="s">
        <v>322</v>
      </c>
      <c r="AS286" s="486"/>
      <c r="AT286" s="487" t="s">
        <v>322</v>
      </c>
      <c r="AU286" s="486"/>
      <c r="AV286" s="488">
        <v>0</v>
      </c>
    </row>
    <row r="287" spans="2:48" s="461" customFormat="1" ht="16.5" customHeight="1">
      <c r="B287" s="1497"/>
      <c r="C287" s="490"/>
      <c r="D287" s="485" t="s">
        <v>314</v>
      </c>
      <c r="E287" s="486">
        <f t="shared" si="120"/>
        <v>3</v>
      </c>
      <c r="F287" s="486">
        <v>3</v>
      </c>
      <c r="G287" s="486">
        <v>0</v>
      </c>
      <c r="H287" s="486">
        <v>0</v>
      </c>
      <c r="I287" s="486"/>
      <c r="J287" s="486">
        <v>122</v>
      </c>
      <c r="K287" s="486"/>
      <c r="L287" s="486">
        <v>87</v>
      </c>
      <c r="M287" s="486"/>
      <c r="N287" s="486">
        <f>SUM(J287,L287)</f>
        <v>209</v>
      </c>
      <c r="O287" s="486"/>
      <c r="P287" s="486">
        <v>0</v>
      </c>
      <c r="Q287" s="486"/>
      <c r="R287" s="486">
        <v>0</v>
      </c>
      <c r="S287" s="486"/>
      <c r="T287" s="486">
        <f t="shared" si="121"/>
        <v>0</v>
      </c>
      <c r="U287" s="486"/>
      <c r="V287" s="486">
        <f>SUM(J287,P287)</f>
        <v>122</v>
      </c>
      <c r="W287" s="486"/>
      <c r="X287" s="486">
        <f>SUM(L287,R287)</f>
        <v>87</v>
      </c>
      <c r="Y287" s="486"/>
      <c r="Z287" s="486">
        <f>SUM(N287,T287)</f>
        <v>209</v>
      </c>
      <c r="AA287" s="486"/>
      <c r="AB287" s="487">
        <v>2159</v>
      </c>
      <c r="AC287" s="487"/>
      <c r="AD287" s="487">
        <v>9245</v>
      </c>
      <c r="AE287" s="487"/>
      <c r="AF287" s="487">
        <v>1425</v>
      </c>
      <c r="AG287" s="486"/>
      <c r="AH287" s="486">
        <v>114</v>
      </c>
      <c r="AI287" s="486"/>
      <c r="AJ287" s="487">
        <f>SUM(AD287:AH287)</f>
        <v>10784</v>
      </c>
      <c r="AK287" s="486"/>
      <c r="AL287" s="487">
        <v>15126</v>
      </c>
      <c r="AM287" s="486"/>
      <c r="AN287" s="486">
        <v>497</v>
      </c>
      <c r="AO287" s="486"/>
      <c r="AP287" s="486">
        <v>237</v>
      </c>
      <c r="AQ287" s="486"/>
      <c r="AR287" s="486">
        <v>185</v>
      </c>
      <c r="AS287" s="486"/>
      <c r="AT287" s="487">
        <f>SUM(AL287,AN287,AP287,AR287)</f>
        <v>16045</v>
      </c>
      <c r="AU287" s="486"/>
      <c r="AV287" s="488">
        <v>0</v>
      </c>
    </row>
    <row r="288" spans="2:48" s="461" customFormat="1" ht="16.5" customHeight="1">
      <c r="B288" s="1497"/>
      <c r="C288" s="490"/>
      <c r="D288" s="485" t="s">
        <v>315</v>
      </c>
      <c r="E288" s="486">
        <f t="shared" si="120"/>
        <v>4</v>
      </c>
      <c r="F288" s="486">
        <v>4</v>
      </c>
      <c r="G288" s="486">
        <v>0</v>
      </c>
      <c r="H288" s="486">
        <v>0</v>
      </c>
      <c r="I288" s="491" t="s">
        <v>319</v>
      </c>
      <c r="J288" s="486">
        <v>448</v>
      </c>
      <c r="K288" s="491" t="s">
        <v>319</v>
      </c>
      <c r="L288" s="486">
        <v>623</v>
      </c>
      <c r="M288" s="491" t="s">
        <v>319</v>
      </c>
      <c r="N288" s="486">
        <f>SUM(J288,L288)</f>
        <v>1071</v>
      </c>
      <c r="O288" s="486"/>
      <c r="P288" s="486">
        <v>0</v>
      </c>
      <c r="Q288" s="486"/>
      <c r="R288" s="486">
        <v>0</v>
      </c>
      <c r="S288" s="486"/>
      <c r="T288" s="486">
        <f t="shared" si="121"/>
        <v>0</v>
      </c>
      <c r="U288" s="491" t="s">
        <v>319</v>
      </c>
      <c r="V288" s="486">
        <f>SUM(J288,P288)</f>
        <v>448</v>
      </c>
      <c r="W288" s="491" t="s">
        <v>319</v>
      </c>
      <c r="X288" s="486">
        <f>SUM(L288,R288)</f>
        <v>623</v>
      </c>
      <c r="Y288" s="491" t="s">
        <v>319</v>
      </c>
      <c r="Z288" s="486">
        <f>SUM(N288,T288)</f>
        <v>1071</v>
      </c>
      <c r="AA288" s="491" t="s">
        <v>319</v>
      </c>
      <c r="AB288" s="487">
        <v>12039</v>
      </c>
      <c r="AC288" s="491" t="s">
        <v>319</v>
      </c>
      <c r="AD288" s="487">
        <v>48602</v>
      </c>
      <c r="AE288" s="491" t="s">
        <v>319</v>
      </c>
      <c r="AF288" s="487">
        <v>18318</v>
      </c>
      <c r="AG288" s="491" t="s">
        <v>319</v>
      </c>
      <c r="AH288" s="486">
        <v>264</v>
      </c>
      <c r="AI288" s="491" t="s">
        <v>319</v>
      </c>
      <c r="AJ288" s="487">
        <f>SUM(AD288:AH288)</f>
        <v>67184</v>
      </c>
      <c r="AK288" s="491" t="s">
        <v>319</v>
      </c>
      <c r="AL288" s="487">
        <v>134119</v>
      </c>
      <c r="AM288" s="491" t="s">
        <v>319</v>
      </c>
      <c r="AN288" s="486">
        <v>823</v>
      </c>
      <c r="AO288" s="491" t="s">
        <v>319</v>
      </c>
      <c r="AP288" s="486">
        <v>1107</v>
      </c>
      <c r="AQ288" s="491" t="s">
        <v>319</v>
      </c>
      <c r="AR288" s="486">
        <v>12903</v>
      </c>
      <c r="AS288" s="491" t="s">
        <v>319</v>
      </c>
      <c r="AT288" s="487">
        <f>SUM(AL288,AN288,AP288,AR288)</f>
        <v>148952</v>
      </c>
      <c r="AU288" s="486"/>
      <c r="AV288" s="488">
        <v>0</v>
      </c>
    </row>
    <row r="289" spans="2:48" s="461" customFormat="1" ht="16.5" customHeight="1">
      <c r="B289" s="1497"/>
      <c r="C289" s="490"/>
      <c r="D289" s="485" t="s">
        <v>316</v>
      </c>
      <c r="E289" s="486">
        <f t="shared" si="120"/>
        <v>1</v>
      </c>
      <c r="F289" s="486">
        <v>1</v>
      </c>
      <c r="G289" s="486">
        <v>0</v>
      </c>
      <c r="H289" s="486">
        <v>0</v>
      </c>
      <c r="I289" s="491"/>
      <c r="J289" s="486" t="s">
        <v>322</v>
      </c>
      <c r="K289" s="491"/>
      <c r="L289" s="486" t="s">
        <v>322</v>
      </c>
      <c r="M289" s="486"/>
      <c r="N289" s="486" t="s">
        <v>322</v>
      </c>
      <c r="O289" s="486"/>
      <c r="P289" s="486">
        <v>0</v>
      </c>
      <c r="Q289" s="486"/>
      <c r="R289" s="486">
        <v>0</v>
      </c>
      <c r="S289" s="486"/>
      <c r="T289" s="486">
        <f t="shared" si="121"/>
        <v>0</v>
      </c>
      <c r="U289" s="491"/>
      <c r="V289" s="486" t="s">
        <v>322</v>
      </c>
      <c r="W289" s="491"/>
      <c r="X289" s="486" t="s">
        <v>322</v>
      </c>
      <c r="Y289" s="491"/>
      <c r="Z289" s="486" t="s">
        <v>322</v>
      </c>
      <c r="AA289" s="491"/>
      <c r="AB289" s="487" t="s">
        <v>322</v>
      </c>
      <c r="AC289" s="487"/>
      <c r="AD289" s="487" t="s">
        <v>322</v>
      </c>
      <c r="AE289" s="487"/>
      <c r="AF289" s="487" t="s">
        <v>322</v>
      </c>
      <c r="AG289" s="491"/>
      <c r="AH289" s="486" t="s">
        <v>322</v>
      </c>
      <c r="AI289" s="491"/>
      <c r="AJ289" s="487" t="s">
        <v>322</v>
      </c>
      <c r="AK289" s="491"/>
      <c r="AL289" s="486" t="s">
        <v>322</v>
      </c>
      <c r="AM289" s="491"/>
      <c r="AN289" s="486" t="s">
        <v>322</v>
      </c>
      <c r="AO289" s="491"/>
      <c r="AP289" s="486" t="s">
        <v>322</v>
      </c>
      <c r="AQ289" s="491"/>
      <c r="AR289" s="486" t="s">
        <v>322</v>
      </c>
      <c r="AS289" s="491"/>
      <c r="AT289" s="487" t="s">
        <v>322</v>
      </c>
      <c r="AU289" s="486"/>
      <c r="AV289" s="488">
        <v>0</v>
      </c>
    </row>
    <row r="290" spans="2:48" s="461" customFormat="1" ht="16.5" customHeight="1">
      <c r="B290" s="1497"/>
      <c r="C290" s="490"/>
      <c r="D290" s="485" t="s">
        <v>317</v>
      </c>
      <c r="E290" s="486">
        <f t="shared" si="120"/>
        <v>1</v>
      </c>
      <c r="F290" s="486">
        <v>1</v>
      </c>
      <c r="G290" s="486">
        <v>0</v>
      </c>
      <c r="H290" s="486">
        <v>0</v>
      </c>
      <c r="I290" s="491"/>
      <c r="J290" s="486" t="s">
        <v>322</v>
      </c>
      <c r="K290" s="491"/>
      <c r="L290" s="486" t="s">
        <v>322</v>
      </c>
      <c r="M290" s="491"/>
      <c r="N290" s="486" t="s">
        <v>322</v>
      </c>
      <c r="O290" s="486"/>
      <c r="P290" s="486">
        <v>0</v>
      </c>
      <c r="Q290" s="486"/>
      <c r="R290" s="486">
        <v>0</v>
      </c>
      <c r="S290" s="486"/>
      <c r="T290" s="486">
        <f t="shared" si="121"/>
        <v>0</v>
      </c>
      <c r="U290" s="491"/>
      <c r="V290" s="486" t="s">
        <v>322</v>
      </c>
      <c r="W290" s="486"/>
      <c r="X290" s="486" t="s">
        <v>322</v>
      </c>
      <c r="Y290" s="486"/>
      <c r="Z290" s="486" t="s">
        <v>322</v>
      </c>
      <c r="AA290" s="491"/>
      <c r="AB290" s="486" t="s">
        <v>322</v>
      </c>
      <c r="AC290" s="486"/>
      <c r="AD290" s="486" t="s">
        <v>322</v>
      </c>
      <c r="AE290" s="486"/>
      <c r="AF290" s="486" t="s">
        <v>322</v>
      </c>
      <c r="AG290" s="491"/>
      <c r="AH290" s="486" t="s">
        <v>322</v>
      </c>
      <c r="AI290" s="491"/>
      <c r="AJ290" s="486" t="s">
        <v>322</v>
      </c>
      <c r="AK290" s="491"/>
      <c r="AL290" s="486" t="s">
        <v>322</v>
      </c>
      <c r="AM290" s="491"/>
      <c r="AN290" s="486" t="s">
        <v>322</v>
      </c>
      <c r="AO290" s="491"/>
      <c r="AP290" s="486" t="s">
        <v>322</v>
      </c>
      <c r="AQ290" s="491"/>
      <c r="AR290" s="486" t="s">
        <v>322</v>
      </c>
      <c r="AS290" s="491"/>
      <c r="AT290" s="486" t="s">
        <v>322</v>
      </c>
      <c r="AU290" s="486"/>
      <c r="AV290" s="488">
        <v>0</v>
      </c>
    </row>
    <row r="291" spans="2:48" s="461" customFormat="1" ht="16.5" customHeight="1">
      <c r="B291" s="465"/>
      <c r="C291" s="490"/>
      <c r="D291" s="485" t="s">
        <v>318</v>
      </c>
      <c r="E291" s="486">
        <f t="shared" si="120"/>
        <v>0</v>
      </c>
      <c r="F291" s="486">
        <v>0</v>
      </c>
      <c r="G291" s="486">
        <v>0</v>
      </c>
      <c r="H291" s="486">
        <v>0</v>
      </c>
      <c r="I291" s="486"/>
      <c r="J291" s="486">
        <v>0</v>
      </c>
      <c r="K291" s="486"/>
      <c r="L291" s="486">
        <v>0</v>
      </c>
      <c r="M291" s="486"/>
      <c r="N291" s="486">
        <f>SUM(J291,L291)</f>
        <v>0</v>
      </c>
      <c r="O291" s="486"/>
      <c r="P291" s="486">
        <v>0</v>
      </c>
      <c r="Q291" s="486"/>
      <c r="R291" s="486">
        <v>0</v>
      </c>
      <c r="S291" s="486"/>
      <c r="T291" s="486">
        <f t="shared" si="121"/>
        <v>0</v>
      </c>
      <c r="U291" s="486"/>
      <c r="V291" s="486">
        <f>SUM(J291,P291)</f>
        <v>0</v>
      </c>
      <c r="W291" s="486"/>
      <c r="X291" s="486">
        <f>SUM(L291,R291)</f>
        <v>0</v>
      </c>
      <c r="Y291" s="486"/>
      <c r="Z291" s="486">
        <f>SUM(N291,T291)</f>
        <v>0</v>
      </c>
      <c r="AA291" s="486"/>
      <c r="AB291" s="486">
        <v>0</v>
      </c>
      <c r="AC291" s="486"/>
      <c r="AD291" s="486">
        <v>0</v>
      </c>
      <c r="AE291" s="486"/>
      <c r="AF291" s="486">
        <v>0</v>
      </c>
      <c r="AG291" s="486"/>
      <c r="AH291" s="486">
        <v>0</v>
      </c>
      <c r="AI291" s="486"/>
      <c r="AJ291" s="487">
        <f>SUM(AB291,AH291)</f>
        <v>0</v>
      </c>
      <c r="AK291" s="486"/>
      <c r="AL291" s="486">
        <v>0</v>
      </c>
      <c r="AM291" s="486"/>
      <c r="AN291" s="486">
        <v>0</v>
      </c>
      <c r="AO291" s="486"/>
      <c r="AP291" s="486">
        <v>0</v>
      </c>
      <c r="AQ291" s="486"/>
      <c r="AR291" s="486">
        <v>0</v>
      </c>
      <c r="AS291" s="486"/>
      <c r="AT291" s="487">
        <f>SUM(AL291,AN291,AP291,AR291)</f>
        <v>0</v>
      </c>
      <c r="AU291" s="486"/>
      <c r="AV291" s="488">
        <v>0</v>
      </c>
    </row>
    <row r="292" spans="2:48" s="461" customFormat="1" ht="16.5" customHeight="1">
      <c r="B292" s="465"/>
      <c r="C292" s="490"/>
      <c r="D292" s="485" t="s">
        <v>320</v>
      </c>
      <c r="E292" s="486">
        <f t="shared" si="120"/>
        <v>0</v>
      </c>
      <c r="F292" s="486">
        <v>0</v>
      </c>
      <c r="G292" s="486">
        <v>0</v>
      </c>
      <c r="H292" s="486">
        <v>0</v>
      </c>
      <c r="I292" s="486"/>
      <c r="J292" s="486">
        <v>0</v>
      </c>
      <c r="K292" s="486"/>
      <c r="L292" s="486">
        <v>0</v>
      </c>
      <c r="M292" s="486"/>
      <c r="N292" s="486">
        <f>SUM(J292,L292)</f>
        <v>0</v>
      </c>
      <c r="O292" s="486"/>
      <c r="P292" s="486">
        <v>0</v>
      </c>
      <c r="Q292" s="486"/>
      <c r="R292" s="486">
        <v>0</v>
      </c>
      <c r="S292" s="486"/>
      <c r="T292" s="486">
        <f t="shared" si="121"/>
        <v>0</v>
      </c>
      <c r="U292" s="486"/>
      <c r="V292" s="486">
        <f>SUM(J292,P292)</f>
        <v>0</v>
      </c>
      <c r="W292" s="486"/>
      <c r="X292" s="486">
        <f>SUM(L292,R292)</f>
        <v>0</v>
      </c>
      <c r="Y292" s="486"/>
      <c r="Z292" s="486">
        <f>SUM(N292,T292)</f>
        <v>0</v>
      </c>
      <c r="AA292" s="486"/>
      <c r="AB292" s="486">
        <v>0</v>
      </c>
      <c r="AC292" s="486"/>
      <c r="AD292" s="486">
        <v>0</v>
      </c>
      <c r="AE292" s="486"/>
      <c r="AF292" s="486">
        <v>0</v>
      </c>
      <c r="AG292" s="486"/>
      <c r="AH292" s="486">
        <v>0</v>
      </c>
      <c r="AI292" s="486"/>
      <c r="AJ292" s="487">
        <f>SUM(AB292,AH292)</f>
        <v>0</v>
      </c>
      <c r="AK292" s="486"/>
      <c r="AL292" s="486">
        <v>0</v>
      </c>
      <c r="AM292" s="486"/>
      <c r="AN292" s="486">
        <v>0</v>
      </c>
      <c r="AO292" s="486"/>
      <c r="AP292" s="486">
        <v>0</v>
      </c>
      <c r="AQ292" s="486"/>
      <c r="AR292" s="486">
        <v>0</v>
      </c>
      <c r="AS292" s="486"/>
      <c r="AT292" s="487">
        <f>SUM(AL292,AN292,AP292,AR292)</f>
        <v>0</v>
      </c>
      <c r="AU292" s="486"/>
      <c r="AV292" s="488">
        <v>0</v>
      </c>
    </row>
    <row r="293" spans="2:48" ht="12">
      <c r="B293" s="492"/>
      <c r="C293" s="484"/>
      <c r="D293" s="493"/>
      <c r="E293" s="497"/>
      <c r="F293" s="497"/>
      <c r="G293" s="497"/>
      <c r="H293" s="497"/>
      <c r="I293" s="497"/>
      <c r="J293" s="497"/>
      <c r="K293" s="497"/>
      <c r="L293" s="497"/>
      <c r="M293" s="497"/>
      <c r="N293" s="497"/>
      <c r="O293" s="497"/>
      <c r="P293" s="497"/>
      <c r="Q293" s="497"/>
      <c r="R293" s="497"/>
      <c r="S293" s="497"/>
      <c r="T293" s="497"/>
      <c r="U293" s="497"/>
      <c r="V293" s="497"/>
      <c r="W293" s="497"/>
      <c r="X293" s="497"/>
      <c r="Y293" s="497"/>
      <c r="Z293" s="497"/>
      <c r="AA293" s="498"/>
      <c r="AB293" s="497"/>
      <c r="AC293" s="497"/>
      <c r="AD293" s="497"/>
      <c r="AE293" s="497"/>
      <c r="AF293" s="497"/>
      <c r="AG293" s="497"/>
      <c r="AH293" s="497"/>
      <c r="AI293" s="497"/>
      <c r="AJ293" s="497"/>
      <c r="AK293" s="497"/>
      <c r="AL293" s="497"/>
      <c r="AM293" s="497"/>
      <c r="AN293" s="497"/>
      <c r="AO293" s="497"/>
      <c r="AP293" s="497"/>
      <c r="AQ293" s="497"/>
      <c r="AR293" s="497"/>
      <c r="AS293" s="497"/>
      <c r="AT293" s="497"/>
      <c r="AU293" s="497"/>
      <c r="AV293" s="493"/>
    </row>
    <row r="294" spans="2:48" s="477" customFormat="1" ht="16.5" customHeight="1">
      <c r="B294" s="465"/>
      <c r="C294" s="478"/>
      <c r="D294" s="479" t="s">
        <v>1129</v>
      </c>
      <c r="E294" s="480">
        <f>SUM(E295,E299)</f>
        <v>530</v>
      </c>
      <c r="F294" s="480">
        <f>SUM(F295,F299)</f>
        <v>66</v>
      </c>
      <c r="G294" s="480">
        <f>SUM(G295,G299)</f>
        <v>4</v>
      </c>
      <c r="H294" s="480">
        <f>SUM(H295,H299)</f>
        <v>460</v>
      </c>
      <c r="I294" s="480"/>
      <c r="J294" s="480">
        <f>SUM(J295,J299)</f>
        <v>1293</v>
      </c>
      <c r="K294" s="480"/>
      <c r="L294" s="480">
        <f>SUM(L295,L299)</f>
        <v>1713</v>
      </c>
      <c r="M294" s="480"/>
      <c r="N294" s="481">
        <f aca="true" t="shared" si="122" ref="N294:N303">SUM(J294,L294)</f>
        <v>3006</v>
      </c>
      <c r="O294" s="480"/>
      <c r="P294" s="480">
        <f>SUM(P295,P299)</f>
        <v>506</v>
      </c>
      <c r="Q294" s="480"/>
      <c r="R294" s="480">
        <f>SUM(R295,R299)</f>
        <v>247</v>
      </c>
      <c r="S294" s="480"/>
      <c r="T294" s="481">
        <f aca="true" t="shared" si="123" ref="T294:T307">SUM(P294,R294)</f>
        <v>753</v>
      </c>
      <c r="U294" s="480"/>
      <c r="V294" s="481">
        <f aca="true" t="shared" si="124" ref="V294:V303">SUM(J294,P294)</f>
        <v>1799</v>
      </c>
      <c r="W294" s="481"/>
      <c r="X294" s="481">
        <f aca="true" t="shared" si="125" ref="X294:X303">SUM(L294,R294)</f>
        <v>1960</v>
      </c>
      <c r="Y294" s="481"/>
      <c r="Z294" s="481">
        <f aca="true" t="shared" si="126" ref="Z294:Z303">SUM(N294,T294)</f>
        <v>3759</v>
      </c>
      <c r="AA294" s="480"/>
      <c r="AB294" s="480">
        <v>0</v>
      </c>
      <c r="AC294" s="480"/>
      <c r="AD294" s="480">
        <v>0</v>
      </c>
      <c r="AE294" s="480"/>
      <c r="AF294" s="480">
        <v>0</v>
      </c>
      <c r="AG294" s="480"/>
      <c r="AH294" s="480">
        <v>0</v>
      </c>
      <c r="AI294" s="481"/>
      <c r="AJ294" s="480">
        <f>SUM(AJ295,AJ299)</f>
        <v>156886</v>
      </c>
      <c r="AK294" s="480"/>
      <c r="AL294" s="480">
        <v>0</v>
      </c>
      <c r="AM294" s="480"/>
      <c r="AN294" s="480">
        <v>0</v>
      </c>
      <c r="AO294" s="481"/>
      <c r="AP294" s="480">
        <v>0</v>
      </c>
      <c r="AQ294" s="481"/>
      <c r="AR294" s="480">
        <v>0</v>
      </c>
      <c r="AS294" s="481"/>
      <c r="AT294" s="480">
        <f>SUM(AT295,AT299)</f>
        <v>528670</v>
      </c>
      <c r="AU294" s="480"/>
      <c r="AV294" s="482">
        <f>SUM(AV295,AV299)</f>
        <v>957</v>
      </c>
    </row>
    <row r="295" spans="2:48" s="477" customFormat="1" ht="16.5" customHeight="1">
      <c r="B295" s="465"/>
      <c r="C295" s="478"/>
      <c r="D295" s="479" t="s">
        <v>306</v>
      </c>
      <c r="E295" s="481">
        <f>SUM(E296:E298)</f>
        <v>496</v>
      </c>
      <c r="F295" s="481">
        <f>SUM(F296:F298)</f>
        <v>34</v>
      </c>
      <c r="G295" s="481">
        <f>SUM(G296:G298)</f>
        <v>4</v>
      </c>
      <c r="H295" s="481">
        <f>SUM(H296:H298)</f>
        <v>458</v>
      </c>
      <c r="I295" s="481"/>
      <c r="J295" s="481">
        <f>SUM(J296:J298)</f>
        <v>412</v>
      </c>
      <c r="K295" s="481"/>
      <c r="L295" s="481">
        <f>SUM(L296:L298)</f>
        <v>562</v>
      </c>
      <c r="M295" s="481"/>
      <c r="N295" s="481">
        <f t="shared" si="122"/>
        <v>974</v>
      </c>
      <c r="O295" s="481"/>
      <c r="P295" s="481">
        <f>SUM(P296:P298)</f>
        <v>504</v>
      </c>
      <c r="Q295" s="481"/>
      <c r="R295" s="481">
        <f>SUM(R296:R298)</f>
        <v>246</v>
      </c>
      <c r="S295" s="481"/>
      <c r="T295" s="481">
        <f t="shared" si="123"/>
        <v>750</v>
      </c>
      <c r="U295" s="481"/>
      <c r="V295" s="481">
        <f t="shared" si="124"/>
        <v>916</v>
      </c>
      <c r="W295" s="481"/>
      <c r="X295" s="481">
        <f t="shared" si="125"/>
        <v>808</v>
      </c>
      <c r="Y295" s="481"/>
      <c r="Z295" s="481">
        <f t="shared" si="126"/>
        <v>1724</v>
      </c>
      <c r="AA295" s="481"/>
      <c r="AB295" s="481">
        <f>SUM(AB296:AB298)</f>
        <v>0</v>
      </c>
      <c r="AC295" s="481"/>
      <c r="AD295" s="481">
        <f>SUM(AD296:AD298)</f>
        <v>0</v>
      </c>
      <c r="AE295" s="481"/>
      <c r="AF295" s="481">
        <f>SUM(AF296:AF298)</f>
        <v>0</v>
      </c>
      <c r="AG295" s="481"/>
      <c r="AH295" s="481">
        <f>SUM(AH296:AH298)</f>
        <v>0</v>
      </c>
      <c r="AI295" s="481"/>
      <c r="AJ295" s="481">
        <f>SUM(AJ296:AJ298)</f>
        <v>41540</v>
      </c>
      <c r="AK295" s="481"/>
      <c r="AL295" s="481">
        <f>SUM(AL296:AL298)</f>
        <v>0</v>
      </c>
      <c r="AM295" s="481"/>
      <c r="AN295" s="481">
        <f>SUM(AN296:AN298)</f>
        <v>0</v>
      </c>
      <c r="AO295" s="481"/>
      <c r="AP295" s="481">
        <f>SUM(AP296:AP298)</f>
        <v>0</v>
      </c>
      <c r="AQ295" s="481"/>
      <c r="AR295" s="481">
        <f>SUM(AR296:AR298)</f>
        <v>0</v>
      </c>
      <c r="AS295" s="481"/>
      <c r="AT295" s="481">
        <f>SUM(AT296:AT298)</f>
        <v>95476</v>
      </c>
      <c r="AU295" s="481"/>
      <c r="AV295" s="483">
        <f>SUM(AV296:AV298)</f>
        <v>557</v>
      </c>
    </row>
    <row r="296" spans="2:48" s="461" customFormat="1" ht="16.5" customHeight="1">
      <c r="B296" s="465"/>
      <c r="C296" s="484"/>
      <c r="D296" s="485" t="s">
        <v>307</v>
      </c>
      <c r="E296" s="486">
        <f>SUM(F296:H296)</f>
        <v>337</v>
      </c>
      <c r="F296" s="486">
        <v>1</v>
      </c>
      <c r="G296" s="486">
        <v>1</v>
      </c>
      <c r="H296" s="486">
        <v>335</v>
      </c>
      <c r="I296" s="486"/>
      <c r="J296" s="486">
        <v>49</v>
      </c>
      <c r="K296" s="486"/>
      <c r="L296" s="486">
        <v>43</v>
      </c>
      <c r="M296" s="486"/>
      <c r="N296" s="486">
        <f t="shared" si="122"/>
        <v>92</v>
      </c>
      <c r="O296" s="486"/>
      <c r="P296" s="486">
        <v>372</v>
      </c>
      <c r="Q296" s="486"/>
      <c r="R296" s="486">
        <v>142</v>
      </c>
      <c r="S296" s="486"/>
      <c r="T296" s="486">
        <f t="shared" si="123"/>
        <v>514</v>
      </c>
      <c r="U296" s="486"/>
      <c r="V296" s="486">
        <f t="shared" si="124"/>
        <v>421</v>
      </c>
      <c r="W296" s="486"/>
      <c r="X296" s="486">
        <f t="shared" si="125"/>
        <v>185</v>
      </c>
      <c r="Y296" s="486"/>
      <c r="Z296" s="486">
        <f t="shared" si="126"/>
        <v>606</v>
      </c>
      <c r="AA296" s="486"/>
      <c r="AB296" s="487">
        <v>0</v>
      </c>
      <c r="AC296" s="487"/>
      <c r="AD296" s="487">
        <v>0</v>
      </c>
      <c r="AE296" s="487"/>
      <c r="AF296" s="487">
        <v>0</v>
      </c>
      <c r="AG296" s="486"/>
      <c r="AH296" s="487">
        <v>0</v>
      </c>
      <c r="AI296" s="486"/>
      <c r="AJ296" s="487">
        <v>3711</v>
      </c>
      <c r="AK296" s="486"/>
      <c r="AL296" s="487">
        <v>0</v>
      </c>
      <c r="AM296" s="486"/>
      <c r="AN296" s="487">
        <v>0</v>
      </c>
      <c r="AO296" s="486"/>
      <c r="AP296" s="487">
        <v>0</v>
      </c>
      <c r="AQ296" s="486"/>
      <c r="AR296" s="487">
        <v>0</v>
      </c>
      <c r="AS296" s="486"/>
      <c r="AT296" s="487">
        <v>26332</v>
      </c>
      <c r="AU296" s="486"/>
      <c r="AV296" s="488">
        <v>5</v>
      </c>
    </row>
    <row r="297" spans="2:48" s="461" customFormat="1" ht="16.5" customHeight="1">
      <c r="B297" s="465"/>
      <c r="C297" s="484"/>
      <c r="D297" s="485" t="s">
        <v>309</v>
      </c>
      <c r="E297" s="486">
        <f>SUM(F297:H297)</f>
        <v>132</v>
      </c>
      <c r="F297" s="486">
        <v>22</v>
      </c>
      <c r="G297" s="486">
        <v>2</v>
      </c>
      <c r="H297" s="486">
        <v>108</v>
      </c>
      <c r="I297" s="486"/>
      <c r="J297" s="486">
        <v>232</v>
      </c>
      <c r="K297" s="486"/>
      <c r="L297" s="486">
        <v>311</v>
      </c>
      <c r="M297" s="486"/>
      <c r="N297" s="486">
        <f t="shared" si="122"/>
        <v>543</v>
      </c>
      <c r="O297" s="486"/>
      <c r="P297" s="486">
        <v>114</v>
      </c>
      <c r="Q297" s="486"/>
      <c r="R297" s="486">
        <v>90</v>
      </c>
      <c r="S297" s="486"/>
      <c r="T297" s="486">
        <f t="shared" si="123"/>
        <v>204</v>
      </c>
      <c r="U297" s="486"/>
      <c r="V297" s="486">
        <f t="shared" si="124"/>
        <v>346</v>
      </c>
      <c r="W297" s="486"/>
      <c r="X297" s="486">
        <f t="shared" si="125"/>
        <v>401</v>
      </c>
      <c r="Y297" s="486"/>
      <c r="Z297" s="486">
        <f t="shared" si="126"/>
        <v>747</v>
      </c>
      <c r="AA297" s="486"/>
      <c r="AB297" s="487">
        <v>0</v>
      </c>
      <c r="AC297" s="487"/>
      <c r="AD297" s="487">
        <v>0</v>
      </c>
      <c r="AE297" s="487"/>
      <c r="AF297" s="487">
        <v>0</v>
      </c>
      <c r="AG297" s="486"/>
      <c r="AH297" s="487">
        <v>0</v>
      </c>
      <c r="AI297" s="486"/>
      <c r="AJ297" s="487">
        <v>23360</v>
      </c>
      <c r="AK297" s="486"/>
      <c r="AL297" s="487">
        <v>0</v>
      </c>
      <c r="AM297" s="486"/>
      <c r="AN297" s="487">
        <v>0</v>
      </c>
      <c r="AO297" s="486"/>
      <c r="AP297" s="487">
        <v>0</v>
      </c>
      <c r="AQ297" s="486"/>
      <c r="AR297" s="487">
        <v>0</v>
      </c>
      <c r="AS297" s="486"/>
      <c r="AT297" s="487">
        <v>47891</v>
      </c>
      <c r="AU297" s="486"/>
      <c r="AV297" s="488">
        <v>353</v>
      </c>
    </row>
    <row r="298" spans="2:48" s="461" customFormat="1" ht="16.5" customHeight="1">
      <c r="B298" s="465">
        <v>39</v>
      </c>
      <c r="C298" s="484"/>
      <c r="D298" s="485" t="s">
        <v>310</v>
      </c>
      <c r="E298" s="486">
        <f>SUM(F298:H298)</f>
        <v>27</v>
      </c>
      <c r="F298" s="486">
        <v>11</v>
      </c>
      <c r="G298" s="486">
        <v>1</v>
      </c>
      <c r="H298" s="486">
        <v>15</v>
      </c>
      <c r="I298" s="486"/>
      <c r="J298" s="486">
        <v>131</v>
      </c>
      <c r="K298" s="486"/>
      <c r="L298" s="486">
        <v>208</v>
      </c>
      <c r="M298" s="486"/>
      <c r="N298" s="486">
        <f t="shared" si="122"/>
        <v>339</v>
      </c>
      <c r="O298" s="486"/>
      <c r="P298" s="486">
        <v>18</v>
      </c>
      <c r="Q298" s="486"/>
      <c r="R298" s="486">
        <v>14</v>
      </c>
      <c r="S298" s="486"/>
      <c r="T298" s="486">
        <f t="shared" si="123"/>
        <v>32</v>
      </c>
      <c r="U298" s="486"/>
      <c r="V298" s="486">
        <f t="shared" si="124"/>
        <v>149</v>
      </c>
      <c r="W298" s="486"/>
      <c r="X298" s="486">
        <f t="shared" si="125"/>
        <v>222</v>
      </c>
      <c r="Y298" s="486"/>
      <c r="Z298" s="486">
        <f t="shared" si="126"/>
        <v>371</v>
      </c>
      <c r="AA298" s="486"/>
      <c r="AB298" s="487">
        <v>0</v>
      </c>
      <c r="AC298" s="487"/>
      <c r="AD298" s="487">
        <v>0</v>
      </c>
      <c r="AE298" s="487"/>
      <c r="AF298" s="487">
        <v>0</v>
      </c>
      <c r="AG298" s="486"/>
      <c r="AH298" s="487">
        <v>0</v>
      </c>
      <c r="AI298" s="486"/>
      <c r="AJ298" s="487">
        <v>14469</v>
      </c>
      <c r="AK298" s="486"/>
      <c r="AL298" s="487">
        <v>0</v>
      </c>
      <c r="AM298" s="486"/>
      <c r="AN298" s="487">
        <v>0</v>
      </c>
      <c r="AO298" s="486"/>
      <c r="AP298" s="487">
        <v>0</v>
      </c>
      <c r="AQ298" s="486"/>
      <c r="AR298" s="487">
        <v>0</v>
      </c>
      <c r="AS298" s="486"/>
      <c r="AT298" s="487">
        <v>21253</v>
      </c>
      <c r="AU298" s="486"/>
      <c r="AV298" s="488">
        <v>199</v>
      </c>
    </row>
    <row r="299" spans="2:48" s="477" customFormat="1" ht="16.5" customHeight="1">
      <c r="B299" s="1497" t="s">
        <v>197</v>
      </c>
      <c r="C299" s="489"/>
      <c r="D299" s="479" t="s">
        <v>311</v>
      </c>
      <c r="E299" s="481">
        <f>SUM(E300:E307)</f>
        <v>34</v>
      </c>
      <c r="F299" s="481">
        <f>SUM(F300:F307)</f>
        <v>32</v>
      </c>
      <c r="G299" s="481">
        <f>SUM(G300:G307)</f>
        <v>0</v>
      </c>
      <c r="H299" s="481">
        <f>SUM(H300:H307)</f>
        <v>2</v>
      </c>
      <c r="I299" s="481"/>
      <c r="J299" s="481">
        <f>SUM(J300:J307)</f>
        <v>881</v>
      </c>
      <c r="K299" s="481"/>
      <c r="L299" s="481">
        <f>SUM(L300:L307)</f>
        <v>1151</v>
      </c>
      <c r="M299" s="481"/>
      <c r="N299" s="481">
        <f t="shared" si="122"/>
        <v>2032</v>
      </c>
      <c r="O299" s="481"/>
      <c r="P299" s="481">
        <f>SUM(P300:P307)</f>
        <v>2</v>
      </c>
      <c r="Q299" s="481"/>
      <c r="R299" s="481">
        <f>SUM(R300:R307)</f>
        <v>1</v>
      </c>
      <c r="S299" s="481"/>
      <c r="T299" s="481">
        <f t="shared" si="123"/>
        <v>3</v>
      </c>
      <c r="U299" s="481"/>
      <c r="V299" s="481">
        <f t="shared" si="124"/>
        <v>883</v>
      </c>
      <c r="W299" s="481"/>
      <c r="X299" s="481">
        <f t="shared" si="125"/>
        <v>1152</v>
      </c>
      <c r="Y299" s="481"/>
      <c r="Z299" s="481">
        <f t="shared" si="126"/>
        <v>2035</v>
      </c>
      <c r="AA299" s="481"/>
      <c r="AB299" s="481">
        <f>SUM(AB300:AB307)</f>
        <v>22854</v>
      </c>
      <c r="AC299" s="481"/>
      <c r="AD299" s="481">
        <f>SUM(AD300:AD307)</f>
        <v>87506</v>
      </c>
      <c r="AE299" s="481"/>
      <c r="AF299" s="481">
        <f>SUM(AF300:AF307)</f>
        <v>20385</v>
      </c>
      <c r="AG299" s="481"/>
      <c r="AH299" s="481">
        <f>SUM(AH300:AH307)</f>
        <v>7455</v>
      </c>
      <c r="AI299" s="481"/>
      <c r="AJ299" s="480">
        <f>SUM(AD299:AH299)</f>
        <v>115346</v>
      </c>
      <c r="AK299" s="481"/>
      <c r="AL299" s="481">
        <f>SUM(AL300:AL307)</f>
        <v>380061</v>
      </c>
      <c r="AM299" s="481"/>
      <c r="AN299" s="481">
        <f>SUM(AN300:AN307)</f>
        <v>5310</v>
      </c>
      <c r="AO299" s="481"/>
      <c r="AP299" s="481">
        <f>SUM(AP300:AP307)</f>
        <v>5580</v>
      </c>
      <c r="AQ299" s="481"/>
      <c r="AR299" s="481">
        <f>SUM(AR300:AR307)</f>
        <v>42243</v>
      </c>
      <c r="AS299" s="481"/>
      <c r="AT299" s="480">
        <f>SUM(AL299,AN299,AP299,AR299)</f>
        <v>433194</v>
      </c>
      <c r="AU299" s="481"/>
      <c r="AV299" s="483">
        <f>SUM(AV300:AV307)</f>
        <v>400</v>
      </c>
    </row>
    <row r="300" spans="2:48" s="461" customFormat="1" ht="16.5" customHeight="1">
      <c r="B300" s="1497"/>
      <c r="C300" s="484"/>
      <c r="D300" s="485" t="s">
        <v>312</v>
      </c>
      <c r="E300" s="486">
        <f aca="true" t="shared" si="127" ref="E300:E307">SUM(F300:H300)</f>
        <v>10</v>
      </c>
      <c r="F300" s="486">
        <v>9</v>
      </c>
      <c r="G300" s="486">
        <v>0</v>
      </c>
      <c r="H300" s="486">
        <v>1</v>
      </c>
      <c r="I300" s="486"/>
      <c r="J300" s="486">
        <v>98</v>
      </c>
      <c r="K300" s="486"/>
      <c r="L300" s="486">
        <v>136</v>
      </c>
      <c r="M300" s="486"/>
      <c r="N300" s="486">
        <f t="shared" si="122"/>
        <v>234</v>
      </c>
      <c r="O300" s="486"/>
      <c r="P300" s="486">
        <v>1</v>
      </c>
      <c r="Q300" s="486"/>
      <c r="R300" s="486">
        <v>1</v>
      </c>
      <c r="S300" s="486"/>
      <c r="T300" s="486">
        <f t="shared" si="123"/>
        <v>2</v>
      </c>
      <c r="U300" s="486"/>
      <c r="V300" s="486">
        <f t="shared" si="124"/>
        <v>99</v>
      </c>
      <c r="W300" s="486"/>
      <c r="X300" s="486">
        <f t="shared" si="125"/>
        <v>137</v>
      </c>
      <c r="Y300" s="486"/>
      <c r="Z300" s="486">
        <f t="shared" si="126"/>
        <v>236</v>
      </c>
      <c r="AA300" s="486"/>
      <c r="AB300" s="487">
        <v>2316</v>
      </c>
      <c r="AC300" s="487"/>
      <c r="AD300" s="487">
        <v>7564</v>
      </c>
      <c r="AE300" s="487"/>
      <c r="AF300" s="487">
        <v>2669</v>
      </c>
      <c r="AG300" s="486"/>
      <c r="AH300" s="486">
        <v>123</v>
      </c>
      <c r="AI300" s="486"/>
      <c r="AJ300" s="487">
        <f>SUM(AD300:AH300)</f>
        <v>10356</v>
      </c>
      <c r="AK300" s="486"/>
      <c r="AL300" s="487">
        <v>24786</v>
      </c>
      <c r="AM300" s="486"/>
      <c r="AN300" s="486">
        <v>1075</v>
      </c>
      <c r="AO300" s="486"/>
      <c r="AP300" s="486">
        <v>369</v>
      </c>
      <c r="AQ300" s="486"/>
      <c r="AR300" s="486">
        <v>5820</v>
      </c>
      <c r="AS300" s="486"/>
      <c r="AT300" s="487">
        <f>SUM(AL300,AN300,AP300,AR300)</f>
        <v>32050</v>
      </c>
      <c r="AU300" s="486"/>
      <c r="AV300" s="488">
        <v>0</v>
      </c>
    </row>
    <row r="301" spans="2:48" s="461" customFormat="1" ht="16.5" customHeight="1">
      <c r="B301" s="1497"/>
      <c r="C301" s="490"/>
      <c r="D301" s="485" t="s">
        <v>313</v>
      </c>
      <c r="E301" s="486">
        <f t="shared" si="127"/>
        <v>11</v>
      </c>
      <c r="F301" s="486">
        <v>10</v>
      </c>
      <c r="G301" s="486">
        <v>0</v>
      </c>
      <c r="H301" s="486">
        <v>1</v>
      </c>
      <c r="I301" s="486"/>
      <c r="J301" s="486">
        <v>152</v>
      </c>
      <c r="K301" s="486"/>
      <c r="L301" s="486">
        <v>255</v>
      </c>
      <c r="M301" s="486"/>
      <c r="N301" s="486">
        <f t="shared" si="122"/>
        <v>407</v>
      </c>
      <c r="O301" s="486"/>
      <c r="P301" s="486">
        <v>1</v>
      </c>
      <c r="Q301" s="486"/>
      <c r="R301" s="486">
        <v>0</v>
      </c>
      <c r="S301" s="486"/>
      <c r="T301" s="486">
        <f t="shared" si="123"/>
        <v>1</v>
      </c>
      <c r="U301" s="486"/>
      <c r="V301" s="486">
        <f t="shared" si="124"/>
        <v>153</v>
      </c>
      <c r="W301" s="486"/>
      <c r="X301" s="486">
        <f t="shared" si="125"/>
        <v>255</v>
      </c>
      <c r="Y301" s="486"/>
      <c r="Z301" s="486">
        <f t="shared" si="126"/>
        <v>408</v>
      </c>
      <c r="AA301" s="486"/>
      <c r="AB301" s="487">
        <v>4329</v>
      </c>
      <c r="AC301" s="487"/>
      <c r="AD301" s="487">
        <v>15795</v>
      </c>
      <c r="AE301" s="487"/>
      <c r="AF301" s="487">
        <v>4721</v>
      </c>
      <c r="AG301" s="486"/>
      <c r="AH301" s="486">
        <v>727</v>
      </c>
      <c r="AI301" s="486"/>
      <c r="AJ301" s="487">
        <f>SUM(AD301:AH301)</f>
        <v>21243</v>
      </c>
      <c r="AK301" s="486"/>
      <c r="AL301" s="487">
        <v>98927</v>
      </c>
      <c r="AM301" s="486"/>
      <c r="AN301" s="486">
        <v>2020</v>
      </c>
      <c r="AO301" s="486"/>
      <c r="AP301" s="486">
        <v>1205</v>
      </c>
      <c r="AQ301" s="486"/>
      <c r="AR301" s="486">
        <v>8522</v>
      </c>
      <c r="AS301" s="486"/>
      <c r="AT301" s="487">
        <f>SUM(AL301,AN301,AP301,AR301)</f>
        <v>110674</v>
      </c>
      <c r="AU301" s="486"/>
      <c r="AV301" s="488">
        <v>0</v>
      </c>
    </row>
    <row r="302" spans="2:48" s="461" customFormat="1" ht="16.5" customHeight="1">
      <c r="B302" s="1497"/>
      <c r="C302" s="490"/>
      <c r="D302" s="485" t="s">
        <v>314</v>
      </c>
      <c r="E302" s="486">
        <f t="shared" si="127"/>
        <v>8</v>
      </c>
      <c r="F302" s="486">
        <v>8</v>
      </c>
      <c r="G302" s="486">
        <v>0</v>
      </c>
      <c r="H302" s="486">
        <v>0</v>
      </c>
      <c r="I302" s="486"/>
      <c r="J302" s="486">
        <v>228</v>
      </c>
      <c r="K302" s="486"/>
      <c r="L302" s="486">
        <v>304</v>
      </c>
      <c r="M302" s="486"/>
      <c r="N302" s="486">
        <f t="shared" si="122"/>
        <v>532</v>
      </c>
      <c r="O302" s="486"/>
      <c r="P302" s="486">
        <v>0</v>
      </c>
      <c r="Q302" s="486"/>
      <c r="R302" s="486">
        <v>0</v>
      </c>
      <c r="S302" s="486"/>
      <c r="T302" s="486">
        <f t="shared" si="123"/>
        <v>0</v>
      </c>
      <c r="U302" s="486"/>
      <c r="V302" s="486">
        <f t="shared" si="124"/>
        <v>228</v>
      </c>
      <c r="W302" s="486"/>
      <c r="X302" s="486">
        <f t="shared" si="125"/>
        <v>304</v>
      </c>
      <c r="Y302" s="486"/>
      <c r="Z302" s="486">
        <f t="shared" si="126"/>
        <v>532</v>
      </c>
      <c r="AA302" s="486"/>
      <c r="AB302" s="487">
        <v>6221</v>
      </c>
      <c r="AC302" s="487"/>
      <c r="AD302" s="487">
        <v>20159</v>
      </c>
      <c r="AE302" s="487"/>
      <c r="AF302" s="487">
        <v>3924</v>
      </c>
      <c r="AG302" s="486"/>
      <c r="AH302" s="486">
        <v>757</v>
      </c>
      <c r="AI302" s="486"/>
      <c r="AJ302" s="487">
        <f>SUM(AD302:AH302)</f>
        <v>24840</v>
      </c>
      <c r="AK302" s="486"/>
      <c r="AL302" s="487">
        <v>18096</v>
      </c>
      <c r="AM302" s="486"/>
      <c r="AN302" s="486">
        <v>1246</v>
      </c>
      <c r="AO302" s="486"/>
      <c r="AP302" s="486">
        <v>782</v>
      </c>
      <c r="AQ302" s="486"/>
      <c r="AR302" s="486">
        <v>6057</v>
      </c>
      <c r="AS302" s="486"/>
      <c r="AT302" s="487">
        <f>SUM(AL302,AN302,AP302,AR302)</f>
        <v>26181</v>
      </c>
      <c r="AU302" s="486"/>
      <c r="AV302" s="488">
        <v>0</v>
      </c>
    </row>
    <row r="303" spans="2:48" s="461" customFormat="1" ht="16.5" customHeight="1">
      <c r="B303" s="1497"/>
      <c r="C303" s="490"/>
      <c r="D303" s="485" t="s">
        <v>315</v>
      </c>
      <c r="E303" s="486">
        <f t="shared" si="127"/>
        <v>3</v>
      </c>
      <c r="F303" s="486">
        <v>3</v>
      </c>
      <c r="G303" s="486">
        <v>0</v>
      </c>
      <c r="H303" s="486">
        <v>0</v>
      </c>
      <c r="I303" s="491" t="s">
        <v>319</v>
      </c>
      <c r="J303" s="486">
        <v>403</v>
      </c>
      <c r="K303" s="491" t="s">
        <v>319</v>
      </c>
      <c r="L303" s="486">
        <v>456</v>
      </c>
      <c r="M303" s="491" t="s">
        <v>319</v>
      </c>
      <c r="N303" s="486">
        <f t="shared" si="122"/>
        <v>859</v>
      </c>
      <c r="O303" s="486"/>
      <c r="P303" s="486">
        <v>0</v>
      </c>
      <c r="Q303" s="486"/>
      <c r="R303" s="486">
        <v>0</v>
      </c>
      <c r="S303" s="486"/>
      <c r="T303" s="486">
        <f t="shared" si="123"/>
        <v>0</v>
      </c>
      <c r="U303" s="491" t="s">
        <v>319</v>
      </c>
      <c r="V303" s="486">
        <f t="shared" si="124"/>
        <v>403</v>
      </c>
      <c r="W303" s="491" t="s">
        <v>319</v>
      </c>
      <c r="X303" s="486">
        <f t="shared" si="125"/>
        <v>456</v>
      </c>
      <c r="Y303" s="491" t="s">
        <v>319</v>
      </c>
      <c r="Z303" s="486">
        <f t="shared" si="126"/>
        <v>859</v>
      </c>
      <c r="AA303" s="491" t="s">
        <v>319</v>
      </c>
      <c r="AB303" s="487">
        <v>9988</v>
      </c>
      <c r="AC303" s="491" t="s">
        <v>319</v>
      </c>
      <c r="AD303" s="487">
        <v>43988</v>
      </c>
      <c r="AE303" s="491" t="s">
        <v>319</v>
      </c>
      <c r="AF303" s="487">
        <v>9071</v>
      </c>
      <c r="AG303" s="491" t="s">
        <v>319</v>
      </c>
      <c r="AH303" s="486">
        <v>5848</v>
      </c>
      <c r="AI303" s="491" t="s">
        <v>319</v>
      </c>
      <c r="AJ303" s="487">
        <f>SUM(AD303:AH303)</f>
        <v>58907</v>
      </c>
      <c r="AK303" s="491" t="s">
        <v>319</v>
      </c>
      <c r="AL303" s="487">
        <v>238252</v>
      </c>
      <c r="AM303" s="491" t="s">
        <v>319</v>
      </c>
      <c r="AN303" s="486">
        <v>969</v>
      </c>
      <c r="AO303" s="491" t="s">
        <v>319</v>
      </c>
      <c r="AP303" s="486">
        <v>3224</v>
      </c>
      <c r="AQ303" s="491" t="s">
        <v>319</v>
      </c>
      <c r="AR303" s="486">
        <v>21844</v>
      </c>
      <c r="AS303" s="491" t="s">
        <v>319</v>
      </c>
      <c r="AT303" s="487">
        <f>SUM(AL303,AN303,AP303,AR303)</f>
        <v>264289</v>
      </c>
      <c r="AU303" s="491" t="s">
        <v>319</v>
      </c>
      <c r="AV303" s="488">
        <v>400</v>
      </c>
    </row>
    <row r="304" spans="2:48" s="461" customFormat="1" ht="16.5" customHeight="1">
      <c r="B304" s="1497"/>
      <c r="C304" s="490"/>
      <c r="D304" s="485" t="s">
        <v>316</v>
      </c>
      <c r="E304" s="486">
        <f t="shared" si="127"/>
        <v>2</v>
      </c>
      <c r="F304" s="486">
        <v>2</v>
      </c>
      <c r="G304" s="486">
        <v>0</v>
      </c>
      <c r="H304" s="486">
        <v>0</v>
      </c>
      <c r="I304" s="486"/>
      <c r="J304" s="486" t="s">
        <v>322</v>
      </c>
      <c r="K304" s="486"/>
      <c r="L304" s="486" t="s">
        <v>322</v>
      </c>
      <c r="M304" s="486"/>
      <c r="N304" s="486" t="s">
        <v>322</v>
      </c>
      <c r="O304" s="486"/>
      <c r="P304" s="486">
        <v>0</v>
      </c>
      <c r="Q304" s="486"/>
      <c r="R304" s="486">
        <v>0</v>
      </c>
      <c r="S304" s="486"/>
      <c r="T304" s="486">
        <f t="shared" si="123"/>
        <v>0</v>
      </c>
      <c r="U304" s="486"/>
      <c r="V304" s="486" t="s">
        <v>322</v>
      </c>
      <c r="W304" s="486"/>
      <c r="X304" s="486" t="s">
        <v>322</v>
      </c>
      <c r="Y304" s="486"/>
      <c r="Z304" s="486" t="s">
        <v>322</v>
      </c>
      <c r="AA304" s="486"/>
      <c r="AB304" s="487" t="s">
        <v>322</v>
      </c>
      <c r="AC304" s="487"/>
      <c r="AD304" s="487" t="s">
        <v>322</v>
      </c>
      <c r="AE304" s="487"/>
      <c r="AF304" s="487" t="s">
        <v>322</v>
      </c>
      <c r="AG304" s="486"/>
      <c r="AH304" s="486" t="s">
        <v>322</v>
      </c>
      <c r="AI304" s="486"/>
      <c r="AJ304" s="487" t="s">
        <v>322</v>
      </c>
      <c r="AK304" s="486"/>
      <c r="AL304" s="487" t="s">
        <v>322</v>
      </c>
      <c r="AM304" s="486"/>
      <c r="AN304" s="487" t="s">
        <v>322</v>
      </c>
      <c r="AO304" s="486"/>
      <c r="AP304" s="487" t="s">
        <v>322</v>
      </c>
      <c r="AQ304" s="486"/>
      <c r="AR304" s="487" t="s">
        <v>322</v>
      </c>
      <c r="AS304" s="486"/>
      <c r="AT304" s="487" t="s">
        <v>322</v>
      </c>
      <c r="AU304" s="486"/>
      <c r="AV304" s="509" t="s">
        <v>322</v>
      </c>
    </row>
    <row r="305" spans="2:48" s="461" customFormat="1" ht="16.5" customHeight="1">
      <c r="B305" s="1497"/>
      <c r="C305" s="490"/>
      <c r="D305" s="485" t="s">
        <v>317</v>
      </c>
      <c r="E305" s="486">
        <f t="shared" si="127"/>
        <v>0</v>
      </c>
      <c r="F305" s="486">
        <v>0</v>
      </c>
      <c r="G305" s="486">
        <v>0</v>
      </c>
      <c r="H305" s="486">
        <v>0</v>
      </c>
      <c r="I305" s="491"/>
      <c r="J305" s="486">
        <v>0</v>
      </c>
      <c r="K305" s="491"/>
      <c r="L305" s="486">
        <v>0</v>
      </c>
      <c r="M305" s="491"/>
      <c r="N305" s="486">
        <f>SUM(J305,L305)</f>
        <v>0</v>
      </c>
      <c r="O305" s="486"/>
      <c r="P305" s="486">
        <v>0</v>
      </c>
      <c r="Q305" s="486"/>
      <c r="R305" s="486">
        <v>0</v>
      </c>
      <c r="S305" s="486"/>
      <c r="T305" s="486">
        <f t="shared" si="123"/>
        <v>0</v>
      </c>
      <c r="U305" s="491"/>
      <c r="V305" s="486">
        <f>SUM(J305,P305)</f>
        <v>0</v>
      </c>
      <c r="W305" s="486"/>
      <c r="X305" s="486">
        <f>SUM(L305,R305)</f>
        <v>0</v>
      </c>
      <c r="Y305" s="486"/>
      <c r="Z305" s="486">
        <f>SUM(N305,T305)</f>
        <v>0</v>
      </c>
      <c r="AA305" s="491"/>
      <c r="AB305" s="487">
        <v>0</v>
      </c>
      <c r="AC305" s="487"/>
      <c r="AD305" s="487">
        <v>0</v>
      </c>
      <c r="AE305" s="487"/>
      <c r="AF305" s="487">
        <v>0</v>
      </c>
      <c r="AG305" s="491"/>
      <c r="AH305" s="487">
        <v>0</v>
      </c>
      <c r="AI305" s="491"/>
      <c r="AJ305" s="487">
        <f>SUM(AB305,AH305)</f>
        <v>0</v>
      </c>
      <c r="AK305" s="491"/>
      <c r="AL305" s="487">
        <v>0</v>
      </c>
      <c r="AM305" s="491"/>
      <c r="AN305" s="487">
        <v>0</v>
      </c>
      <c r="AO305" s="491"/>
      <c r="AP305" s="487">
        <v>0</v>
      </c>
      <c r="AQ305" s="491"/>
      <c r="AR305" s="487">
        <v>0</v>
      </c>
      <c r="AS305" s="491"/>
      <c r="AT305" s="487">
        <v>0</v>
      </c>
      <c r="AU305" s="486"/>
      <c r="AV305" s="509">
        <v>0</v>
      </c>
    </row>
    <row r="306" spans="2:48" s="461" customFormat="1" ht="16.5" customHeight="1">
      <c r="B306" s="465"/>
      <c r="C306" s="490"/>
      <c r="D306" s="485" t="s">
        <v>318</v>
      </c>
      <c r="E306" s="486">
        <f t="shared" si="127"/>
        <v>0</v>
      </c>
      <c r="F306" s="486">
        <v>0</v>
      </c>
      <c r="G306" s="486">
        <v>0</v>
      </c>
      <c r="H306" s="486">
        <v>0</v>
      </c>
      <c r="I306" s="486"/>
      <c r="J306" s="486">
        <v>0</v>
      </c>
      <c r="K306" s="486"/>
      <c r="L306" s="486">
        <v>0</v>
      </c>
      <c r="M306" s="486"/>
      <c r="N306" s="486">
        <f>SUM(J306,L306)</f>
        <v>0</v>
      </c>
      <c r="O306" s="486"/>
      <c r="P306" s="486">
        <v>0</v>
      </c>
      <c r="Q306" s="486"/>
      <c r="R306" s="486">
        <v>0</v>
      </c>
      <c r="S306" s="486"/>
      <c r="T306" s="486">
        <f t="shared" si="123"/>
        <v>0</v>
      </c>
      <c r="U306" s="486"/>
      <c r="V306" s="486">
        <f>SUM(J306,P306)</f>
        <v>0</v>
      </c>
      <c r="W306" s="486"/>
      <c r="X306" s="486">
        <f>SUM(L306,R306)</f>
        <v>0</v>
      </c>
      <c r="Y306" s="486"/>
      <c r="Z306" s="486">
        <f>SUM(N306,T306)</f>
        <v>0</v>
      </c>
      <c r="AA306" s="486"/>
      <c r="AB306" s="486">
        <v>0</v>
      </c>
      <c r="AC306" s="486"/>
      <c r="AD306" s="486">
        <v>0</v>
      </c>
      <c r="AE306" s="486"/>
      <c r="AF306" s="486">
        <v>0</v>
      </c>
      <c r="AG306" s="486"/>
      <c r="AH306" s="486">
        <v>0</v>
      </c>
      <c r="AI306" s="486"/>
      <c r="AJ306" s="487">
        <f>SUM(AB306,AH306)</f>
        <v>0</v>
      </c>
      <c r="AK306" s="486"/>
      <c r="AL306" s="486">
        <v>0</v>
      </c>
      <c r="AM306" s="486"/>
      <c r="AN306" s="486">
        <v>0</v>
      </c>
      <c r="AO306" s="486"/>
      <c r="AP306" s="486">
        <v>0</v>
      </c>
      <c r="AQ306" s="486"/>
      <c r="AR306" s="486">
        <v>0</v>
      </c>
      <c r="AS306" s="486"/>
      <c r="AT306" s="486">
        <v>0</v>
      </c>
      <c r="AU306" s="486"/>
      <c r="AV306" s="488">
        <v>0</v>
      </c>
    </row>
    <row r="307" spans="2:48" s="461" customFormat="1" ht="16.5" customHeight="1">
      <c r="B307" s="510"/>
      <c r="C307" s="511"/>
      <c r="D307" s="512" t="s">
        <v>320</v>
      </c>
      <c r="E307" s="513">
        <f t="shared" si="127"/>
        <v>0</v>
      </c>
      <c r="F307" s="513">
        <v>0</v>
      </c>
      <c r="G307" s="513">
        <v>0</v>
      </c>
      <c r="H307" s="513">
        <v>0</v>
      </c>
      <c r="I307" s="513"/>
      <c r="J307" s="513">
        <v>0</v>
      </c>
      <c r="K307" s="513"/>
      <c r="L307" s="513">
        <v>0</v>
      </c>
      <c r="M307" s="513"/>
      <c r="N307" s="513">
        <f>SUM(J307,L307)</f>
        <v>0</v>
      </c>
      <c r="O307" s="513"/>
      <c r="P307" s="513">
        <v>0</v>
      </c>
      <c r="Q307" s="513"/>
      <c r="R307" s="513">
        <v>0</v>
      </c>
      <c r="S307" s="513"/>
      <c r="T307" s="513">
        <f t="shared" si="123"/>
        <v>0</v>
      </c>
      <c r="U307" s="513"/>
      <c r="V307" s="513">
        <f>SUM(J307,P307)</f>
        <v>0</v>
      </c>
      <c r="W307" s="513"/>
      <c r="X307" s="513">
        <f>SUM(L307,R307)</f>
        <v>0</v>
      </c>
      <c r="Y307" s="513"/>
      <c r="Z307" s="513">
        <f>SUM(N307,T307)</f>
        <v>0</v>
      </c>
      <c r="AA307" s="513"/>
      <c r="AB307" s="513">
        <v>0</v>
      </c>
      <c r="AC307" s="513"/>
      <c r="AD307" s="513">
        <v>0</v>
      </c>
      <c r="AE307" s="513"/>
      <c r="AF307" s="513">
        <v>0</v>
      </c>
      <c r="AG307" s="513"/>
      <c r="AH307" s="513">
        <v>0</v>
      </c>
      <c r="AI307" s="513"/>
      <c r="AJ307" s="514">
        <f>SUM(AB307,AH307)</f>
        <v>0</v>
      </c>
      <c r="AK307" s="513"/>
      <c r="AL307" s="513">
        <v>0</v>
      </c>
      <c r="AM307" s="513"/>
      <c r="AN307" s="513">
        <v>0</v>
      </c>
      <c r="AO307" s="513"/>
      <c r="AP307" s="513">
        <v>0</v>
      </c>
      <c r="AQ307" s="513"/>
      <c r="AR307" s="513">
        <v>0</v>
      </c>
      <c r="AS307" s="513"/>
      <c r="AT307" s="513">
        <v>0</v>
      </c>
      <c r="AU307" s="513"/>
      <c r="AV307" s="515">
        <v>0</v>
      </c>
    </row>
    <row r="308" ht="12">
      <c r="B308" s="516" t="s">
        <v>269</v>
      </c>
    </row>
    <row r="309" ht="12">
      <c r="B309" s="516"/>
    </row>
  </sheetData>
  <mergeCells count="62">
    <mergeCell ref="B254:B260"/>
    <mergeCell ref="B269:B275"/>
    <mergeCell ref="B284:B290"/>
    <mergeCell ref="B299:B305"/>
    <mergeCell ref="B166:B169"/>
    <mergeCell ref="B239:B245"/>
    <mergeCell ref="B180:B186"/>
    <mergeCell ref="B194:B200"/>
    <mergeCell ref="B209:B215"/>
    <mergeCell ref="B224:B230"/>
    <mergeCell ref="B134:B140"/>
    <mergeCell ref="B145:B148"/>
    <mergeCell ref="B155:B158"/>
    <mergeCell ref="B29:B35"/>
    <mergeCell ref="B44:B50"/>
    <mergeCell ref="B59:B65"/>
    <mergeCell ref="B74:B80"/>
    <mergeCell ref="AS5:AT7"/>
    <mergeCell ref="B89:B95"/>
    <mergeCell ref="B104:B110"/>
    <mergeCell ref="B119:B125"/>
    <mergeCell ref="Q6:R7"/>
    <mergeCell ref="S6:T7"/>
    <mergeCell ref="AM7:AN7"/>
    <mergeCell ref="U6:V7"/>
    <mergeCell ref="W6:X7"/>
    <mergeCell ref="AK5:AL5"/>
    <mergeCell ref="AK7:AL7"/>
    <mergeCell ref="AE6:AF6"/>
    <mergeCell ref="AE7:AF7"/>
    <mergeCell ref="AG5:AH5"/>
    <mergeCell ref="AG6:AH7"/>
    <mergeCell ref="AM5:AN5"/>
    <mergeCell ref="AO5:AP5"/>
    <mergeCell ref="AO7:AP7"/>
    <mergeCell ref="E4:H4"/>
    <mergeCell ref="Y6:Z7"/>
    <mergeCell ref="AK4:AT4"/>
    <mergeCell ref="U5:Z5"/>
    <mergeCell ref="AC5:AF5"/>
    <mergeCell ref="AC6:AD6"/>
    <mergeCell ref="AC7:AD7"/>
    <mergeCell ref="AU4:AV7"/>
    <mergeCell ref="E5:E7"/>
    <mergeCell ref="F5:F7"/>
    <mergeCell ref="G5:G7"/>
    <mergeCell ref="H5:H7"/>
    <mergeCell ref="I5:N5"/>
    <mergeCell ref="AQ5:AR5"/>
    <mergeCell ref="AQ7:AR7"/>
    <mergeCell ref="I4:Z4"/>
    <mergeCell ref="O5:T5"/>
    <mergeCell ref="AC4:AJ4"/>
    <mergeCell ref="AA4:AB7"/>
    <mergeCell ref="B12:B18"/>
    <mergeCell ref="B6:D6"/>
    <mergeCell ref="B7:D7"/>
    <mergeCell ref="O6:P7"/>
    <mergeCell ref="I6:J7"/>
    <mergeCell ref="K6:L7"/>
    <mergeCell ref="M6:N7"/>
    <mergeCell ref="AI5:AJ7"/>
  </mergeCells>
  <printOptions/>
  <pageMargins left="0.75" right="0.75" top="1" bottom="1" header="0.512" footer="0.512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A46"/>
  <sheetViews>
    <sheetView workbookViewId="0" topLeftCell="A1">
      <selection activeCell="A1" sqref="A1"/>
    </sheetView>
  </sheetViews>
  <sheetFormatPr defaultColWidth="9.00390625" defaultRowHeight="13.5"/>
  <cols>
    <col min="1" max="1" width="2.625" style="518" customWidth="1"/>
    <col min="2" max="2" width="5.625" style="518" customWidth="1"/>
    <col min="3" max="3" width="16.125" style="518" customWidth="1"/>
    <col min="4" max="4" width="9.125" style="518" bestFit="1" customWidth="1"/>
    <col min="5" max="5" width="11.625" style="518" bestFit="1" customWidth="1"/>
    <col min="6" max="6" width="9.875" style="518" bestFit="1" customWidth="1"/>
    <col min="7" max="7" width="10.75390625" style="518" bestFit="1" customWidth="1"/>
    <col min="8" max="9" width="10.75390625" style="518" customWidth="1"/>
    <col min="10" max="10" width="11.625" style="518" bestFit="1" customWidth="1"/>
    <col min="11" max="13" width="10.75390625" style="518" bestFit="1" customWidth="1"/>
    <col min="14" max="14" width="9.00390625" style="520" customWidth="1"/>
    <col min="15" max="15" width="11.625" style="518" bestFit="1" customWidth="1"/>
    <col min="16" max="16" width="10.75390625" style="518" bestFit="1" customWidth="1"/>
    <col min="17" max="17" width="9.00390625" style="520" customWidth="1"/>
    <col min="18" max="18" width="9.00390625" style="521" customWidth="1"/>
    <col min="19" max="19" width="9.00390625" style="518" customWidth="1"/>
    <col min="20" max="20" width="9.00390625" style="522" customWidth="1"/>
    <col min="21" max="21" width="9.875" style="520" bestFit="1" customWidth="1"/>
    <col min="22" max="22" width="9.00390625" style="522" customWidth="1"/>
    <col min="23" max="23" width="9.00390625" style="518" customWidth="1"/>
    <col min="24" max="24" width="9.00390625" style="522" customWidth="1"/>
    <col min="25" max="25" width="5.50390625" style="518" bestFit="1" customWidth="1"/>
    <col min="26" max="26" width="5.50390625" style="522" bestFit="1" customWidth="1"/>
    <col min="27" max="27" width="5.625" style="518" customWidth="1"/>
    <col min="28" max="16384" width="9.00390625" style="518" customWidth="1"/>
  </cols>
  <sheetData>
    <row r="2" spans="2:26" ht="14.25">
      <c r="B2" s="519" t="s">
        <v>395</v>
      </c>
      <c r="N2" s="518"/>
      <c r="Q2" s="518"/>
      <c r="R2" s="518"/>
      <c r="T2" s="518"/>
      <c r="U2" s="518"/>
      <c r="V2" s="518"/>
      <c r="X2" s="518"/>
      <c r="Z2" s="518"/>
    </row>
    <row r="3" ht="14.25">
      <c r="B3" s="519"/>
    </row>
    <row r="4" spans="2:27" ht="12.75" thickBot="1">
      <c r="B4" s="523" t="s">
        <v>346</v>
      </c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4"/>
      <c r="O4" s="523"/>
      <c r="P4" s="523"/>
      <c r="Q4" s="524"/>
      <c r="R4" s="525"/>
      <c r="S4" s="523"/>
      <c r="T4" s="526"/>
      <c r="U4" s="524"/>
      <c r="V4" s="526"/>
      <c r="W4" s="523"/>
      <c r="X4" s="526"/>
      <c r="Y4" s="523"/>
      <c r="Z4" s="526"/>
      <c r="AA4" s="527" t="s">
        <v>347</v>
      </c>
    </row>
    <row r="5" spans="2:27" s="528" customFormat="1" ht="13.5" customHeight="1" thickTop="1">
      <c r="B5" s="1515" t="s">
        <v>348</v>
      </c>
      <c r="C5" s="1515"/>
      <c r="D5" s="1527" t="s">
        <v>349</v>
      </c>
      <c r="E5" s="1511" t="s">
        <v>350</v>
      </c>
      <c r="F5" s="1512" t="s">
        <v>351</v>
      </c>
      <c r="G5" s="1530" t="s">
        <v>352</v>
      </c>
      <c r="H5" s="1516" t="s">
        <v>353</v>
      </c>
      <c r="I5" s="1517"/>
      <c r="J5" s="1517"/>
      <c r="K5" s="1517"/>
      <c r="L5" s="1517"/>
      <c r="M5" s="1517"/>
      <c r="N5" s="1517"/>
      <c r="O5" s="1517"/>
      <c r="P5" s="1517"/>
      <c r="Q5" s="1517"/>
      <c r="R5" s="1517"/>
      <c r="S5" s="1517"/>
      <c r="T5" s="1517"/>
      <c r="U5" s="1517"/>
      <c r="V5" s="1518"/>
      <c r="W5" s="1515" t="s">
        <v>354</v>
      </c>
      <c r="X5" s="1515"/>
      <c r="Y5" s="1501" t="s">
        <v>355</v>
      </c>
      <c r="Z5" s="1502"/>
      <c r="AA5" s="1511" t="s">
        <v>356</v>
      </c>
    </row>
    <row r="6" spans="2:27" s="528" customFormat="1" ht="12">
      <c r="B6" s="1500"/>
      <c r="C6" s="1500"/>
      <c r="D6" s="1528"/>
      <c r="E6" s="1500"/>
      <c r="F6" s="1513"/>
      <c r="G6" s="1499"/>
      <c r="H6" s="1500" t="s">
        <v>357</v>
      </c>
      <c r="I6" s="1500"/>
      <c r="J6" s="1500"/>
      <c r="K6" s="1500"/>
      <c r="L6" s="1524" t="s">
        <v>358</v>
      </c>
      <c r="M6" s="1525"/>
      <c r="N6" s="1526"/>
      <c r="O6" s="1500" t="s">
        <v>359</v>
      </c>
      <c r="P6" s="1500"/>
      <c r="Q6" s="1500"/>
      <c r="R6" s="1500"/>
      <c r="S6" s="1500"/>
      <c r="T6" s="1500"/>
      <c r="U6" s="1500" t="s">
        <v>360</v>
      </c>
      <c r="V6" s="1524"/>
      <c r="W6" s="1500"/>
      <c r="X6" s="1500"/>
      <c r="Y6" s="1503"/>
      <c r="Z6" s="1504"/>
      <c r="AA6" s="1500"/>
    </row>
    <row r="7" spans="2:27" s="528" customFormat="1" ht="12.75" customHeight="1">
      <c r="B7" s="1500"/>
      <c r="C7" s="1500"/>
      <c r="D7" s="1528"/>
      <c r="E7" s="1500"/>
      <c r="F7" s="1513"/>
      <c r="G7" s="1499"/>
      <c r="H7" s="1519" t="s">
        <v>361</v>
      </c>
      <c r="I7" s="1521" t="s">
        <v>362</v>
      </c>
      <c r="J7" s="1521" t="s">
        <v>363</v>
      </c>
      <c r="K7" s="1532" t="s">
        <v>364</v>
      </c>
      <c r="L7" s="1531" t="s">
        <v>365</v>
      </c>
      <c r="M7" s="1500" t="s">
        <v>366</v>
      </c>
      <c r="N7" s="1532" t="s">
        <v>367</v>
      </c>
      <c r="O7" s="1499" t="s">
        <v>368</v>
      </c>
      <c r="P7" s="1499" t="s">
        <v>369</v>
      </c>
      <c r="Q7" s="1500" t="s">
        <v>370</v>
      </c>
      <c r="R7" s="1500"/>
      <c r="S7" s="1500"/>
      <c r="T7" s="1500"/>
      <c r="U7" s="1500" t="s">
        <v>371</v>
      </c>
      <c r="V7" s="1499" t="s">
        <v>372</v>
      </c>
      <c r="W7" s="1500" t="s">
        <v>371</v>
      </c>
      <c r="X7" s="1499" t="s">
        <v>372</v>
      </c>
      <c r="Y7" s="1505" t="s">
        <v>373</v>
      </c>
      <c r="Z7" s="1508" t="s">
        <v>374</v>
      </c>
      <c r="AA7" s="1500"/>
    </row>
    <row r="8" spans="2:27" s="528" customFormat="1" ht="12" customHeight="1">
      <c r="B8" s="1500"/>
      <c r="C8" s="1500"/>
      <c r="D8" s="1528"/>
      <c r="E8" s="1500"/>
      <c r="F8" s="1513"/>
      <c r="G8" s="1499"/>
      <c r="H8" s="1520"/>
      <c r="I8" s="1522"/>
      <c r="J8" s="1522"/>
      <c r="K8" s="1513"/>
      <c r="L8" s="1506"/>
      <c r="M8" s="1500"/>
      <c r="N8" s="1513"/>
      <c r="O8" s="1499"/>
      <c r="P8" s="1499"/>
      <c r="Q8" s="1500" t="s">
        <v>375</v>
      </c>
      <c r="R8" s="1499" t="s">
        <v>376</v>
      </c>
      <c r="S8" s="1499" t="s">
        <v>377</v>
      </c>
      <c r="T8" s="1499" t="s">
        <v>376</v>
      </c>
      <c r="U8" s="1500"/>
      <c r="V8" s="1499"/>
      <c r="W8" s="1500"/>
      <c r="X8" s="1499"/>
      <c r="Y8" s="1506"/>
      <c r="Z8" s="1509"/>
      <c r="AA8" s="1500" t="s">
        <v>378</v>
      </c>
    </row>
    <row r="9" spans="2:27" s="528" customFormat="1" ht="12">
      <c r="B9" s="1500"/>
      <c r="C9" s="1500"/>
      <c r="D9" s="1529"/>
      <c r="E9" s="1500"/>
      <c r="F9" s="1514"/>
      <c r="G9" s="1499"/>
      <c r="H9" s="1520"/>
      <c r="I9" s="1523"/>
      <c r="J9" s="1523"/>
      <c r="K9" s="1514"/>
      <c r="L9" s="1507"/>
      <c r="M9" s="1500"/>
      <c r="N9" s="1514"/>
      <c r="O9" s="1499"/>
      <c r="P9" s="1499"/>
      <c r="Q9" s="1500"/>
      <c r="R9" s="1499"/>
      <c r="S9" s="1499"/>
      <c r="T9" s="1499"/>
      <c r="U9" s="1500"/>
      <c r="V9" s="1499"/>
      <c r="W9" s="1500"/>
      <c r="X9" s="1499"/>
      <c r="Y9" s="1507"/>
      <c r="Z9" s="1510"/>
      <c r="AA9" s="1500"/>
    </row>
    <row r="10" spans="2:27" s="528" customFormat="1" ht="15.75" customHeight="1">
      <c r="B10" s="1533" t="s">
        <v>379</v>
      </c>
      <c r="C10" s="529" t="s">
        <v>380</v>
      </c>
      <c r="D10" s="530">
        <v>0</v>
      </c>
      <c r="E10" s="531">
        <v>0</v>
      </c>
      <c r="F10" s="531">
        <v>0</v>
      </c>
      <c r="G10" s="532">
        <v>0</v>
      </c>
      <c r="H10" s="532">
        <v>0</v>
      </c>
      <c r="I10" s="532">
        <v>0</v>
      </c>
      <c r="J10" s="532">
        <v>0</v>
      </c>
      <c r="K10" s="532">
        <v>0</v>
      </c>
      <c r="L10" s="532">
        <v>0</v>
      </c>
      <c r="M10" s="531">
        <v>0</v>
      </c>
      <c r="N10" s="532">
        <v>0</v>
      </c>
      <c r="O10" s="533">
        <v>0</v>
      </c>
      <c r="P10" s="532">
        <v>0</v>
      </c>
      <c r="Q10" s="534">
        <v>0</v>
      </c>
      <c r="R10" s="532">
        <v>0</v>
      </c>
      <c r="S10" s="533">
        <v>0</v>
      </c>
      <c r="T10" s="532">
        <v>0</v>
      </c>
      <c r="U10" s="534">
        <v>0</v>
      </c>
      <c r="V10" s="532">
        <v>0</v>
      </c>
      <c r="W10" s="534">
        <v>0</v>
      </c>
      <c r="X10" s="532">
        <v>0</v>
      </c>
      <c r="Y10" s="534">
        <v>0</v>
      </c>
      <c r="Z10" s="533">
        <v>0</v>
      </c>
      <c r="AA10" s="535">
        <v>0</v>
      </c>
    </row>
    <row r="11" spans="2:27" s="528" customFormat="1" ht="15.75" customHeight="1">
      <c r="B11" s="1534"/>
      <c r="C11" s="529"/>
      <c r="D11" s="530"/>
      <c r="E11" s="531"/>
      <c r="F11" s="531"/>
      <c r="G11" s="532"/>
      <c r="H11" s="532"/>
      <c r="I11" s="532"/>
      <c r="J11" s="532"/>
      <c r="K11" s="532"/>
      <c r="L11" s="531"/>
      <c r="M11" s="531"/>
      <c r="N11" s="532"/>
      <c r="O11" s="533"/>
      <c r="P11" s="532"/>
      <c r="Q11" s="534"/>
      <c r="R11" s="532"/>
      <c r="S11" s="533"/>
      <c r="T11" s="532"/>
      <c r="U11" s="534"/>
      <c r="V11" s="532"/>
      <c r="W11" s="534"/>
      <c r="X11" s="532"/>
      <c r="Y11" s="536">
        <v>8</v>
      </c>
      <c r="Z11" s="533"/>
      <c r="AA11" s="537"/>
    </row>
    <row r="12" spans="2:27" s="528" customFormat="1" ht="15.75" customHeight="1">
      <c r="B12" s="1534"/>
      <c r="C12" s="529" t="s">
        <v>381</v>
      </c>
      <c r="D12" s="530">
        <v>5</v>
      </c>
      <c r="E12" s="531">
        <v>260.7</v>
      </c>
      <c r="F12" s="531">
        <v>0.2</v>
      </c>
      <c r="G12" s="532">
        <v>260.5</v>
      </c>
      <c r="H12" s="532">
        <v>192.5</v>
      </c>
      <c r="I12" s="532">
        <v>68</v>
      </c>
      <c r="J12" s="538">
        <v>0</v>
      </c>
      <c r="K12" s="532">
        <f>H12/G12*100</f>
        <v>73.89635316698656</v>
      </c>
      <c r="L12" s="531">
        <v>179.2</v>
      </c>
      <c r="M12" s="531">
        <v>81.3</v>
      </c>
      <c r="N12" s="532">
        <f>L12/G12*100</f>
        <v>68.79078694817657</v>
      </c>
      <c r="O12" s="533">
        <v>218</v>
      </c>
      <c r="P12" s="532">
        <v>5.4</v>
      </c>
      <c r="Q12" s="538">
        <v>0</v>
      </c>
      <c r="R12" s="538">
        <v>0</v>
      </c>
      <c r="S12" s="533">
        <v>218</v>
      </c>
      <c r="T12" s="532">
        <v>5.4</v>
      </c>
      <c r="U12" s="534">
        <v>8</v>
      </c>
      <c r="V12" s="532">
        <v>2.9</v>
      </c>
      <c r="W12" s="538">
        <v>0</v>
      </c>
      <c r="X12" s="538">
        <v>0</v>
      </c>
      <c r="Y12" s="534">
        <v>20</v>
      </c>
      <c r="Z12" s="533">
        <v>2</v>
      </c>
      <c r="AA12" s="537">
        <v>6</v>
      </c>
    </row>
    <row r="13" spans="2:27" s="528" customFormat="1" ht="15.75" customHeight="1">
      <c r="B13" s="1534"/>
      <c r="C13" s="529"/>
      <c r="D13" s="530"/>
      <c r="E13" s="531"/>
      <c r="F13" s="531"/>
      <c r="G13" s="532"/>
      <c r="H13" s="532"/>
      <c r="I13" s="532"/>
      <c r="J13" s="532"/>
      <c r="K13" s="532"/>
      <c r="L13" s="531"/>
      <c r="M13" s="531"/>
      <c r="N13" s="532"/>
      <c r="O13" s="533"/>
      <c r="P13" s="532"/>
      <c r="Q13" s="534"/>
      <c r="R13" s="534"/>
      <c r="S13" s="533"/>
      <c r="T13" s="532"/>
      <c r="U13" s="534"/>
      <c r="V13" s="532"/>
      <c r="W13" s="534"/>
      <c r="X13" s="534"/>
      <c r="Y13" s="536">
        <v>8</v>
      </c>
      <c r="Z13" s="533"/>
      <c r="AA13" s="537"/>
    </row>
    <row r="14" spans="2:27" s="528" customFormat="1" ht="15.75" customHeight="1">
      <c r="B14" s="1534"/>
      <c r="C14" s="529" t="s">
        <v>220</v>
      </c>
      <c r="D14" s="530">
        <f aca="true" t="shared" si="0" ref="D14:J14">SUM(D10,D12)</f>
        <v>5</v>
      </c>
      <c r="E14" s="531">
        <f t="shared" si="0"/>
        <v>260.7</v>
      </c>
      <c r="F14" s="531">
        <f t="shared" si="0"/>
        <v>0.2</v>
      </c>
      <c r="G14" s="531">
        <f t="shared" si="0"/>
        <v>260.5</v>
      </c>
      <c r="H14" s="531">
        <f t="shared" si="0"/>
        <v>192.5</v>
      </c>
      <c r="I14" s="531">
        <f t="shared" si="0"/>
        <v>68</v>
      </c>
      <c r="J14" s="538">
        <f t="shared" si="0"/>
        <v>0</v>
      </c>
      <c r="K14" s="532">
        <f>H14/G14*100</f>
        <v>73.89635316698656</v>
      </c>
      <c r="L14" s="531">
        <f>SUM(L10,L12)</f>
        <v>179.2</v>
      </c>
      <c r="M14" s="531">
        <f>SUM(M10,M12)</f>
        <v>81.3</v>
      </c>
      <c r="N14" s="532">
        <f>L14/G14*100</f>
        <v>68.79078694817657</v>
      </c>
      <c r="O14" s="534">
        <f aca="true" t="shared" si="1" ref="O14:AA14">SUM(O10,O12)</f>
        <v>218</v>
      </c>
      <c r="P14" s="531">
        <f t="shared" si="1"/>
        <v>5.4</v>
      </c>
      <c r="Q14" s="538">
        <f t="shared" si="1"/>
        <v>0</v>
      </c>
      <c r="R14" s="538">
        <f t="shared" si="1"/>
        <v>0</v>
      </c>
      <c r="S14" s="534">
        <f t="shared" si="1"/>
        <v>218</v>
      </c>
      <c r="T14" s="531">
        <f t="shared" si="1"/>
        <v>5.4</v>
      </c>
      <c r="U14" s="534">
        <f t="shared" si="1"/>
        <v>8</v>
      </c>
      <c r="V14" s="531">
        <f t="shared" si="1"/>
        <v>2.9</v>
      </c>
      <c r="W14" s="538">
        <f t="shared" si="1"/>
        <v>0</v>
      </c>
      <c r="X14" s="538">
        <f t="shared" si="1"/>
        <v>0</v>
      </c>
      <c r="Y14" s="534">
        <f t="shared" si="1"/>
        <v>20</v>
      </c>
      <c r="Z14" s="534">
        <f t="shared" si="1"/>
        <v>2</v>
      </c>
      <c r="AA14" s="537">
        <f t="shared" si="1"/>
        <v>6</v>
      </c>
    </row>
    <row r="15" spans="2:27" s="528" customFormat="1" ht="15.75" customHeight="1">
      <c r="B15" s="539"/>
      <c r="C15" s="540"/>
      <c r="D15" s="530"/>
      <c r="E15" s="531"/>
      <c r="F15" s="531"/>
      <c r="G15" s="532"/>
      <c r="H15" s="532"/>
      <c r="I15" s="532"/>
      <c r="J15" s="532"/>
      <c r="K15" s="532"/>
      <c r="L15" s="531"/>
      <c r="M15" s="531"/>
      <c r="N15" s="532"/>
      <c r="O15" s="533"/>
      <c r="P15" s="532"/>
      <c r="Q15" s="534"/>
      <c r="R15" s="532"/>
      <c r="S15" s="533"/>
      <c r="T15" s="532"/>
      <c r="U15" s="534"/>
      <c r="V15" s="532"/>
      <c r="W15" s="534"/>
      <c r="X15" s="532"/>
      <c r="Y15" s="534"/>
      <c r="Z15" s="533"/>
      <c r="AA15" s="537"/>
    </row>
    <row r="16" spans="2:27" s="528" customFormat="1" ht="15.75" customHeight="1">
      <c r="B16" s="539"/>
      <c r="C16" s="540"/>
      <c r="D16" s="530"/>
      <c r="E16" s="531"/>
      <c r="F16" s="531"/>
      <c r="G16" s="532"/>
      <c r="H16" s="532"/>
      <c r="I16" s="532"/>
      <c r="J16" s="532"/>
      <c r="K16" s="532"/>
      <c r="L16" s="531"/>
      <c r="M16" s="531"/>
      <c r="N16" s="532"/>
      <c r="O16" s="533"/>
      <c r="P16" s="532"/>
      <c r="Q16" s="534"/>
      <c r="R16" s="532"/>
      <c r="S16" s="533"/>
      <c r="T16" s="532"/>
      <c r="U16" s="534"/>
      <c r="V16" s="532"/>
      <c r="W16" s="534"/>
      <c r="X16" s="532"/>
      <c r="Y16" s="536">
        <v>12</v>
      </c>
      <c r="Z16" s="533"/>
      <c r="AA16" s="537"/>
    </row>
    <row r="17" spans="2:27" s="528" customFormat="1" ht="15.75" customHeight="1">
      <c r="B17" s="1534" t="s">
        <v>382</v>
      </c>
      <c r="C17" s="529" t="s">
        <v>383</v>
      </c>
      <c r="D17" s="530">
        <v>38</v>
      </c>
      <c r="E17" s="531">
        <v>856.4</v>
      </c>
      <c r="F17" s="531">
        <v>18.1</v>
      </c>
      <c r="G17" s="532">
        <v>838.3</v>
      </c>
      <c r="H17" s="532">
        <v>515.4</v>
      </c>
      <c r="I17" s="532">
        <v>322.9</v>
      </c>
      <c r="J17" s="532">
        <v>18.5</v>
      </c>
      <c r="K17" s="532">
        <f>H17/G17*100</f>
        <v>61.481569843731364</v>
      </c>
      <c r="L17" s="531">
        <v>462.4</v>
      </c>
      <c r="M17" s="531">
        <v>375.9</v>
      </c>
      <c r="N17" s="532">
        <f>L17/G17*100</f>
        <v>55.15925086484552</v>
      </c>
      <c r="O17" s="533">
        <v>593</v>
      </c>
      <c r="P17" s="532">
        <v>14</v>
      </c>
      <c r="Q17" s="534">
        <v>12</v>
      </c>
      <c r="R17" s="532">
        <v>0.2</v>
      </c>
      <c r="S17" s="533">
        <v>581</v>
      </c>
      <c r="T17" s="532">
        <v>13.8</v>
      </c>
      <c r="U17" s="534">
        <v>9</v>
      </c>
      <c r="V17" s="532">
        <v>1.7</v>
      </c>
      <c r="W17" s="538">
        <v>0</v>
      </c>
      <c r="X17" s="538">
        <v>0</v>
      </c>
      <c r="Y17" s="534">
        <v>29</v>
      </c>
      <c r="Z17" s="533">
        <v>2</v>
      </c>
      <c r="AA17" s="537">
        <v>3</v>
      </c>
    </row>
    <row r="18" spans="2:27" s="541" customFormat="1" ht="15.75" customHeight="1">
      <c r="B18" s="1534"/>
      <c r="C18" s="542"/>
      <c r="D18" s="543"/>
      <c r="E18" s="544"/>
      <c r="F18" s="545">
        <v>7.9</v>
      </c>
      <c r="G18" s="546"/>
      <c r="H18" s="546"/>
      <c r="I18" s="546"/>
      <c r="J18" s="546"/>
      <c r="K18" s="546"/>
      <c r="L18" s="544"/>
      <c r="M18" s="544"/>
      <c r="N18" s="546"/>
      <c r="O18" s="547"/>
      <c r="P18" s="546"/>
      <c r="Q18" s="548"/>
      <c r="R18" s="546"/>
      <c r="S18" s="547"/>
      <c r="T18" s="546"/>
      <c r="U18" s="548"/>
      <c r="V18" s="546"/>
      <c r="W18" s="548"/>
      <c r="X18" s="546"/>
      <c r="Y18" s="536">
        <v>29</v>
      </c>
      <c r="Z18" s="547"/>
      <c r="AA18" s="549"/>
    </row>
    <row r="19" spans="2:27" s="528" customFormat="1" ht="15.75" customHeight="1">
      <c r="B19" s="1534"/>
      <c r="C19" s="529" t="s">
        <v>384</v>
      </c>
      <c r="D19" s="530">
        <v>225</v>
      </c>
      <c r="E19" s="531">
        <v>1699.9</v>
      </c>
      <c r="F19" s="531">
        <v>81.3</v>
      </c>
      <c r="G19" s="532">
        <v>1609.9</v>
      </c>
      <c r="H19" s="532">
        <v>683.8</v>
      </c>
      <c r="I19" s="532">
        <v>926.1</v>
      </c>
      <c r="J19" s="532">
        <v>20.4</v>
      </c>
      <c r="K19" s="532">
        <f>H19/G19*100</f>
        <v>42.47468786881172</v>
      </c>
      <c r="L19" s="531">
        <v>530.5</v>
      </c>
      <c r="M19" s="531">
        <v>1079.4</v>
      </c>
      <c r="N19" s="532">
        <f>L19/G19*100</f>
        <v>32.95235728927262</v>
      </c>
      <c r="O19" s="533">
        <v>1145</v>
      </c>
      <c r="P19" s="532">
        <v>23</v>
      </c>
      <c r="Q19" s="534">
        <v>70</v>
      </c>
      <c r="R19" s="532">
        <v>1.3</v>
      </c>
      <c r="S19" s="533">
        <v>1075</v>
      </c>
      <c r="T19" s="532">
        <v>21.7</v>
      </c>
      <c r="U19" s="534">
        <v>11</v>
      </c>
      <c r="V19" s="532">
        <v>1.9</v>
      </c>
      <c r="W19" s="534">
        <v>3</v>
      </c>
      <c r="X19" s="532">
        <v>0.8</v>
      </c>
      <c r="Y19" s="534">
        <v>96</v>
      </c>
      <c r="Z19" s="533">
        <v>3</v>
      </c>
      <c r="AA19" s="537">
        <v>3</v>
      </c>
    </row>
    <row r="20" spans="2:27" s="528" customFormat="1" ht="15.75" customHeight="1">
      <c r="B20" s="1534"/>
      <c r="C20" s="529"/>
      <c r="D20" s="530"/>
      <c r="E20" s="531"/>
      <c r="F20" s="545">
        <v>7.9</v>
      </c>
      <c r="G20" s="532"/>
      <c r="H20" s="532"/>
      <c r="I20" s="532"/>
      <c r="J20" s="532"/>
      <c r="K20" s="532"/>
      <c r="L20" s="531"/>
      <c r="M20" s="531"/>
      <c r="N20" s="532"/>
      <c r="O20" s="533"/>
      <c r="P20" s="532"/>
      <c r="Q20" s="534"/>
      <c r="R20" s="532"/>
      <c r="S20" s="533"/>
      <c r="T20" s="532"/>
      <c r="U20" s="534"/>
      <c r="V20" s="532"/>
      <c r="W20" s="534"/>
      <c r="X20" s="532"/>
      <c r="Y20" s="536">
        <v>41</v>
      </c>
      <c r="Z20" s="533"/>
      <c r="AA20" s="537"/>
    </row>
    <row r="21" spans="2:27" s="528" customFormat="1" ht="15.75" customHeight="1">
      <c r="B21" s="1534"/>
      <c r="C21" s="529" t="s">
        <v>220</v>
      </c>
      <c r="D21" s="530">
        <f aca="true" t="shared" si="2" ref="D21:J21">SUM(D17,D19)</f>
        <v>263</v>
      </c>
      <c r="E21" s="531">
        <f t="shared" si="2"/>
        <v>2556.3</v>
      </c>
      <c r="F21" s="531">
        <f t="shared" si="2"/>
        <v>99.4</v>
      </c>
      <c r="G21" s="531">
        <f t="shared" si="2"/>
        <v>2448.2</v>
      </c>
      <c r="H21" s="531">
        <f t="shared" si="2"/>
        <v>1199.1999999999998</v>
      </c>
      <c r="I21" s="531">
        <f t="shared" si="2"/>
        <v>1249</v>
      </c>
      <c r="J21" s="531">
        <f t="shared" si="2"/>
        <v>38.9</v>
      </c>
      <c r="K21" s="532">
        <f>H21/G21*100</f>
        <v>48.98292623151703</v>
      </c>
      <c r="L21" s="531">
        <f>SUM(L17,L19)</f>
        <v>992.9</v>
      </c>
      <c r="M21" s="531">
        <f>SUM(M17,M19)</f>
        <v>1455.3000000000002</v>
      </c>
      <c r="N21" s="532">
        <f>L21/G21*100</f>
        <v>40.55632709745936</v>
      </c>
      <c r="O21" s="534">
        <f aca="true" t="shared" si="3" ref="O21:AA21">SUM(O17,O19)</f>
        <v>1738</v>
      </c>
      <c r="P21" s="531">
        <f t="shared" si="3"/>
        <v>37</v>
      </c>
      <c r="Q21" s="534">
        <f t="shared" si="3"/>
        <v>82</v>
      </c>
      <c r="R21" s="531">
        <f t="shared" si="3"/>
        <v>1.5</v>
      </c>
      <c r="S21" s="534">
        <f t="shared" si="3"/>
        <v>1656</v>
      </c>
      <c r="T21" s="531">
        <f t="shared" si="3"/>
        <v>35.5</v>
      </c>
      <c r="U21" s="534">
        <f t="shared" si="3"/>
        <v>20</v>
      </c>
      <c r="V21" s="531">
        <f t="shared" si="3"/>
        <v>3.5999999999999996</v>
      </c>
      <c r="W21" s="534">
        <f t="shared" si="3"/>
        <v>3</v>
      </c>
      <c r="X21" s="531">
        <f t="shared" si="3"/>
        <v>0.8</v>
      </c>
      <c r="Y21" s="534">
        <f t="shared" si="3"/>
        <v>125</v>
      </c>
      <c r="Z21" s="534">
        <f t="shared" si="3"/>
        <v>5</v>
      </c>
      <c r="AA21" s="537">
        <f t="shared" si="3"/>
        <v>6</v>
      </c>
    </row>
    <row r="22" spans="2:27" s="528" customFormat="1" ht="15.75" customHeight="1">
      <c r="B22" s="539"/>
      <c r="C22" s="540"/>
      <c r="D22" s="530"/>
      <c r="E22" s="531"/>
      <c r="F22" s="531"/>
      <c r="G22" s="532"/>
      <c r="H22" s="532"/>
      <c r="I22" s="532"/>
      <c r="J22" s="532"/>
      <c r="K22" s="532"/>
      <c r="L22" s="531"/>
      <c r="M22" s="531"/>
      <c r="N22" s="532"/>
      <c r="O22" s="533"/>
      <c r="P22" s="532"/>
      <c r="Q22" s="534"/>
      <c r="R22" s="532"/>
      <c r="S22" s="533"/>
      <c r="T22" s="532"/>
      <c r="U22" s="534"/>
      <c r="V22" s="532"/>
      <c r="W22" s="534"/>
      <c r="X22" s="532"/>
      <c r="Y22" s="534"/>
      <c r="Z22" s="533"/>
      <c r="AA22" s="537"/>
    </row>
    <row r="23" spans="2:27" s="528" customFormat="1" ht="15.75" customHeight="1">
      <c r="B23" s="539"/>
      <c r="C23" s="540"/>
      <c r="D23" s="530"/>
      <c r="E23" s="531"/>
      <c r="F23" s="545">
        <v>7.9</v>
      </c>
      <c r="G23" s="532"/>
      <c r="H23" s="532"/>
      <c r="I23" s="532"/>
      <c r="J23" s="532"/>
      <c r="K23" s="532"/>
      <c r="L23" s="531"/>
      <c r="M23" s="531"/>
      <c r="N23" s="532"/>
      <c r="O23" s="533"/>
      <c r="P23" s="532"/>
      <c r="Q23" s="534"/>
      <c r="R23" s="532"/>
      <c r="S23" s="533"/>
      <c r="T23" s="532"/>
      <c r="U23" s="534"/>
      <c r="V23" s="532"/>
      <c r="W23" s="534"/>
      <c r="X23" s="532"/>
      <c r="Y23" s="536">
        <v>49</v>
      </c>
      <c r="Z23" s="533"/>
      <c r="AA23" s="550"/>
    </row>
    <row r="24" spans="2:27" s="528" customFormat="1" ht="15.75" customHeight="1">
      <c r="B24" s="1535" t="s">
        <v>385</v>
      </c>
      <c r="C24" s="1536"/>
      <c r="D24" s="530">
        <f>SUM(D14,D21)</f>
        <v>268</v>
      </c>
      <c r="E24" s="531">
        <f>SUM(E14,E21)</f>
        <v>2817</v>
      </c>
      <c r="F24" s="531">
        <f>SUM(F14,F21)</f>
        <v>99.60000000000001</v>
      </c>
      <c r="G24" s="531">
        <v>2708.1</v>
      </c>
      <c r="H24" s="531">
        <f>SUM(H14,H21)</f>
        <v>1391.6999999999998</v>
      </c>
      <c r="I24" s="531">
        <f>SUM(I14,I21)</f>
        <v>1317</v>
      </c>
      <c r="J24" s="531">
        <f>SUM(J14,J21)</f>
        <v>38.9</v>
      </c>
      <c r="K24" s="532">
        <f>H24/G24*100</f>
        <v>51.39027362357373</v>
      </c>
      <c r="L24" s="531">
        <f>SUM(L14,L21)</f>
        <v>1172.1</v>
      </c>
      <c r="M24" s="531">
        <f>SUM(M14,M21)</f>
        <v>1536.6000000000001</v>
      </c>
      <c r="N24" s="532">
        <f>L24/G24*100</f>
        <v>43.281267309183555</v>
      </c>
      <c r="O24" s="534">
        <f aca="true" t="shared" si="4" ref="O24:AA24">SUM(O14,O21)</f>
        <v>1956</v>
      </c>
      <c r="P24" s="531">
        <f t="shared" si="4"/>
        <v>42.4</v>
      </c>
      <c r="Q24" s="534">
        <f t="shared" si="4"/>
        <v>82</v>
      </c>
      <c r="R24" s="531">
        <f t="shared" si="4"/>
        <v>1.5</v>
      </c>
      <c r="S24" s="534">
        <f t="shared" si="4"/>
        <v>1874</v>
      </c>
      <c r="T24" s="531">
        <f t="shared" si="4"/>
        <v>40.9</v>
      </c>
      <c r="U24" s="534">
        <f t="shared" si="4"/>
        <v>28</v>
      </c>
      <c r="V24" s="531">
        <f t="shared" si="4"/>
        <v>6.5</v>
      </c>
      <c r="W24" s="534">
        <f t="shared" si="4"/>
        <v>3</v>
      </c>
      <c r="X24" s="531">
        <f t="shared" si="4"/>
        <v>0.8</v>
      </c>
      <c r="Y24" s="534">
        <f t="shared" si="4"/>
        <v>145</v>
      </c>
      <c r="Z24" s="534">
        <f t="shared" si="4"/>
        <v>7</v>
      </c>
      <c r="AA24" s="537">
        <f t="shared" si="4"/>
        <v>12</v>
      </c>
    </row>
    <row r="25" spans="2:27" s="528" customFormat="1" ht="15.75" customHeight="1">
      <c r="B25" s="539"/>
      <c r="C25" s="540"/>
      <c r="D25" s="530"/>
      <c r="E25" s="531"/>
      <c r="F25" s="531"/>
      <c r="G25" s="532"/>
      <c r="H25" s="532"/>
      <c r="I25" s="532"/>
      <c r="J25" s="532"/>
      <c r="K25" s="532"/>
      <c r="L25" s="531"/>
      <c r="M25" s="531"/>
      <c r="N25" s="532"/>
      <c r="O25" s="533"/>
      <c r="P25" s="532"/>
      <c r="Q25" s="534"/>
      <c r="R25" s="532"/>
      <c r="S25" s="533"/>
      <c r="T25" s="532"/>
      <c r="U25" s="534"/>
      <c r="V25" s="532"/>
      <c r="W25" s="534"/>
      <c r="X25" s="532"/>
      <c r="Y25" s="534"/>
      <c r="Z25" s="533"/>
      <c r="AA25" s="537"/>
    </row>
    <row r="26" spans="2:27" s="528" customFormat="1" ht="15.75" customHeight="1">
      <c r="B26" s="539"/>
      <c r="C26" s="540"/>
      <c r="D26" s="530"/>
      <c r="E26" s="531"/>
      <c r="F26" s="531"/>
      <c r="G26" s="532"/>
      <c r="H26" s="532"/>
      <c r="I26" s="532"/>
      <c r="J26" s="532"/>
      <c r="K26" s="532"/>
      <c r="L26" s="531"/>
      <c r="M26" s="531"/>
      <c r="N26" s="532"/>
      <c r="O26" s="533"/>
      <c r="P26" s="532"/>
      <c r="Q26" s="534"/>
      <c r="R26" s="532"/>
      <c r="S26" s="533"/>
      <c r="T26" s="532"/>
      <c r="U26" s="534"/>
      <c r="V26" s="532"/>
      <c r="W26" s="534"/>
      <c r="X26" s="532"/>
      <c r="Y26" s="536">
        <v>27</v>
      </c>
      <c r="Z26" s="533"/>
      <c r="AA26" s="550">
        <v>2</v>
      </c>
    </row>
    <row r="27" spans="2:27" s="528" customFormat="1" ht="15.75" customHeight="1">
      <c r="B27" s="1541" t="s">
        <v>386</v>
      </c>
      <c r="C27" s="529" t="s">
        <v>380</v>
      </c>
      <c r="D27" s="530">
        <v>4</v>
      </c>
      <c r="E27" s="531">
        <v>375.4</v>
      </c>
      <c r="F27" s="534">
        <v>26</v>
      </c>
      <c r="G27" s="532">
        <v>349.4</v>
      </c>
      <c r="H27" s="532">
        <v>349.4</v>
      </c>
      <c r="I27" s="538">
        <v>0</v>
      </c>
      <c r="J27" s="538">
        <v>0</v>
      </c>
      <c r="K27" s="533">
        <f>H27/G27*100</f>
        <v>100</v>
      </c>
      <c r="L27" s="531">
        <v>349.4</v>
      </c>
      <c r="M27" s="538">
        <v>0</v>
      </c>
      <c r="N27" s="533">
        <f>L27/G27*100</f>
        <v>100</v>
      </c>
      <c r="O27" s="533">
        <v>249</v>
      </c>
      <c r="P27" s="532">
        <v>10.7</v>
      </c>
      <c r="Q27" s="538">
        <v>0</v>
      </c>
      <c r="R27" s="538">
        <v>0</v>
      </c>
      <c r="S27" s="533">
        <v>249</v>
      </c>
      <c r="T27" s="532">
        <v>10.7</v>
      </c>
      <c r="U27" s="534">
        <v>8</v>
      </c>
      <c r="V27" s="532">
        <v>3</v>
      </c>
      <c r="W27" s="538">
        <v>0</v>
      </c>
      <c r="X27" s="538">
        <v>0</v>
      </c>
      <c r="Y27" s="534">
        <v>28</v>
      </c>
      <c r="Z27" s="538">
        <v>0</v>
      </c>
      <c r="AA27" s="537">
        <v>40</v>
      </c>
    </row>
    <row r="28" spans="2:27" s="528" customFormat="1" ht="15.75" customHeight="1">
      <c r="B28" s="1542"/>
      <c r="C28" s="529"/>
      <c r="D28" s="551">
        <v>112</v>
      </c>
      <c r="E28" s="531"/>
      <c r="F28" s="531"/>
      <c r="G28" s="532"/>
      <c r="H28" s="532"/>
      <c r="I28" s="532"/>
      <c r="J28" s="532"/>
      <c r="K28" s="533"/>
      <c r="L28" s="531"/>
      <c r="M28" s="532"/>
      <c r="N28" s="533"/>
      <c r="O28" s="533"/>
      <c r="P28" s="532"/>
      <c r="Q28" s="532"/>
      <c r="R28" s="532"/>
      <c r="S28" s="533"/>
      <c r="T28" s="532"/>
      <c r="U28" s="534"/>
      <c r="V28" s="532"/>
      <c r="W28" s="532"/>
      <c r="X28" s="532"/>
      <c r="Y28" s="536">
        <v>2</v>
      </c>
      <c r="Z28" s="532"/>
      <c r="AA28" s="537"/>
    </row>
    <row r="29" spans="2:27" s="528" customFormat="1" ht="15.75" customHeight="1">
      <c r="B29" s="1542"/>
      <c r="C29" s="529" t="s">
        <v>381</v>
      </c>
      <c r="D29" s="530">
        <v>1</v>
      </c>
      <c r="E29" s="531">
        <v>51.3</v>
      </c>
      <c r="F29" s="538">
        <v>0</v>
      </c>
      <c r="G29" s="532">
        <v>51.3</v>
      </c>
      <c r="H29" s="532">
        <v>51.3</v>
      </c>
      <c r="I29" s="538">
        <v>0</v>
      </c>
      <c r="J29" s="538">
        <v>0</v>
      </c>
      <c r="K29" s="533">
        <f>H29/G29*100</f>
        <v>100</v>
      </c>
      <c r="L29" s="531">
        <v>51.3</v>
      </c>
      <c r="M29" s="538">
        <v>0</v>
      </c>
      <c r="N29" s="533">
        <f>L29/G29*100</f>
        <v>100</v>
      </c>
      <c r="O29" s="533">
        <v>36</v>
      </c>
      <c r="P29" s="532">
        <v>1.4</v>
      </c>
      <c r="Q29" s="538">
        <v>0</v>
      </c>
      <c r="R29" s="538">
        <v>0</v>
      </c>
      <c r="S29" s="533">
        <v>36</v>
      </c>
      <c r="T29" s="532">
        <v>1.4</v>
      </c>
      <c r="U29" s="538">
        <v>0</v>
      </c>
      <c r="V29" s="538">
        <v>0</v>
      </c>
      <c r="W29" s="538">
        <v>0</v>
      </c>
      <c r="X29" s="538">
        <v>0</v>
      </c>
      <c r="Y29" s="534">
        <v>2</v>
      </c>
      <c r="Z29" s="538">
        <v>0</v>
      </c>
      <c r="AA29" s="537">
        <v>4</v>
      </c>
    </row>
    <row r="30" spans="2:27" s="528" customFormat="1" ht="15.75" customHeight="1">
      <c r="B30" s="1542"/>
      <c r="C30" s="529"/>
      <c r="D30" s="530"/>
      <c r="E30" s="531"/>
      <c r="F30" s="531"/>
      <c r="G30" s="532"/>
      <c r="H30" s="532"/>
      <c r="I30" s="532"/>
      <c r="J30" s="532"/>
      <c r="K30" s="533"/>
      <c r="L30" s="531"/>
      <c r="M30" s="532"/>
      <c r="N30" s="533"/>
      <c r="O30" s="533"/>
      <c r="P30" s="532"/>
      <c r="Q30" s="532"/>
      <c r="R30" s="532"/>
      <c r="S30" s="533"/>
      <c r="T30" s="532"/>
      <c r="U30" s="534"/>
      <c r="V30" s="532"/>
      <c r="W30" s="532"/>
      <c r="X30" s="532"/>
      <c r="Y30" s="536">
        <v>29</v>
      </c>
      <c r="Z30" s="532"/>
      <c r="AA30" s="550">
        <v>2</v>
      </c>
    </row>
    <row r="31" spans="2:27" s="528" customFormat="1" ht="15.75" customHeight="1">
      <c r="B31" s="1542"/>
      <c r="C31" s="529" t="s">
        <v>220</v>
      </c>
      <c r="D31" s="530">
        <f aca="true" t="shared" si="5" ref="D31:J31">SUM(D27,D29)</f>
        <v>5</v>
      </c>
      <c r="E31" s="531">
        <f t="shared" si="5"/>
        <v>426.7</v>
      </c>
      <c r="F31" s="534">
        <f t="shared" si="5"/>
        <v>26</v>
      </c>
      <c r="G31" s="531">
        <f t="shared" si="5"/>
        <v>400.7</v>
      </c>
      <c r="H31" s="531">
        <f t="shared" si="5"/>
        <v>400.7</v>
      </c>
      <c r="I31" s="538">
        <f t="shared" si="5"/>
        <v>0</v>
      </c>
      <c r="J31" s="538">
        <f t="shared" si="5"/>
        <v>0</v>
      </c>
      <c r="K31" s="533">
        <f>H31/G31*100</f>
        <v>100</v>
      </c>
      <c r="L31" s="531">
        <f>SUM(L27,L29)</f>
        <v>400.7</v>
      </c>
      <c r="M31" s="538">
        <f>SUM(M27,M29)</f>
        <v>0</v>
      </c>
      <c r="N31" s="533">
        <f>L31/G31*100</f>
        <v>100</v>
      </c>
      <c r="O31" s="534">
        <f aca="true" t="shared" si="6" ref="O31:AA31">SUM(O27,O29)</f>
        <v>285</v>
      </c>
      <c r="P31" s="531">
        <f t="shared" si="6"/>
        <v>12.1</v>
      </c>
      <c r="Q31" s="538">
        <f t="shared" si="6"/>
        <v>0</v>
      </c>
      <c r="R31" s="538">
        <f t="shared" si="6"/>
        <v>0</v>
      </c>
      <c r="S31" s="534">
        <f t="shared" si="6"/>
        <v>285</v>
      </c>
      <c r="T31" s="531">
        <f t="shared" si="6"/>
        <v>12.1</v>
      </c>
      <c r="U31" s="534">
        <f t="shared" si="6"/>
        <v>8</v>
      </c>
      <c r="V31" s="531">
        <f t="shared" si="6"/>
        <v>3</v>
      </c>
      <c r="W31" s="538">
        <f t="shared" si="6"/>
        <v>0</v>
      </c>
      <c r="X31" s="538">
        <f t="shared" si="6"/>
        <v>0</v>
      </c>
      <c r="Y31" s="534">
        <f t="shared" si="6"/>
        <v>30</v>
      </c>
      <c r="Z31" s="538">
        <f t="shared" si="6"/>
        <v>0</v>
      </c>
      <c r="AA31" s="537">
        <f t="shared" si="6"/>
        <v>44</v>
      </c>
    </row>
    <row r="32" spans="2:27" s="528" customFormat="1" ht="15.75" customHeight="1">
      <c r="B32" s="539"/>
      <c r="C32" s="540"/>
      <c r="D32" s="530"/>
      <c r="E32" s="531"/>
      <c r="F32" s="531"/>
      <c r="G32" s="532"/>
      <c r="H32" s="532"/>
      <c r="I32" s="532"/>
      <c r="J32" s="532"/>
      <c r="K32" s="532"/>
      <c r="L32" s="531"/>
      <c r="M32" s="531"/>
      <c r="N32" s="532"/>
      <c r="O32" s="533"/>
      <c r="P32" s="532"/>
      <c r="Q32" s="534"/>
      <c r="R32" s="532"/>
      <c r="S32" s="533"/>
      <c r="T32" s="532"/>
      <c r="U32" s="534"/>
      <c r="V32" s="532"/>
      <c r="W32" s="534"/>
      <c r="X32" s="532"/>
      <c r="Y32" s="534"/>
      <c r="Z32" s="533"/>
      <c r="AA32" s="537"/>
    </row>
    <row r="33" spans="2:27" s="528" customFormat="1" ht="15.75" customHeight="1">
      <c r="B33" s="539"/>
      <c r="C33" s="540"/>
      <c r="D33" s="530"/>
      <c r="E33" s="531"/>
      <c r="F33" s="545">
        <v>7.9</v>
      </c>
      <c r="G33" s="532"/>
      <c r="H33" s="532"/>
      <c r="I33" s="532"/>
      <c r="J33" s="532"/>
      <c r="K33" s="532"/>
      <c r="L33" s="531"/>
      <c r="M33" s="531"/>
      <c r="N33" s="532"/>
      <c r="O33" s="533"/>
      <c r="P33" s="532"/>
      <c r="Q33" s="534"/>
      <c r="R33" s="532"/>
      <c r="S33" s="533"/>
      <c r="T33" s="532"/>
      <c r="U33" s="534"/>
      <c r="V33" s="532"/>
      <c r="W33" s="534"/>
      <c r="X33" s="532"/>
      <c r="Y33" s="536">
        <v>78</v>
      </c>
      <c r="Z33" s="533"/>
      <c r="AA33" s="550">
        <v>2</v>
      </c>
    </row>
    <row r="34" spans="2:27" s="528" customFormat="1" ht="15.75" customHeight="1">
      <c r="B34" s="1535" t="s">
        <v>387</v>
      </c>
      <c r="C34" s="1536"/>
      <c r="D34" s="530">
        <v>272</v>
      </c>
      <c r="E34" s="531">
        <f>SUM(E24,E31)</f>
        <v>3243.7</v>
      </c>
      <c r="F34" s="531">
        <f>SUM(F24,F31)</f>
        <v>125.60000000000001</v>
      </c>
      <c r="G34" s="531">
        <v>3109.4</v>
      </c>
      <c r="H34" s="531">
        <f>SUM(H24,H31)</f>
        <v>1792.3999999999999</v>
      </c>
      <c r="I34" s="531">
        <f>SUM(I24,I31)</f>
        <v>1317</v>
      </c>
      <c r="J34" s="531">
        <f>SUM(J24,J31)</f>
        <v>38.9</v>
      </c>
      <c r="K34" s="532">
        <v>57.7</v>
      </c>
      <c r="L34" s="531">
        <f>SUM(L24,L31)</f>
        <v>1572.8</v>
      </c>
      <c r="M34" s="531">
        <f>SUM(M24,M31)</f>
        <v>1536.6000000000001</v>
      </c>
      <c r="N34" s="532">
        <f>L34/G34*100</f>
        <v>50.58210587251559</v>
      </c>
      <c r="O34" s="534">
        <f aca="true" t="shared" si="7" ref="O34:AA34">SUM(O24,O31)</f>
        <v>2241</v>
      </c>
      <c r="P34" s="531">
        <f t="shared" si="7"/>
        <v>54.5</v>
      </c>
      <c r="Q34" s="534">
        <f t="shared" si="7"/>
        <v>82</v>
      </c>
      <c r="R34" s="531">
        <f t="shared" si="7"/>
        <v>1.5</v>
      </c>
      <c r="S34" s="534">
        <f t="shared" si="7"/>
        <v>2159</v>
      </c>
      <c r="T34" s="531">
        <f t="shared" si="7"/>
        <v>53</v>
      </c>
      <c r="U34" s="534">
        <f t="shared" si="7"/>
        <v>36</v>
      </c>
      <c r="V34" s="531">
        <f t="shared" si="7"/>
        <v>9.5</v>
      </c>
      <c r="W34" s="534">
        <f t="shared" si="7"/>
        <v>3</v>
      </c>
      <c r="X34" s="531">
        <f t="shared" si="7"/>
        <v>0.8</v>
      </c>
      <c r="Y34" s="534">
        <f t="shared" si="7"/>
        <v>175</v>
      </c>
      <c r="Z34" s="534">
        <f t="shared" si="7"/>
        <v>7</v>
      </c>
      <c r="AA34" s="537">
        <f t="shared" si="7"/>
        <v>56</v>
      </c>
    </row>
    <row r="35" spans="2:27" s="528" customFormat="1" ht="15.75" customHeight="1">
      <c r="B35" s="539"/>
      <c r="C35" s="540"/>
      <c r="D35" s="530"/>
      <c r="E35" s="531"/>
      <c r="F35" s="531"/>
      <c r="G35" s="532"/>
      <c r="H35" s="532"/>
      <c r="I35" s="532"/>
      <c r="J35" s="532"/>
      <c r="K35" s="532"/>
      <c r="L35" s="531"/>
      <c r="M35" s="531"/>
      <c r="N35" s="532"/>
      <c r="O35" s="533"/>
      <c r="P35" s="532"/>
      <c r="Q35" s="534"/>
      <c r="R35" s="532"/>
      <c r="S35" s="533"/>
      <c r="T35" s="532"/>
      <c r="U35" s="534"/>
      <c r="V35" s="532"/>
      <c r="W35" s="534"/>
      <c r="X35" s="532"/>
      <c r="Y35" s="534"/>
      <c r="Z35" s="533"/>
      <c r="AA35" s="537"/>
    </row>
    <row r="36" spans="2:27" s="528" customFormat="1" ht="15.75" customHeight="1">
      <c r="B36" s="539"/>
      <c r="C36" s="540"/>
      <c r="D36" s="530"/>
      <c r="E36" s="531"/>
      <c r="F36" s="545">
        <v>13.5</v>
      </c>
      <c r="G36" s="532"/>
      <c r="H36" s="532"/>
      <c r="I36" s="532"/>
      <c r="J36" s="532"/>
      <c r="K36" s="532"/>
      <c r="L36" s="531"/>
      <c r="M36" s="531"/>
      <c r="N36" s="532"/>
      <c r="O36" s="533"/>
      <c r="P36" s="532"/>
      <c r="Q36" s="534"/>
      <c r="R36" s="532"/>
      <c r="S36" s="533"/>
      <c r="T36" s="532"/>
      <c r="U36" s="534"/>
      <c r="V36" s="532"/>
      <c r="W36" s="534"/>
      <c r="X36" s="532"/>
      <c r="Y36" s="536">
        <v>37</v>
      </c>
      <c r="Z36" s="533"/>
      <c r="AA36" s="537"/>
    </row>
    <row r="37" spans="2:27" ht="15.75" customHeight="1">
      <c r="B37" s="1537" t="s">
        <v>388</v>
      </c>
      <c r="C37" s="1538"/>
      <c r="D37" s="530">
        <v>10562</v>
      </c>
      <c r="E37" s="531">
        <v>8947.8</v>
      </c>
      <c r="F37" s="531">
        <v>511.4</v>
      </c>
      <c r="G37" s="531">
        <v>8420.7</v>
      </c>
      <c r="H37" s="531">
        <v>1501.9</v>
      </c>
      <c r="I37" s="531">
        <v>6918.8</v>
      </c>
      <c r="J37" s="531">
        <v>1373</v>
      </c>
      <c r="K37" s="532">
        <f>H37/G37*100</f>
        <v>17.83580937451756</v>
      </c>
      <c r="L37" s="531">
        <v>1015.2</v>
      </c>
      <c r="M37" s="531">
        <v>7405.5</v>
      </c>
      <c r="N37" s="532">
        <f>L37/G37*100</f>
        <v>12.056004845202892</v>
      </c>
      <c r="O37" s="534">
        <v>4931</v>
      </c>
      <c r="P37" s="531">
        <v>45.7</v>
      </c>
      <c r="Q37" s="534">
        <v>1381</v>
      </c>
      <c r="R37" s="531">
        <v>16</v>
      </c>
      <c r="S37" s="534">
        <v>3550</v>
      </c>
      <c r="T37" s="531">
        <v>29.7</v>
      </c>
      <c r="U37" s="534">
        <v>10</v>
      </c>
      <c r="V37" s="531">
        <v>1.1</v>
      </c>
      <c r="W37" s="534">
        <v>16</v>
      </c>
      <c r="X37" s="531">
        <v>2.2</v>
      </c>
      <c r="Y37" s="534">
        <v>351</v>
      </c>
      <c r="Z37" s="534">
        <v>29</v>
      </c>
      <c r="AA37" s="552">
        <v>0</v>
      </c>
    </row>
    <row r="38" spans="2:27" ht="15.75" customHeight="1">
      <c r="B38" s="553"/>
      <c r="C38" s="554"/>
      <c r="D38" s="530"/>
      <c r="E38" s="531"/>
      <c r="F38" s="531"/>
      <c r="G38" s="531"/>
      <c r="H38" s="531"/>
      <c r="I38" s="531"/>
      <c r="J38" s="531"/>
      <c r="K38" s="531"/>
      <c r="L38" s="531"/>
      <c r="M38" s="531"/>
      <c r="N38" s="531"/>
      <c r="O38" s="534"/>
      <c r="P38" s="531"/>
      <c r="Q38" s="534"/>
      <c r="R38" s="531"/>
      <c r="S38" s="534"/>
      <c r="T38" s="531"/>
      <c r="U38" s="534"/>
      <c r="V38" s="531"/>
      <c r="W38" s="534"/>
      <c r="X38" s="531"/>
      <c r="Y38" s="534"/>
      <c r="Z38" s="534"/>
      <c r="AA38" s="537"/>
    </row>
    <row r="39" spans="2:27" s="555" customFormat="1" ht="15.75" customHeight="1">
      <c r="B39" s="556"/>
      <c r="C39" s="557"/>
      <c r="D39" s="558"/>
      <c r="E39" s="559"/>
      <c r="F39" s="560">
        <v>21.4</v>
      </c>
      <c r="G39" s="559"/>
      <c r="H39" s="559"/>
      <c r="I39" s="559"/>
      <c r="J39" s="559"/>
      <c r="K39" s="559"/>
      <c r="L39" s="559"/>
      <c r="M39" s="559"/>
      <c r="N39" s="559"/>
      <c r="O39" s="561"/>
      <c r="P39" s="559"/>
      <c r="Q39" s="561"/>
      <c r="R39" s="559"/>
      <c r="S39" s="561"/>
      <c r="T39" s="559"/>
      <c r="U39" s="561"/>
      <c r="V39" s="559"/>
      <c r="W39" s="561"/>
      <c r="X39" s="559"/>
      <c r="Y39" s="536">
        <v>115</v>
      </c>
      <c r="Z39" s="561"/>
      <c r="AA39" s="550">
        <v>2</v>
      </c>
    </row>
    <row r="40" spans="2:27" s="555" customFormat="1" ht="15.75" customHeight="1">
      <c r="B40" s="1539" t="s">
        <v>389</v>
      </c>
      <c r="C40" s="1540"/>
      <c r="D40" s="561">
        <f aca="true" t="shared" si="8" ref="D40:J40">SUM(D34,D37)</f>
        <v>10834</v>
      </c>
      <c r="E40" s="559">
        <f t="shared" si="8"/>
        <v>12191.5</v>
      </c>
      <c r="F40" s="559">
        <f t="shared" si="8"/>
        <v>637</v>
      </c>
      <c r="G40" s="559">
        <f t="shared" si="8"/>
        <v>11530.1</v>
      </c>
      <c r="H40" s="559">
        <f t="shared" si="8"/>
        <v>3294.3</v>
      </c>
      <c r="I40" s="559">
        <f t="shared" si="8"/>
        <v>8235.8</v>
      </c>
      <c r="J40" s="559">
        <f t="shared" si="8"/>
        <v>1411.9</v>
      </c>
      <c r="K40" s="562">
        <f>H40/G40*100</f>
        <v>28.571304672119062</v>
      </c>
      <c r="L40" s="559">
        <f>SUM(L34,L37)</f>
        <v>2588</v>
      </c>
      <c r="M40" s="559">
        <f>SUM(M34,M37)</f>
        <v>8942.1</v>
      </c>
      <c r="N40" s="562">
        <v>22.5</v>
      </c>
      <c r="O40" s="561">
        <f aca="true" t="shared" si="9" ref="O40:AA40">SUM(O34,O37)</f>
        <v>7172</v>
      </c>
      <c r="P40" s="559">
        <f t="shared" si="9"/>
        <v>100.2</v>
      </c>
      <c r="Q40" s="561">
        <f t="shared" si="9"/>
        <v>1463</v>
      </c>
      <c r="R40" s="559">
        <f t="shared" si="9"/>
        <v>17.5</v>
      </c>
      <c r="S40" s="561">
        <f t="shared" si="9"/>
        <v>5709</v>
      </c>
      <c r="T40" s="559">
        <f t="shared" si="9"/>
        <v>82.7</v>
      </c>
      <c r="U40" s="561">
        <f t="shared" si="9"/>
        <v>46</v>
      </c>
      <c r="V40" s="559">
        <f t="shared" si="9"/>
        <v>10.6</v>
      </c>
      <c r="W40" s="561">
        <f t="shared" si="9"/>
        <v>19</v>
      </c>
      <c r="X40" s="559">
        <f t="shared" si="9"/>
        <v>3</v>
      </c>
      <c r="Y40" s="561">
        <f t="shared" si="9"/>
        <v>526</v>
      </c>
      <c r="Z40" s="561">
        <f t="shared" si="9"/>
        <v>36</v>
      </c>
      <c r="AA40" s="563">
        <f t="shared" si="9"/>
        <v>56</v>
      </c>
    </row>
    <row r="41" spans="2:27" ht="12">
      <c r="B41" s="564"/>
      <c r="C41" s="565"/>
      <c r="D41" s="566"/>
      <c r="E41" s="567"/>
      <c r="F41" s="567"/>
      <c r="G41" s="567"/>
      <c r="H41" s="567"/>
      <c r="I41" s="567"/>
      <c r="J41" s="567"/>
      <c r="K41" s="567"/>
      <c r="L41" s="567"/>
      <c r="M41" s="567"/>
      <c r="N41" s="567"/>
      <c r="O41" s="568"/>
      <c r="P41" s="567"/>
      <c r="Q41" s="568"/>
      <c r="R41" s="567"/>
      <c r="S41" s="568"/>
      <c r="T41" s="567"/>
      <c r="U41" s="568"/>
      <c r="V41" s="567"/>
      <c r="W41" s="568"/>
      <c r="X41" s="567"/>
      <c r="Y41" s="568"/>
      <c r="Z41" s="568"/>
      <c r="AA41" s="569"/>
    </row>
    <row r="42" ht="12">
      <c r="C42" s="518" t="s">
        <v>390</v>
      </c>
    </row>
    <row r="43" ht="12">
      <c r="C43" s="518" t="s">
        <v>391</v>
      </c>
    </row>
    <row r="44" ht="12">
      <c r="C44" s="518" t="s">
        <v>392</v>
      </c>
    </row>
    <row r="45" ht="12">
      <c r="C45" s="518" t="s">
        <v>393</v>
      </c>
    </row>
    <row r="46" ht="12">
      <c r="C46" s="518" t="s">
        <v>394</v>
      </c>
    </row>
  </sheetData>
  <mergeCells count="41">
    <mergeCell ref="B34:C34"/>
    <mergeCell ref="B37:C37"/>
    <mergeCell ref="B40:C40"/>
    <mergeCell ref="B27:B31"/>
    <mergeCell ref="B10:B14"/>
    <mergeCell ref="B17:B21"/>
    <mergeCell ref="B24:C24"/>
    <mergeCell ref="B5:C9"/>
    <mergeCell ref="D5:D9"/>
    <mergeCell ref="E5:E9"/>
    <mergeCell ref="U7:U9"/>
    <mergeCell ref="G5:G9"/>
    <mergeCell ref="H6:K6"/>
    <mergeCell ref="L7:L9"/>
    <mergeCell ref="N7:N9"/>
    <mergeCell ref="Q7:T7"/>
    <mergeCell ref="T8:T9"/>
    <mergeCell ref="K7:K9"/>
    <mergeCell ref="M7:M9"/>
    <mergeCell ref="P7:P9"/>
    <mergeCell ref="L6:N6"/>
    <mergeCell ref="S8:S9"/>
    <mergeCell ref="F5:F9"/>
    <mergeCell ref="O6:T6"/>
    <mergeCell ref="W5:X6"/>
    <mergeCell ref="W7:W9"/>
    <mergeCell ref="X7:X9"/>
    <mergeCell ref="H5:V5"/>
    <mergeCell ref="H7:H9"/>
    <mergeCell ref="I7:I9"/>
    <mergeCell ref="J7:J9"/>
    <mergeCell ref="U6:V6"/>
    <mergeCell ref="V7:V9"/>
    <mergeCell ref="O7:O9"/>
    <mergeCell ref="AA8:AA9"/>
    <mergeCell ref="Y5:Z6"/>
    <mergeCell ref="Y7:Y9"/>
    <mergeCell ref="Z7:Z9"/>
    <mergeCell ref="AA5:AA7"/>
    <mergeCell ref="Q8:Q9"/>
    <mergeCell ref="R8:R9"/>
  </mergeCells>
  <printOptions/>
  <pageMargins left="0.75" right="0.75" top="1" bottom="1" header="0.512" footer="0.512"/>
  <pageSetup horizontalDpi="300" verticalDpi="300" orientation="portrait" paperSize="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AF44"/>
  <sheetViews>
    <sheetView workbookViewId="0" topLeftCell="A1">
      <selection activeCell="A1" sqref="A1"/>
    </sheetView>
  </sheetViews>
  <sheetFormatPr defaultColWidth="9.00390625" defaultRowHeight="13.5"/>
  <cols>
    <col min="1" max="1" width="2.625" style="570" customWidth="1"/>
    <col min="2" max="2" width="11.75390625" style="570" customWidth="1"/>
    <col min="3" max="3" width="7.25390625" style="570" bestFit="1" customWidth="1"/>
    <col min="4" max="5" width="5.50390625" style="570" bestFit="1" customWidth="1"/>
    <col min="6" max="6" width="6.00390625" style="570" customWidth="1"/>
    <col min="7" max="7" width="4.125" style="570" bestFit="1" customWidth="1"/>
    <col min="8" max="8" width="4.625" style="570" bestFit="1" customWidth="1"/>
    <col min="9" max="9" width="5.625" style="570" bestFit="1" customWidth="1"/>
    <col min="10" max="11" width="10.75390625" style="570" bestFit="1" customWidth="1"/>
    <col min="12" max="13" width="9.00390625" style="570" bestFit="1" customWidth="1"/>
    <col min="14" max="17" width="8.125" style="570" bestFit="1" customWidth="1"/>
    <col min="18" max="18" width="7.25390625" style="570" bestFit="1" customWidth="1"/>
    <col min="19" max="19" width="10.875" style="570" bestFit="1" customWidth="1"/>
    <col min="20" max="20" width="8.125" style="570" customWidth="1"/>
    <col min="21" max="21" width="10.875" style="570" bestFit="1" customWidth="1"/>
    <col min="22" max="22" width="11.625" style="570" customWidth="1"/>
    <col min="23" max="23" width="7.25390625" style="570" bestFit="1" customWidth="1"/>
    <col min="24" max="24" width="10.50390625" style="570" customWidth="1"/>
    <col min="25" max="25" width="10.75390625" style="570" bestFit="1" customWidth="1"/>
    <col min="26" max="27" width="9.125" style="570" bestFit="1" customWidth="1"/>
    <col min="28" max="28" width="5.75390625" style="570" bestFit="1" customWidth="1"/>
    <col min="29" max="29" width="7.375" style="570" bestFit="1" customWidth="1"/>
    <col min="30" max="30" width="8.125" style="570" bestFit="1" customWidth="1"/>
    <col min="31" max="31" width="7.375" style="570" bestFit="1" customWidth="1"/>
    <col min="32" max="32" width="9.125" style="570" bestFit="1" customWidth="1"/>
    <col min="33" max="16384" width="9.00390625" style="570" customWidth="1"/>
  </cols>
  <sheetData>
    <row r="2" ht="14.25">
      <c r="B2" s="571" t="s">
        <v>447</v>
      </c>
    </row>
    <row r="3" ht="14.25">
      <c r="B3" s="571"/>
    </row>
    <row r="4" spans="2:32" s="572" customFormat="1" ht="14.25" customHeight="1" thickBot="1">
      <c r="B4" s="570" t="s">
        <v>410</v>
      </c>
      <c r="R4" s="573" t="s">
        <v>411</v>
      </c>
      <c r="V4" s="573"/>
      <c r="AF4" s="574"/>
    </row>
    <row r="5" spans="2:18" s="575" customFormat="1" ht="12" customHeight="1" thickTop="1">
      <c r="B5" s="1549" t="s">
        <v>412</v>
      </c>
      <c r="C5" s="1555" t="s">
        <v>413</v>
      </c>
      <c r="D5" s="1556"/>
      <c r="E5" s="1556"/>
      <c r="F5" s="1556"/>
      <c r="G5" s="1556"/>
      <c r="H5" s="1556"/>
      <c r="I5" s="1557"/>
      <c r="J5" s="1558" t="s">
        <v>414</v>
      </c>
      <c r="K5" s="1558"/>
      <c r="L5" s="1558"/>
      <c r="M5" s="1558"/>
      <c r="N5" s="1558" t="s">
        <v>415</v>
      </c>
      <c r="O5" s="1558"/>
      <c r="P5" s="1559" t="s">
        <v>416</v>
      </c>
      <c r="Q5" s="1558" t="s">
        <v>417</v>
      </c>
      <c r="R5" s="1558"/>
    </row>
    <row r="6" spans="2:18" s="575" customFormat="1" ht="11.25">
      <c r="B6" s="1550"/>
      <c r="C6" s="1547" t="s">
        <v>289</v>
      </c>
      <c r="D6" s="1547" t="s">
        <v>418</v>
      </c>
      <c r="E6" s="1553" t="s">
        <v>419</v>
      </c>
      <c r="F6" s="1547" t="s">
        <v>420</v>
      </c>
      <c r="G6" s="1547" t="s">
        <v>421</v>
      </c>
      <c r="H6" s="1547" t="s">
        <v>422</v>
      </c>
      <c r="I6" s="1547" t="s">
        <v>197</v>
      </c>
      <c r="J6" s="1547" t="s">
        <v>220</v>
      </c>
      <c r="K6" s="1547" t="s">
        <v>423</v>
      </c>
      <c r="L6" s="1547" t="s">
        <v>424</v>
      </c>
      <c r="M6" s="1547" t="s">
        <v>425</v>
      </c>
      <c r="N6" s="1547" t="s">
        <v>426</v>
      </c>
      <c r="O6" s="1553" t="s">
        <v>427</v>
      </c>
      <c r="P6" s="1560"/>
      <c r="Q6" s="1547" t="s">
        <v>428</v>
      </c>
      <c r="R6" s="1547" t="s">
        <v>429</v>
      </c>
    </row>
    <row r="7" spans="2:18" s="575" customFormat="1" ht="27.75" customHeight="1">
      <c r="B7" s="1550"/>
      <c r="C7" s="1547"/>
      <c r="D7" s="1547"/>
      <c r="E7" s="1553"/>
      <c r="F7" s="1547"/>
      <c r="G7" s="1547"/>
      <c r="H7" s="1547"/>
      <c r="I7" s="1547"/>
      <c r="J7" s="1547"/>
      <c r="K7" s="1547"/>
      <c r="L7" s="1547"/>
      <c r="M7" s="1547"/>
      <c r="N7" s="1547"/>
      <c r="O7" s="1553"/>
      <c r="P7" s="1561"/>
      <c r="Q7" s="1547"/>
      <c r="R7" s="1547"/>
    </row>
    <row r="8" spans="2:18" s="577" customFormat="1" ht="27.75" customHeight="1">
      <c r="B8" s="578" t="s">
        <v>430</v>
      </c>
      <c r="C8" s="579">
        <f>SUM(D8:I8)</f>
        <v>592</v>
      </c>
      <c r="D8" s="580">
        <v>468</v>
      </c>
      <c r="E8" s="581">
        <v>49</v>
      </c>
      <c r="F8" s="580">
        <v>0</v>
      </c>
      <c r="G8" s="580">
        <v>1</v>
      </c>
      <c r="H8" s="580">
        <v>20</v>
      </c>
      <c r="I8" s="580">
        <v>54</v>
      </c>
      <c r="J8" s="582">
        <f aca="true" t="shared" si="0" ref="J8:J23">SUM(K8:M8)</f>
        <v>510</v>
      </c>
      <c r="K8" s="580">
        <v>237</v>
      </c>
      <c r="L8" s="580">
        <v>65</v>
      </c>
      <c r="M8" s="580">
        <v>208</v>
      </c>
      <c r="N8" s="580">
        <v>36029</v>
      </c>
      <c r="O8" s="581">
        <v>3868</v>
      </c>
      <c r="P8" s="583">
        <v>20</v>
      </c>
      <c r="Q8" s="580">
        <v>10</v>
      </c>
      <c r="R8" s="584">
        <v>129</v>
      </c>
    </row>
    <row r="9" spans="2:18" s="585" customFormat="1" ht="24">
      <c r="B9" s="586" t="s">
        <v>431</v>
      </c>
      <c r="C9" s="587">
        <f>SUM(D9:I9)</f>
        <v>679</v>
      </c>
      <c r="D9" s="588">
        <v>476</v>
      </c>
      <c r="E9" s="588">
        <v>91</v>
      </c>
      <c r="F9" s="589">
        <v>1</v>
      </c>
      <c r="G9" s="589">
        <v>3</v>
      </c>
      <c r="H9" s="589">
        <v>38</v>
      </c>
      <c r="I9" s="589">
        <v>70</v>
      </c>
      <c r="J9" s="589">
        <f t="shared" si="0"/>
        <v>574</v>
      </c>
      <c r="K9" s="589">
        <v>232</v>
      </c>
      <c r="L9" s="589">
        <v>71</v>
      </c>
      <c r="M9" s="589">
        <v>271</v>
      </c>
      <c r="N9" s="589">
        <v>34577</v>
      </c>
      <c r="O9" s="589">
        <v>4032</v>
      </c>
      <c r="P9" s="583" t="s">
        <v>396</v>
      </c>
      <c r="Q9" s="589">
        <v>13</v>
      </c>
      <c r="R9" s="590">
        <v>131</v>
      </c>
    </row>
    <row r="10" spans="2:18" s="585" customFormat="1" ht="24">
      <c r="B10" s="586" t="s">
        <v>432</v>
      </c>
      <c r="C10" s="587">
        <f>SUM(D10:I10)</f>
        <v>726</v>
      </c>
      <c r="D10" s="588">
        <v>480</v>
      </c>
      <c r="E10" s="588">
        <v>143</v>
      </c>
      <c r="F10" s="589">
        <v>0</v>
      </c>
      <c r="G10" s="589">
        <v>2</v>
      </c>
      <c r="H10" s="589">
        <v>32</v>
      </c>
      <c r="I10" s="589">
        <v>69</v>
      </c>
      <c r="J10" s="589">
        <f t="shared" si="0"/>
        <v>642</v>
      </c>
      <c r="K10" s="589">
        <v>253</v>
      </c>
      <c r="L10" s="589">
        <v>67</v>
      </c>
      <c r="M10" s="589">
        <v>322</v>
      </c>
      <c r="N10" s="589">
        <v>40640</v>
      </c>
      <c r="O10" s="589">
        <v>10634</v>
      </c>
      <c r="P10" s="583" t="s">
        <v>397</v>
      </c>
      <c r="Q10" s="589">
        <v>25</v>
      </c>
      <c r="R10" s="590">
        <v>133</v>
      </c>
    </row>
    <row r="11" spans="2:18" s="591" customFormat="1" ht="21.75" customHeight="1">
      <c r="B11" s="592" t="s">
        <v>433</v>
      </c>
      <c r="C11" s="593">
        <f>SUM(D11:I11)</f>
        <v>631</v>
      </c>
      <c r="D11" s="594">
        <f>SUM(D12:D23)</f>
        <v>453</v>
      </c>
      <c r="E11" s="594">
        <f>SUM(E12:E23)</f>
        <v>72</v>
      </c>
      <c r="F11" s="594">
        <f>SUM(F13:F23)</f>
        <v>0</v>
      </c>
      <c r="G11" s="594">
        <f>SUM(G12:G23)</f>
        <v>2</v>
      </c>
      <c r="H11" s="594">
        <f>SUM(H12:H23)</f>
        <v>36</v>
      </c>
      <c r="I11" s="594">
        <f>SUM(I12:I23)</f>
        <v>68</v>
      </c>
      <c r="J11" s="595">
        <f t="shared" si="0"/>
        <v>613</v>
      </c>
      <c r="K11" s="594">
        <f>SUM(K12:K23)</f>
        <v>223</v>
      </c>
      <c r="L11" s="594">
        <f>SUM(L12:L23)</f>
        <v>78</v>
      </c>
      <c r="M11" s="594">
        <f>SUM(M12:M23)</f>
        <v>312</v>
      </c>
      <c r="N11" s="594">
        <f>SUM(N12:N23)</f>
        <v>36115</v>
      </c>
      <c r="O11" s="594">
        <f>SUM(O12:O23)</f>
        <v>3387</v>
      </c>
      <c r="P11" s="596" t="s">
        <v>434</v>
      </c>
      <c r="Q11" s="594">
        <f>SUM(Q12:Q23)</f>
        <v>17</v>
      </c>
      <c r="R11" s="597">
        <f>SUM(R12:R23)</f>
        <v>136</v>
      </c>
    </row>
    <row r="12" spans="2:18" s="585" customFormat="1" ht="24" customHeight="1">
      <c r="B12" s="598" t="s">
        <v>398</v>
      </c>
      <c r="C12" s="587">
        <f aca="true" t="shared" si="1" ref="C12:C23">SUM(D12:E12)</f>
        <v>56</v>
      </c>
      <c r="D12" s="588">
        <v>56</v>
      </c>
      <c r="E12" s="588">
        <v>0</v>
      </c>
      <c r="F12" s="585">
        <v>0</v>
      </c>
      <c r="G12" s="588">
        <v>0</v>
      </c>
      <c r="H12" s="588">
        <v>1</v>
      </c>
      <c r="I12" s="588">
        <v>7</v>
      </c>
      <c r="J12" s="595">
        <f t="shared" si="0"/>
        <v>78</v>
      </c>
      <c r="K12" s="588">
        <v>25</v>
      </c>
      <c r="L12" s="588">
        <v>9</v>
      </c>
      <c r="M12" s="588">
        <v>44</v>
      </c>
      <c r="N12" s="588">
        <v>4429</v>
      </c>
      <c r="O12" s="588">
        <v>0</v>
      </c>
      <c r="P12" s="588">
        <v>1</v>
      </c>
      <c r="Q12" s="588">
        <v>7</v>
      </c>
      <c r="R12" s="599">
        <v>13</v>
      </c>
    </row>
    <row r="13" spans="2:18" s="585" customFormat="1" ht="24" customHeight="1">
      <c r="B13" s="598" t="s">
        <v>399</v>
      </c>
      <c r="C13" s="587">
        <f t="shared" si="1"/>
        <v>39</v>
      </c>
      <c r="D13" s="588">
        <v>39</v>
      </c>
      <c r="E13" s="588">
        <v>0</v>
      </c>
      <c r="F13" s="588">
        <v>0</v>
      </c>
      <c r="G13" s="588">
        <v>0</v>
      </c>
      <c r="H13" s="588">
        <v>4</v>
      </c>
      <c r="I13" s="588">
        <v>3</v>
      </c>
      <c r="J13" s="595">
        <f t="shared" si="0"/>
        <v>48</v>
      </c>
      <c r="K13" s="588">
        <v>25</v>
      </c>
      <c r="L13" s="588">
        <v>3</v>
      </c>
      <c r="M13" s="588">
        <v>20</v>
      </c>
      <c r="N13" s="588">
        <v>2011</v>
      </c>
      <c r="O13" s="588">
        <v>0</v>
      </c>
      <c r="P13" s="588">
        <v>4</v>
      </c>
      <c r="Q13" s="588">
        <v>2</v>
      </c>
      <c r="R13" s="599">
        <v>5</v>
      </c>
    </row>
    <row r="14" spans="2:18" s="585" customFormat="1" ht="24" customHeight="1">
      <c r="B14" s="598" t="s">
        <v>400</v>
      </c>
      <c r="C14" s="587">
        <f t="shared" si="1"/>
        <v>51</v>
      </c>
      <c r="D14" s="588">
        <v>49</v>
      </c>
      <c r="E14" s="588">
        <v>2</v>
      </c>
      <c r="F14" s="588">
        <v>0</v>
      </c>
      <c r="G14" s="588">
        <v>0</v>
      </c>
      <c r="H14" s="588">
        <v>5</v>
      </c>
      <c r="I14" s="588">
        <v>11</v>
      </c>
      <c r="J14" s="595">
        <f t="shared" si="0"/>
        <v>70</v>
      </c>
      <c r="K14" s="588">
        <v>25</v>
      </c>
      <c r="L14" s="588">
        <v>7</v>
      </c>
      <c r="M14" s="588">
        <v>38</v>
      </c>
      <c r="N14" s="588">
        <v>8273</v>
      </c>
      <c r="O14" s="588">
        <v>42</v>
      </c>
      <c r="P14" s="588">
        <v>5</v>
      </c>
      <c r="Q14" s="588">
        <v>1</v>
      </c>
      <c r="R14" s="599">
        <v>8</v>
      </c>
    </row>
    <row r="15" spans="2:18" s="585" customFormat="1" ht="24" customHeight="1">
      <c r="B15" s="598" t="s">
        <v>401</v>
      </c>
      <c r="C15" s="587">
        <f t="shared" si="1"/>
        <v>73</v>
      </c>
      <c r="D15" s="588">
        <v>43</v>
      </c>
      <c r="E15" s="588">
        <v>30</v>
      </c>
      <c r="F15" s="588">
        <v>0</v>
      </c>
      <c r="G15" s="588">
        <v>0</v>
      </c>
      <c r="H15" s="588">
        <v>0</v>
      </c>
      <c r="I15" s="588">
        <v>5</v>
      </c>
      <c r="J15" s="595">
        <f t="shared" si="0"/>
        <v>45</v>
      </c>
      <c r="K15" s="588">
        <v>14</v>
      </c>
      <c r="L15" s="588">
        <v>6</v>
      </c>
      <c r="M15" s="588">
        <v>25</v>
      </c>
      <c r="N15" s="588">
        <v>1756</v>
      </c>
      <c r="O15" s="588">
        <v>1037</v>
      </c>
      <c r="P15" s="588">
        <v>0</v>
      </c>
      <c r="Q15" s="588">
        <v>2</v>
      </c>
      <c r="R15" s="599">
        <v>11</v>
      </c>
    </row>
    <row r="16" spans="2:18" s="585" customFormat="1" ht="24" customHeight="1">
      <c r="B16" s="598" t="s">
        <v>402</v>
      </c>
      <c r="C16" s="587">
        <f t="shared" si="1"/>
        <v>38</v>
      </c>
      <c r="D16" s="588">
        <v>24</v>
      </c>
      <c r="E16" s="588">
        <v>14</v>
      </c>
      <c r="F16" s="588">
        <v>0</v>
      </c>
      <c r="G16" s="588">
        <v>0</v>
      </c>
      <c r="H16" s="588">
        <v>3</v>
      </c>
      <c r="I16" s="588">
        <v>6</v>
      </c>
      <c r="J16" s="595">
        <f t="shared" si="0"/>
        <v>41</v>
      </c>
      <c r="K16" s="588">
        <v>13</v>
      </c>
      <c r="L16" s="588">
        <v>4</v>
      </c>
      <c r="M16" s="588">
        <v>24</v>
      </c>
      <c r="N16" s="588">
        <v>1294</v>
      </c>
      <c r="O16" s="588">
        <v>363</v>
      </c>
      <c r="P16" s="588">
        <v>3</v>
      </c>
      <c r="Q16" s="588">
        <v>0</v>
      </c>
      <c r="R16" s="599">
        <v>10</v>
      </c>
    </row>
    <row r="17" spans="2:18" s="585" customFormat="1" ht="24" customHeight="1">
      <c r="B17" s="598" t="s">
        <v>403</v>
      </c>
      <c r="C17" s="587">
        <f t="shared" si="1"/>
        <v>53</v>
      </c>
      <c r="D17" s="588">
        <v>43</v>
      </c>
      <c r="E17" s="588">
        <v>10</v>
      </c>
      <c r="F17" s="588">
        <v>0</v>
      </c>
      <c r="G17" s="588">
        <v>0</v>
      </c>
      <c r="H17" s="588">
        <v>3</v>
      </c>
      <c r="I17" s="588">
        <v>6</v>
      </c>
      <c r="J17" s="595">
        <f t="shared" si="0"/>
        <v>79</v>
      </c>
      <c r="K17" s="588">
        <v>38</v>
      </c>
      <c r="L17" s="588">
        <v>13</v>
      </c>
      <c r="M17" s="588">
        <v>28</v>
      </c>
      <c r="N17" s="588">
        <v>4046</v>
      </c>
      <c r="O17" s="588">
        <v>574</v>
      </c>
      <c r="P17" s="588">
        <v>3</v>
      </c>
      <c r="Q17" s="588">
        <v>1</v>
      </c>
      <c r="R17" s="599">
        <v>26</v>
      </c>
    </row>
    <row r="18" spans="2:18" s="585" customFormat="1" ht="24" customHeight="1">
      <c r="B18" s="598" t="s">
        <v>404</v>
      </c>
      <c r="C18" s="587">
        <f t="shared" si="1"/>
        <v>35</v>
      </c>
      <c r="D18" s="588">
        <v>31</v>
      </c>
      <c r="E18" s="588">
        <v>4</v>
      </c>
      <c r="F18" s="588">
        <v>0</v>
      </c>
      <c r="G18" s="588">
        <v>0</v>
      </c>
      <c r="H18" s="588">
        <v>2</v>
      </c>
      <c r="I18" s="588">
        <v>2</v>
      </c>
      <c r="J18" s="595">
        <f t="shared" si="0"/>
        <v>35</v>
      </c>
      <c r="K18" s="588">
        <v>12</v>
      </c>
      <c r="L18" s="588">
        <v>5</v>
      </c>
      <c r="M18" s="588">
        <v>18</v>
      </c>
      <c r="N18" s="588">
        <v>4369</v>
      </c>
      <c r="O18" s="588">
        <v>323</v>
      </c>
      <c r="P18" s="588">
        <v>2</v>
      </c>
      <c r="Q18" s="588">
        <v>0</v>
      </c>
      <c r="R18" s="599">
        <v>9</v>
      </c>
    </row>
    <row r="19" spans="2:18" s="585" customFormat="1" ht="24" customHeight="1">
      <c r="B19" s="598" t="s">
        <v>405</v>
      </c>
      <c r="C19" s="587">
        <f t="shared" si="1"/>
        <v>39</v>
      </c>
      <c r="D19" s="588">
        <v>34</v>
      </c>
      <c r="E19" s="588">
        <v>5</v>
      </c>
      <c r="F19" s="588">
        <v>0</v>
      </c>
      <c r="G19" s="588">
        <v>1</v>
      </c>
      <c r="H19" s="582">
        <v>5</v>
      </c>
      <c r="I19" s="588">
        <v>4</v>
      </c>
      <c r="J19" s="595">
        <f t="shared" si="0"/>
        <v>48</v>
      </c>
      <c r="K19" s="588">
        <v>15</v>
      </c>
      <c r="L19" s="588">
        <v>5</v>
      </c>
      <c r="M19" s="588">
        <v>28</v>
      </c>
      <c r="N19" s="588">
        <v>2111</v>
      </c>
      <c r="O19" s="588">
        <v>77</v>
      </c>
      <c r="P19" s="583" t="s">
        <v>435</v>
      </c>
      <c r="Q19" s="588">
        <v>0</v>
      </c>
      <c r="R19" s="599">
        <v>12</v>
      </c>
    </row>
    <row r="20" spans="2:18" s="585" customFormat="1" ht="24" customHeight="1">
      <c r="B20" s="598" t="s">
        <v>406</v>
      </c>
      <c r="C20" s="587">
        <f t="shared" si="1"/>
        <v>37</v>
      </c>
      <c r="D20" s="588">
        <v>33</v>
      </c>
      <c r="E20" s="588">
        <v>4</v>
      </c>
      <c r="F20" s="588">
        <v>0</v>
      </c>
      <c r="G20" s="588">
        <v>0</v>
      </c>
      <c r="H20" s="588">
        <v>1</v>
      </c>
      <c r="I20" s="588">
        <v>3</v>
      </c>
      <c r="J20" s="595">
        <f t="shared" si="0"/>
        <v>35</v>
      </c>
      <c r="K20" s="588">
        <v>10</v>
      </c>
      <c r="L20" s="588">
        <v>3</v>
      </c>
      <c r="M20" s="588">
        <v>22</v>
      </c>
      <c r="N20" s="588">
        <v>1569</v>
      </c>
      <c r="O20" s="588">
        <v>933</v>
      </c>
      <c r="P20" s="588">
        <v>1</v>
      </c>
      <c r="Q20" s="588">
        <v>1</v>
      </c>
      <c r="R20" s="599">
        <v>11</v>
      </c>
    </row>
    <row r="21" spans="2:18" s="585" customFormat="1" ht="24" customHeight="1">
      <c r="B21" s="598" t="s">
        <v>407</v>
      </c>
      <c r="C21" s="587">
        <f t="shared" si="1"/>
        <v>41</v>
      </c>
      <c r="D21" s="588">
        <v>39</v>
      </c>
      <c r="E21" s="588">
        <v>2</v>
      </c>
      <c r="F21" s="588">
        <v>0</v>
      </c>
      <c r="G21" s="588">
        <v>1</v>
      </c>
      <c r="H21" s="588">
        <v>4</v>
      </c>
      <c r="I21" s="588">
        <v>12</v>
      </c>
      <c r="J21" s="595">
        <f t="shared" si="0"/>
        <v>63</v>
      </c>
      <c r="K21" s="588">
        <v>25</v>
      </c>
      <c r="L21" s="588">
        <v>11</v>
      </c>
      <c r="M21" s="588">
        <v>27</v>
      </c>
      <c r="N21" s="588">
        <v>3406</v>
      </c>
      <c r="O21" s="588">
        <v>38</v>
      </c>
      <c r="P21" s="583" t="s">
        <v>435</v>
      </c>
      <c r="Q21" s="588">
        <v>0</v>
      </c>
      <c r="R21" s="599">
        <v>11</v>
      </c>
    </row>
    <row r="22" spans="2:18" s="585" customFormat="1" ht="24" customHeight="1">
      <c r="B22" s="598" t="s">
        <v>408</v>
      </c>
      <c r="C22" s="587">
        <f t="shared" si="1"/>
        <v>30</v>
      </c>
      <c r="D22" s="588">
        <v>29</v>
      </c>
      <c r="E22" s="588">
        <v>1</v>
      </c>
      <c r="F22" s="588">
        <v>0</v>
      </c>
      <c r="G22" s="588">
        <v>0</v>
      </c>
      <c r="H22" s="588">
        <v>1</v>
      </c>
      <c r="I22" s="588">
        <v>6</v>
      </c>
      <c r="J22" s="595">
        <f t="shared" si="0"/>
        <v>37</v>
      </c>
      <c r="K22" s="588">
        <v>13</v>
      </c>
      <c r="L22" s="588">
        <v>5</v>
      </c>
      <c r="M22" s="588">
        <v>19</v>
      </c>
      <c r="N22" s="588">
        <v>1540</v>
      </c>
      <c r="O22" s="588">
        <v>0</v>
      </c>
      <c r="P22" s="583">
        <v>1</v>
      </c>
      <c r="Q22" s="588">
        <v>0</v>
      </c>
      <c r="R22" s="599">
        <v>12</v>
      </c>
    </row>
    <row r="23" spans="2:18" s="585" customFormat="1" ht="24" customHeight="1">
      <c r="B23" s="598" t="s">
        <v>409</v>
      </c>
      <c r="C23" s="587">
        <f t="shared" si="1"/>
        <v>33</v>
      </c>
      <c r="D23" s="588">
        <v>33</v>
      </c>
      <c r="E23" s="588">
        <v>0</v>
      </c>
      <c r="F23" s="588">
        <v>0</v>
      </c>
      <c r="G23" s="588">
        <v>0</v>
      </c>
      <c r="H23" s="588">
        <v>7</v>
      </c>
      <c r="I23" s="588">
        <v>3</v>
      </c>
      <c r="J23" s="595">
        <f t="shared" si="0"/>
        <v>34</v>
      </c>
      <c r="K23" s="588">
        <v>8</v>
      </c>
      <c r="L23" s="588">
        <v>7</v>
      </c>
      <c r="M23" s="588">
        <v>19</v>
      </c>
      <c r="N23" s="588">
        <v>1311</v>
      </c>
      <c r="O23" s="588">
        <v>0</v>
      </c>
      <c r="P23" s="600">
        <v>8</v>
      </c>
      <c r="Q23" s="588">
        <v>3</v>
      </c>
      <c r="R23" s="599">
        <v>8</v>
      </c>
    </row>
    <row r="24" spans="2:18" s="585" customFormat="1" ht="12.75" thickBot="1">
      <c r="B24" s="601"/>
      <c r="C24" s="602"/>
      <c r="D24" s="603"/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4"/>
    </row>
    <row r="25" spans="2:18" ht="14.25" customHeight="1" thickTop="1">
      <c r="B25" s="1554" t="s">
        <v>412</v>
      </c>
      <c r="C25" s="1544" t="s">
        <v>436</v>
      </c>
      <c r="D25" s="1545"/>
      <c r="E25" s="1545"/>
      <c r="F25" s="1546"/>
      <c r="G25" s="1551" t="s">
        <v>437</v>
      </c>
      <c r="H25" s="1568"/>
      <c r="I25" s="1566" t="s">
        <v>438</v>
      </c>
      <c r="J25" s="1566"/>
      <c r="K25" s="1566"/>
      <c r="L25" s="1566"/>
      <c r="M25" s="1566"/>
      <c r="N25" s="1566"/>
      <c r="O25" s="1566"/>
      <c r="P25" s="1566"/>
      <c r="Q25" s="1566"/>
      <c r="R25" s="1567"/>
    </row>
    <row r="26" spans="2:18" ht="13.5" customHeight="1">
      <c r="B26" s="1550"/>
      <c r="C26" s="1547" t="s">
        <v>220</v>
      </c>
      <c r="D26" s="1547" t="s">
        <v>423</v>
      </c>
      <c r="E26" s="1547" t="s">
        <v>424</v>
      </c>
      <c r="F26" s="1547" t="s">
        <v>425</v>
      </c>
      <c r="G26" s="1551"/>
      <c r="H26" s="1568"/>
      <c r="I26" s="1564" t="s">
        <v>439</v>
      </c>
      <c r="J26" s="1565"/>
      <c r="K26" s="1571" t="s">
        <v>440</v>
      </c>
      <c r="L26" s="1571"/>
      <c r="M26" s="1571"/>
      <c r="N26" s="1562" t="s">
        <v>441</v>
      </c>
      <c r="O26" s="1562" t="s">
        <v>442</v>
      </c>
      <c r="P26" s="1562" t="s">
        <v>443</v>
      </c>
      <c r="Q26" s="1551" t="s">
        <v>444</v>
      </c>
      <c r="R26" s="1561" t="s">
        <v>197</v>
      </c>
    </row>
    <row r="27" spans="2:18" ht="45" customHeight="1">
      <c r="B27" s="1550"/>
      <c r="C27" s="1547"/>
      <c r="D27" s="1547"/>
      <c r="E27" s="1547"/>
      <c r="F27" s="1547"/>
      <c r="G27" s="1569"/>
      <c r="H27" s="1570"/>
      <c r="I27" s="1566"/>
      <c r="J27" s="1567"/>
      <c r="K27" s="605" t="s">
        <v>445</v>
      </c>
      <c r="L27" s="605" t="s">
        <v>418</v>
      </c>
      <c r="M27" s="576" t="s">
        <v>446</v>
      </c>
      <c r="N27" s="1547"/>
      <c r="O27" s="1553"/>
      <c r="P27" s="1547"/>
      <c r="Q27" s="1552"/>
      <c r="R27" s="1547"/>
    </row>
    <row r="28" spans="2:18" s="606" customFormat="1" ht="21.75" customHeight="1">
      <c r="B28" s="578" t="s">
        <v>430</v>
      </c>
      <c r="C28" s="589">
        <f aca="true" t="shared" si="2" ref="C28:C43">SUM(D28:F28)</f>
        <v>329</v>
      </c>
      <c r="D28" s="589">
        <v>139</v>
      </c>
      <c r="E28" s="589">
        <v>41</v>
      </c>
      <c r="F28" s="589">
        <v>149</v>
      </c>
      <c r="G28" s="1543">
        <v>1419</v>
      </c>
      <c r="H28" s="1543"/>
      <c r="I28" s="570"/>
      <c r="J28" s="589">
        <v>503106</v>
      </c>
      <c r="K28" s="589">
        <f aca="true" t="shared" si="3" ref="K28:K43">SUM(L28:M28)</f>
        <v>490674</v>
      </c>
      <c r="L28" s="589">
        <v>232709</v>
      </c>
      <c r="M28" s="589">
        <v>257965</v>
      </c>
      <c r="N28" s="589">
        <v>0</v>
      </c>
      <c r="O28" s="589">
        <v>1576</v>
      </c>
      <c r="P28" s="589">
        <v>7</v>
      </c>
      <c r="Q28" s="589">
        <v>10564</v>
      </c>
      <c r="R28" s="590">
        <v>285</v>
      </c>
    </row>
    <row r="29" spans="2:18" ht="21.75" customHeight="1">
      <c r="B29" s="586" t="s">
        <v>431</v>
      </c>
      <c r="C29" s="589">
        <f t="shared" si="2"/>
        <v>410</v>
      </c>
      <c r="D29" s="589">
        <v>155</v>
      </c>
      <c r="E29" s="589">
        <v>43</v>
      </c>
      <c r="F29" s="589">
        <v>212</v>
      </c>
      <c r="G29" s="1543">
        <v>1840</v>
      </c>
      <c r="H29" s="1543"/>
      <c r="J29" s="589">
        <v>839046</v>
      </c>
      <c r="K29" s="589">
        <f t="shared" si="3"/>
        <v>801449</v>
      </c>
      <c r="L29" s="589">
        <v>327646</v>
      </c>
      <c r="M29" s="589">
        <v>473803</v>
      </c>
      <c r="N29" s="589">
        <v>20000</v>
      </c>
      <c r="O29" s="589">
        <v>3654</v>
      </c>
      <c r="P29" s="589">
        <v>790</v>
      </c>
      <c r="Q29" s="589">
        <v>12433</v>
      </c>
      <c r="R29" s="590">
        <v>720</v>
      </c>
    </row>
    <row r="30" spans="2:18" ht="21.75" customHeight="1">
      <c r="B30" s="586" t="s">
        <v>432</v>
      </c>
      <c r="C30" s="589">
        <f t="shared" si="2"/>
        <v>403</v>
      </c>
      <c r="D30" s="589">
        <v>144</v>
      </c>
      <c r="E30" s="589">
        <v>46</v>
      </c>
      <c r="F30" s="589">
        <v>213</v>
      </c>
      <c r="G30" s="1543">
        <v>1825</v>
      </c>
      <c r="H30" s="1543"/>
      <c r="J30" s="589">
        <v>930389</v>
      </c>
      <c r="K30" s="589">
        <f t="shared" si="3"/>
        <v>914386</v>
      </c>
      <c r="L30" s="589">
        <v>450148</v>
      </c>
      <c r="M30" s="589">
        <v>464238</v>
      </c>
      <c r="N30" s="589">
        <v>0</v>
      </c>
      <c r="O30" s="589">
        <v>8659</v>
      </c>
      <c r="P30" s="589">
        <v>40</v>
      </c>
      <c r="Q30" s="589">
        <v>560</v>
      </c>
      <c r="R30" s="590">
        <v>1697</v>
      </c>
    </row>
    <row r="31" spans="2:18" ht="21.75" customHeight="1">
      <c r="B31" s="592" t="s">
        <v>433</v>
      </c>
      <c r="C31" s="595">
        <f t="shared" si="2"/>
        <v>358</v>
      </c>
      <c r="D31" s="594">
        <f>SUM(D32:D43)</f>
        <v>106</v>
      </c>
      <c r="E31" s="594">
        <f>SUM(E32:E43)</f>
        <v>47</v>
      </c>
      <c r="F31" s="594">
        <f>SUM(F32:F43)</f>
        <v>205</v>
      </c>
      <c r="G31" s="1548">
        <f>SUM(G32:G43)</f>
        <v>1522</v>
      </c>
      <c r="H31" s="1548"/>
      <c r="I31" s="1563">
        <f>SUM(J32:J43)</f>
        <v>781359</v>
      </c>
      <c r="J31" s="1563"/>
      <c r="K31" s="595">
        <f t="shared" si="3"/>
        <v>770631</v>
      </c>
      <c r="L31" s="594">
        <f aca="true" t="shared" si="4" ref="L31:R31">SUM(L32:L43)</f>
        <v>373315</v>
      </c>
      <c r="M31" s="594">
        <f t="shared" si="4"/>
        <v>397316</v>
      </c>
      <c r="N31" s="594">
        <f t="shared" si="4"/>
        <v>0</v>
      </c>
      <c r="O31" s="594">
        <f t="shared" si="4"/>
        <v>5054</v>
      </c>
      <c r="P31" s="594">
        <f t="shared" si="4"/>
        <v>0</v>
      </c>
      <c r="Q31" s="594">
        <f t="shared" si="4"/>
        <v>4372</v>
      </c>
      <c r="R31" s="597">
        <f t="shared" si="4"/>
        <v>1302</v>
      </c>
    </row>
    <row r="32" spans="2:18" ht="15" customHeight="1">
      <c r="B32" s="598" t="s">
        <v>398</v>
      </c>
      <c r="C32" s="589">
        <f t="shared" si="2"/>
        <v>51</v>
      </c>
      <c r="D32" s="588">
        <v>14</v>
      </c>
      <c r="E32" s="588">
        <v>10</v>
      </c>
      <c r="F32" s="588">
        <v>27</v>
      </c>
      <c r="G32" s="1543">
        <v>220</v>
      </c>
      <c r="H32" s="1543"/>
      <c r="J32" s="589">
        <v>126159</v>
      </c>
      <c r="K32" s="589">
        <f t="shared" si="3"/>
        <v>126087</v>
      </c>
      <c r="L32" s="589">
        <v>47566</v>
      </c>
      <c r="M32" s="589">
        <v>78521</v>
      </c>
      <c r="N32" s="589">
        <v>0</v>
      </c>
      <c r="O32" s="589">
        <v>0</v>
      </c>
      <c r="P32" s="589">
        <v>0</v>
      </c>
      <c r="Q32" s="589">
        <v>30</v>
      </c>
      <c r="R32" s="590">
        <v>42</v>
      </c>
    </row>
    <row r="33" spans="2:18" ht="15" customHeight="1">
      <c r="B33" s="598" t="s">
        <v>399</v>
      </c>
      <c r="C33" s="589">
        <f t="shared" si="2"/>
        <v>27</v>
      </c>
      <c r="D33" s="588">
        <v>13</v>
      </c>
      <c r="E33" s="588">
        <v>2</v>
      </c>
      <c r="F33" s="588">
        <v>12</v>
      </c>
      <c r="G33" s="1543">
        <v>125</v>
      </c>
      <c r="H33" s="1543"/>
      <c r="J33" s="589">
        <v>36408</v>
      </c>
      <c r="K33" s="589">
        <f t="shared" si="3"/>
        <v>35935</v>
      </c>
      <c r="L33" s="589">
        <v>12526</v>
      </c>
      <c r="M33" s="589">
        <v>23409</v>
      </c>
      <c r="N33" s="589">
        <v>0</v>
      </c>
      <c r="O33" s="589">
        <v>0</v>
      </c>
      <c r="P33" s="589">
        <v>0</v>
      </c>
      <c r="Q33" s="589">
        <v>448</v>
      </c>
      <c r="R33" s="590">
        <v>25</v>
      </c>
    </row>
    <row r="34" spans="2:18" ht="15" customHeight="1">
      <c r="B34" s="598" t="s">
        <v>400</v>
      </c>
      <c r="C34" s="589">
        <f t="shared" si="2"/>
        <v>33</v>
      </c>
      <c r="D34" s="588">
        <v>8</v>
      </c>
      <c r="E34" s="588">
        <v>5</v>
      </c>
      <c r="F34" s="588">
        <v>20</v>
      </c>
      <c r="G34" s="1543">
        <v>139</v>
      </c>
      <c r="H34" s="1543"/>
      <c r="J34" s="589">
        <v>133319</v>
      </c>
      <c r="K34" s="589">
        <f t="shared" si="3"/>
        <v>132966</v>
      </c>
      <c r="L34" s="589">
        <v>101923</v>
      </c>
      <c r="M34" s="589">
        <v>31043</v>
      </c>
      <c r="N34" s="589">
        <v>0</v>
      </c>
      <c r="O34" s="589">
        <v>6</v>
      </c>
      <c r="P34" s="589">
        <v>0</v>
      </c>
      <c r="Q34" s="589">
        <v>191</v>
      </c>
      <c r="R34" s="590">
        <v>156</v>
      </c>
    </row>
    <row r="35" spans="2:18" ht="15" customHeight="1">
      <c r="B35" s="598" t="s">
        <v>401</v>
      </c>
      <c r="C35" s="589">
        <f t="shared" si="2"/>
        <v>23</v>
      </c>
      <c r="D35" s="588">
        <v>6</v>
      </c>
      <c r="E35" s="588">
        <v>3</v>
      </c>
      <c r="F35" s="588">
        <v>14</v>
      </c>
      <c r="G35" s="1543">
        <v>106</v>
      </c>
      <c r="H35" s="1543"/>
      <c r="J35" s="589">
        <v>37788</v>
      </c>
      <c r="K35" s="589">
        <f t="shared" si="3"/>
        <v>36039</v>
      </c>
      <c r="L35" s="589">
        <v>12992</v>
      </c>
      <c r="M35" s="589">
        <v>23047</v>
      </c>
      <c r="N35" s="589">
        <v>0</v>
      </c>
      <c r="O35" s="589">
        <v>1745</v>
      </c>
      <c r="P35" s="589">
        <v>0</v>
      </c>
      <c r="Q35" s="589">
        <v>0</v>
      </c>
      <c r="R35" s="590">
        <v>4</v>
      </c>
    </row>
    <row r="36" spans="2:18" ht="15" customHeight="1">
      <c r="B36" s="598" t="s">
        <v>402</v>
      </c>
      <c r="C36" s="589">
        <f t="shared" si="2"/>
        <v>22</v>
      </c>
      <c r="D36" s="588">
        <v>5</v>
      </c>
      <c r="E36" s="588">
        <v>2</v>
      </c>
      <c r="F36" s="588">
        <v>15</v>
      </c>
      <c r="G36" s="1543">
        <v>90</v>
      </c>
      <c r="H36" s="1543"/>
      <c r="J36" s="589">
        <v>17441</v>
      </c>
      <c r="K36" s="589">
        <f t="shared" si="3"/>
        <v>16537</v>
      </c>
      <c r="L36" s="589">
        <v>8539</v>
      </c>
      <c r="M36" s="589">
        <v>7998</v>
      </c>
      <c r="N36" s="589">
        <v>0</v>
      </c>
      <c r="O36" s="589">
        <v>499</v>
      </c>
      <c r="P36" s="589">
        <v>0</v>
      </c>
      <c r="Q36" s="589">
        <v>13</v>
      </c>
      <c r="R36" s="590">
        <v>392</v>
      </c>
    </row>
    <row r="37" spans="2:18" ht="15" customHeight="1">
      <c r="B37" s="598" t="s">
        <v>403</v>
      </c>
      <c r="C37" s="589">
        <f t="shared" si="2"/>
        <v>43</v>
      </c>
      <c r="D37" s="588">
        <v>14</v>
      </c>
      <c r="E37" s="588">
        <v>6</v>
      </c>
      <c r="F37" s="588">
        <v>23</v>
      </c>
      <c r="G37" s="1543">
        <v>207</v>
      </c>
      <c r="H37" s="1543"/>
      <c r="J37" s="589">
        <v>76966</v>
      </c>
      <c r="K37" s="589">
        <f t="shared" si="3"/>
        <v>75464</v>
      </c>
      <c r="L37" s="589">
        <v>38067</v>
      </c>
      <c r="M37" s="589">
        <v>37397</v>
      </c>
      <c r="N37" s="589">
        <v>0</v>
      </c>
      <c r="O37" s="589">
        <v>1239</v>
      </c>
      <c r="P37" s="589">
        <v>0</v>
      </c>
      <c r="Q37" s="589">
        <v>43</v>
      </c>
      <c r="R37" s="590">
        <v>220</v>
      </c>
    </row>
    <row r="38" spans="2:18" ht="15" customHeight="1">
      <c r="B38" s="598" t="s">
        <v>404</v>
      </c>
      <c r="C38" s="589">
        <f t="shared" si="2"/>
        <v>26</v>
      </c>
      <c r="D38" s="588">
        <v>10</v>
      </c>
      <c r="E38" s="588">
        <v>4</v>
      </c>
      <c r="F38" s="588">
        <v>12</v>
      </c>
      <c r="G38" s="1543">
        <v>95</v>
      </c>
      <c r="H38" s="1543"/>
      <c r="J38" s="589">
        <v>137809</v>
      </c>
      <c r="K38" s="589">
        <f t="shared" si="3"/>
        <v>137535</v>
      </c>
      <c r="L38" s="589">
        <v>62200</v>
      </c>
      <c r="M38" s="589">
        <v>75335</v>
      </c>
      <c r="N38" s="589">
        <v>0</v>
      </c>
      <c r="O38" s="589">
        <v>14</v>
      </c>
      <c r="P38" s="589">
        <v>0</v>
      </c>
      <c r="Q38" s="589">
        <v>260</v>
      </c>
      <c r="R38" s="590">
        <v>0</v>
      </c>
    </row>
    <row r="39" spans="2:18" ht="15" customHeight="1">
      <c r="B39" s="598" t="s">
        <v>405</v>
      </c>
      <c r="C39" s="589">
        <f t="shared" si="2"/>
        <v>28</v>
      </c>
      <c r="D39" s="588">
        <v>7</v>
      </c>
      <c r="E39" s="588">
        <v>2</v>
      </c>
      <c r="F39" s="588">
        <v>19</v>
      </c>
      <c r="G39" s="1543">
        <v>98</v>
      </c>
      <c r="H39" s="1543"/>
      <c r="J39" s="589">
        <v>39282</v>
      </c>
      <c r="K39" s="589">
        <f t="shared" si="3"/>
        <v>38970</v>
      </c>
      <c r="L39" s="589">
        <v>16036</v>
      </c>
      <c r="M39" s="589">
        <v>22934</v>
      </c>
      <c r="N39" s="589">
        <v>0</v>
      </c>
      <c r="O39" s="589">
        <v>94</v>
      </c>
      <c r="P39" s="589">
        <v>0</v>
      </c>
      <c r="Q39" s="589">
        <v>152</v>
      </c>
      <c r="R39" s="590">
        <v>66</v>
      </c>
    </row>
    <row r="40" spans="2:18" ht="15" customHeight="1">
      <c r="B40" s="598" t="s">
        <v>406</v>
      </c>
      <c r="C40" s="589">
        <f t="shared" si="2"/>
        <v>23</v>
      </c>
      <c r="D40" s="588">
        <v>5</v>
      </c>
      <c r="E40" s="588">
        <v>3</v>
      </c>
      <c r="F40" s="588">
        <v>15</v>
      </c>
      <c r="G40" s="1543">
        <v>111</v>
      </c>
      <c r="H40" s="1543"/>
      <c r="J40" s="589">
        <v>45535</v>
      </c>
      <c r="K40" s="589">
        <f t="shared" si="3"/>
        <v>43958</v>
      </c>
      <c r="L40" s="589">
        <v>11410</v>
      </c>
      <c r="M40" s="589">
        <v>32548</v>
      </c>
      <c r="N40" s="589">
        <v>0</v>
      </c>
      <c r="O40" s="589">
        <v>1455</v>
      </c>
      <c r="P40" s="589">
        <v>0</v>
      </c>
      <c r="Q40" s="589">
        <v>65</v>
      </c>
      <c r="R40" s="590">
        <v>57</v>
      </c>
    </row>
    <row r="41" spans="2:18" ht="15" customHeight="1">
      <c r="B41" s="598" t="s">
        <v>407</v>
      </c>
      <c r="C41" s="589">
        <f t="shared" si="2"/>
        <v>35</v>
      </c>
      <c r="D41" s="588">
        <v>13</v>
      </c>
      <c r="E41" s="588">
        <v>4</v>
      </c>
      <c r="F41" s="588">
        <v>18</v>
      </c>
      <c r="G41" s="1543">
        <v>159</v>
      </c>
      <c r="H41" s="1543"/>
      <c r="J41" s="589">
        <v>60469</v>
      </c>
      <c r="K41" s="589">
        <f t="shared" si="3"/>
        <v>59692</v>
      </c>
      <c r="L41" s="589">
        <v>27266</v>
      </c>
      <c r="M41" s="589">
        <v>32426</v>
      </c>
      <c r="N41" s="589">
        <v>0</v>
      </c>
      <c r="O41" s="589">
        <v>2</v>
      </c>
      <c r="P41" s="589">
        <v>0</v>
      </c>
      <c r="Q41" s="589">
        <v>602</v>
      </c>
      <c r="R41" s="590">
        <v>173</v>
      </c>
    </row>
    <row r="42" spans="2:18" ht="15" customHeight="1">
      <c r="B42" s="598" t="s">
        <v>408</v>
      </c>
      <c r="C42" s="589">
        <f t="shared" si="2"/>
        <v>29</v>
      </c>
      <c r="D42" s="588">
        <v>8</v>
      </c>
      <c r="E42" s="588">
        <v>3</v>
      </c>
      <c r="F42" s="588">
        <v>18</v>
      </c>
      <c r="G42" s="1543">
        <v>110</v>
      </c>
      <c r="H42" s="1543"/>
      <c r="J42" s="589">
        <v>36625</v>
      </c>
      <c r="K42" s="589">
        <f t="shared" si="3"/>
        <v>36533</v>
      </c>
      <c r="L42" s="589">
        <v>18592</v>
      </c>
      <c r="M42" s="589">
        <v>17941</v>
      </c>
      <c r="N42" s="589">
        <v>0</v>
      </c>
      <c r="O42" s="589">
        <v>0</v>
      </c>
      <c r="P42" s="589">
        <v>0</v>
      </c>
      <c r="Q42" s="589">
        <v>0</v>
      </c>
      <c r="R42" s="590">
        <v>92</v>
      </c>
    </row>
    <row r="43" spans="2:18" ht="15" customHeight="1">
      <c r="B43" s="598" t="s">
        <v>409</v>
      </c>
      <c r="C43" s="589">
        <f t="shared" si="2"/>
        <v>18</v>
      </c>
      <c r="D43" s="588">
        <v>3</v>
      </c>
      <c r="E43" s="588">
        <v>3</v>
      </c>
      <c r="F43" s="588">
        <v>12</v>
      </c>
      <c r="G43" s="1543">
        <v>62</v>
      </c>
      <c r="H43" s="1543"/>
      <c r="J43" s="589">
        <v>33558</v>
      </c>
      <c r="K43" s="589">
        <f t="shared" si="3"/>
        <v>30915</v>
      </c>
      <c r="L43" s="589">
        <v>16198</v>
      </c>
      <c r="M43" s="589">
        <v>14717</v>
      </c>
      <c r="N43" s="589">
        <v>0</v>
      </c>
      <c r="O43" s="589">
        <v>0</v>
      </c>
      <c r="P43" s="589">
        <v>0</v>
      </c>
      <c r="Q43" s="589">
        <v>2568</v>
      </c>
      <c r="R43" s="590">
        <v>75</v>
      </c>
    </row>
    <row r="44" spans="2:18" ht="15" customHeight="1">
      <c r="B44" s="607"/>
      <c r="C44" s="608"/>
      <c r="D44" s="608"/>
      <c r="E44" s="608"/>
      <c r="F44" s="608"/>
      <c r="G44" s="609"/>
      <c r="H44" s="610"/>
      <c r="I44" s="610"/>
      <c r="J44" s="609"/>
      <c r="K44" s="609"/>
      <c r="L44" s="609"/>
      <c r="M44" s="609"/>
      <c r="N44" s="609"/>
      <c r="O44" s="609"/>
      <c r="P44" s="609"/>
      <c r="Q44" s="609"/>
      <c r="R44" s="611"/>
    </row>
  </sheetData>
  <mergeCells count="53">
    <mergeCell ref="I31:J31"/>
    <mergeCell ref="C26:C27"/>
    <mergeCell ref="R6:R7"/>
    <mergeCell ref="E26:E27"/>
    <mergeCell ref="I26:J27"/>
    <mergeCell ref="I25:R25"/>
    <mergeCell ref="G25:H27"/>
    <mergeCell ref="K26:M26"/>
    <mergeCell ref="Q6:Q7"/>
    <mergeCell ref="J6:J7"/>
    <mergeCell ref="Q5:R5"/>
    <mergeCell ref="P5:P7"/>
    <mergeCell ref="N26:N27"/>
    <mergeCell ref="O26:O27"/>
    <mergeCell ref="P26:P27"/>
    <mergeCell ref="R26:R27"/>
    <mergeCell ref="C5:I5"/>
    <mergeCell ref="J5:M5"/>
    <mergeCell ref="O6:O7"/>
    <mergeCell ref="N6:N7"/>
    <mergeCell ref="N5:O5"/>
    <mergeCell ref="M6:M7"/>
    <mergeCell ref="G6:G7"/>
    <mergeCell ref="F6:F7"/>
    <mergeCell ref="L6:L7"/>
    <mergeCell ref="K6:K7"/>
    <mergeCell ref="G31:H31"/>
    <mergeCell ref="B5:B7"/>
    <mergeCell ref="Q26:Q27"/>
    <mergeCell ref="E6:E7"/>
    <mergeCell ref="D6:D7"/>
    <mergeCell ref="C6:C7"/>
    <mergeCell ref="I6:I7"/>
    <mergeCell ref="H6:H7"/>
    <mergeCell ref="B25:B27"/>
    <mergeCell ref="G29:H29"/>
    <mergeCell ref="G43:H43"/>
    <mergeCell ref="G36:H36"/>
    <mergeCell ref="G37:H37"/>
    <mergeCell ref="G38:H38"/>
    <mergeCell ref="G39:H39"/>
    <mergeCell ref="G40:H40"/>
    <mergeCell ref="G41:H41"/>
    <mergeCell ref="G42:H42"/>
    <mergeCell ref="G32:H32"/>
    <mergeCell ref="G33:H33"/>
    <mergeCell ref="G34:H34"/>
    <mergeCell ref="G35:H35"/>
    <mergeCell ref="G30:H30"/>
    <mergeCell ref="C25:F25"/>
    <mergeCell ref="F26:F27"/>
    <mergeCell ref="D26:D27"/>
    <mergeCell ref="G28:H28"/>
  </mergeCells>
  <printOptions/>
  <pageMargins left="0.75" right="0.75" top="1" bottom="1" header="0.512" footer="0.512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22"/>
  <sheetViews>
    <sheetView workbookViewId="0" topLeftCell="A1">
      <selection activeCell="A1" sqref="A1"/>
    </sheetView>
  </sheetViews>
  <sheetFormatPr defaultColWidth="9.00390625" defaultRowHeight="13.5"/>
  <cols>
    <col min="1" max="1" width="4.625" style="362" customWidth="1"/>
    <col min="2" max="3" width="3.625" style="362" customWidth="1"/>
    <col min="4" max="4" width="14.625" style="362" customWidth="1"/>
    <col min="5" max="7" width="13.125" style="362" customWidth="1"/>
    <col min="8" max="8" width="7.625" style="362" customWidth="1"/>
    <col min="9" max="9" width="17.75390625" style="362" customWidth="1"/>
    <col min="10" max="12" width="13.125" style="362" customWidth="1"/>
    <col min="13" max="16384" width="9.00390625" style="362" customWidth="1"/>
  </cols>
  <sheetData>
    <row r="1" ht="14.25">
      <c r="B1" s="361" t="s">
        <v>482</v>
      </c>
    </row>
    <row r="2" spans="9:12" ht="12.75" thickBot="1">
      <c r="I2" s="612"/>
      <c r="J2" s="612"/>
      <c r="L2" s="612" t="s">
        <v>448</v>
      </c>
    </row>
    <row r="3" spans="2:12" ht="24" customHeight="1" thickTop="1">
      <c r="B3" s="1582" t="s">
        <v>449</v>
      </c>
      <c r="C3" s="1583"/>
      <c r="D3" s="1584"/>
      <c r="E3" s="331" t="s">
        <v>450</v>
      </c>
      <c r="F3" s="331" t="s">
        <v>451</v>
      </c>
      <c r="G3" s="331" t="s">
        <v>452</v>
      </c>
      <c r="H3" s="1585" t="s">
        <v>453</v>
      </c>
      <c r="I3" s="1586"/>
      <c r="J3" s="331" t="s">
        <v>450</v>
      </c>
      <c r="K3" s="331" t="s">
        <v>451</v>
      </c>
      <c r="L3" s="331" t="s">
        <v>452</v>
      </c>
    </row>
    <row r="4" spans="2:12" ht="16.5" customHeight="1">
      <c r="B4" s="1587"/>
      <c r="C4" s="1588"/>
      <c r="D4" s="1589"/>
      <c r="E4" s="613"/>
      <c r="F4" s="614"/>
      <c r="G4" s="615"/>
      <c r="H4" s="616"/>
      <c r="I4" s="347"/>
      <c r="J4" s="613"/>
      <c r="K4" s="614"/>
      <c r="L4" s="617"/>
    </row>
    <row r="5" spans="2:12" s="618" customFormat="1" ht="15" customHeight="1">
      <c r="B5" s="1572" t="s">
        <v>454</v>
      </c>
      <c r="C5" s="1573"/>
      <c r="D5" s="1574"/>
      <c r="E5" s="621">
        <v>78373</v>
      </c>
      <c r="F5" s="622">
        <v>98085</v>
      </c>
      <c r="G5" s="623">
        <v>137765</v>
      </c>
      <c r="H5" s="624"/>
      <c r="I5" s="347" t="s">
        <v>455</v>
      </c>
      <c r="J5" s="621">
        <v>402745</v>
      </c>
      <c r="K5" s="622">
        <v>447374</v>
      </c>
      <c r="L5" s="625">
        <v>493972</v>
      </c>
    </row>
    <row r="6" spans="2:12" s="618" customFormat="1" ht="15" customHeight="1">
      <c r="B6" s="1578"/>
      <c r="C6" s="1579"/>
      <c r="D6" s="1580"/>
      <c r="E6" s="621"/>
      <c r="F6" s="622"/>
      <c r="G6" s="623"/>
      <c r="H6" s="624"/>
      <c r="I6" s="627"/>
      <c r="J6" s="621"/>
      <c r="K6" s="622"/>
      <c r="L6" s="625"/>
    </row>
    <row r="7" spans="2:12" s="628" customFormat="1" ht="15" customHeight="1">
      <c r="B7" s="1581" t="s">
        <v>456</v>
      </c>
      <c r="C7" s="327"/>
      <c r="D7" s="347" t="s">
        <v>457</v>
      </c>
      <c r="E7" s="621">
        <v>119164</v>
      </c>
      <c r="F7" s="622">
        <v>126886</v>
      </c>
      <c r="G7" s="623">
        <v>141175</v>
      </c>
      <c r="H7" s="630" t="s">
        <v>458</v>
      </c>
      <c r="I7" s="347" t="s">
        <v>459</v>
      </c>
      <c r="J7" s="621">
        <v>78264</v>
      </c>
      <c r="K7" s="622">
        <v>89105</v>
      </c>
      <c r="L7" s="625">
        <v>102727</v>
      </c>
    </row>
    <row r="8" spans="2:12" s="628" customFormat="1" ht="15" customHeight="1">
      <c r="B8" s="1581"/>
      <c r="C8" s="327"/>
      <c r="D8" s="347" t="s">
        <v>460</v>
      </c>
      <c r="E8" s="621">
        <v>192768</v>
      </c>
      <c r="F8" s="622">
        <v>213607</v>
      </c>
      <c r="G8" s="623">
        <v>252987</v>
      </c>
      <c r="H8" s="327"/>
      <c r="I8" s="347"/>
      <c r="J8" s="621"/>
      <c r="K8" s="622"/>
      <c r="L8" s="625"/>
    </row>
    <row r="9" spans="2:12" s="628" customFormat="1" ht="15" customHeight="1">
      <c r="B9" s="334"/>
      <c r="C9" s="620"/>
      <c r="D9" s="626" t="s">
        <v>220</v>
      </c>
      <c r="E9" s="621">
        <f>SUM(E7:E8)</f>
        <v>311932</v>
      </c>
      <c r="F9" s="622">
        <f>SUM(F7:F8)</f>
        <v>340493</v>
      </c>
      <c r="G9" s="623">
        <f>SUM(G7:G8)</f>
        <v>394162</v>
      </c>
      <c r="H9" s="327"/>
      <c r="I9" s="347" t="s">
        <v>461</v>
      </c>
      <c r="J9" s="621">
        <v>2605</v>
      </c>
      <c r="K9" s="622">
        <v>2930</v>
      </c>
      <c r="L9" s="625">
        <v>3935</v>
      </c>
    </row>
    <row r="10" spans="2:12" s="628" customFormat="1" ht="15" customHeight="1">
      <c r="B10" s="1581" t="s">
        <v>462</v>
      </c>
      <c r="C10" s="327"/>
      <c r="D10" s="347" t="s">
        <v>463</v>
      </c>
      <c r="E10" s="621">
        <v>184317</v>
      </c>
      <c r="F10" s="622">
        <v>197735</v>
      </c>
      <c r="G10" s="623">
        <v>300715</v>
      </c>
      <c r="H10" s="630"/>
      <c r="I10" s="335"/>
      <c r="J10" s="631"/>
      <c r="K10" s="622"/>
      <c r="L10" s="625"/>
    </row>
    <row r="11" spans="2:12" s="628" customFormat="1" ht="15" customHeight="1">
      <c r="B11" s="1581"/>
      <c r="C11" s="327"/>
      <c r="D11" s="347" t="s">
        <v>464</v>
      </c>
      <c r="E11" s="621">
        <v>987802</v>
      </c>
      <c r="F11" s="622">
        <v>896440</v>
      </c>
      <c r="G11" s="623">
        <v>719498</v>
      </c>
      <c r="H11" s="630" t="s">
        <v>465</v>
      </c>
      <c r="I11" s="347" t="s">
        <v>466</v>
      </c>
      <c r="J11" s="622">
        <v>13884</v>
      </c>
      <c r="K11" s="622">
        <v>15092</v>
      </c>
      <c r="L11" s="625">
        <v>16556</v>
      </c>
    </row>
    <row r="12" spans="2:12" s="628" customFormat="1" ht="15" customHeight="1">
      <c r="B12" s="629"/>
      <c r="C12" s="327"/>
      <c r="D12" s="347" t="s">
        <v>220</v>
      </c>
      <c r="E12" s="621">
        <f>SUM(E10:E11)</f>
        <v>1172119</v>
      </c>
      <c r="F12" s="622">
        <f>SUM(F10:F11)</f>
        <v>1094175</v>
      </c>
      <c r="G12" s="623">
        <f>SUM(G10:G11)</f>
        <v>1020213</v>
      </c>
      <c r="H12" s="327"/>
      <c r="I12" s="347"/>
      <c r="J12" s="622"/>
      <c r="K12" s="622"/>
      <c r="L12" s="625"/>
    </row>
    <row r="13" spans="2:12" s="628" customFormat="1" ht="15" customHeight="1">
      <c r="B13" s="629"/>
      <c r="C13" s="327"/>
      <c r="D13" s="347"/>
      <c r="E13" s="621"/>
      <c r="F13" s="622"/>
      <c r="G13" s="623"/>
      <c r="H13" s="327"/>
      <c r="I13" s="339" t="s">
        <v>467</v>
      </c>
      <c r="J13" s="632">
        <f>SUM(J3:J11)</f>
        <v>497498</v>
      </c>
      <c r="K13" s="632">
        <f>SUM(K3:K11)</f>
        <v>554501</v>
      </c>
      <c r="L13" s="633">
        <f>SUM(L3:L11)</f>
        <v>617190</v>
      </c>
    </row>
    <row r="14" spans="2:12" s="628" customFormat="1" ht="15" customHeight="1">
      <c r="B14" s="1572" t="s">
        <v>468</v>
      </c>
      <c r="C14" s="1573"/>
      <c r="D14" s="1574"/>
      <c r="E14" s="621">
        <v>10780</v>
      </c>
      <c r="F14" s="622">
        <v>12297</v>
      </c>
      <c r="G14" s="623">
        <v>20052</v>
      </c>
      <c r="H14" s="327"/>
      <c r="I14" s="347"/>
      <c r="J14" s="622"/>
      <c r="K14" s="622"/>
      <c r="L14" s="625"/>
    </row>
    <row r="15" spans="2:12" s="634" customFormat="1" ht="15" customHeight="1">
      <c r="B15" s="1572" t="s">
        <v>469</v>
      </c>
      <c r="C15" s="1573" t="s">
        <v>470</v>
      </c>
      <c r="D15" s="1574"/>
      <c r="E15" s="621">
        <v>23830</v>
      </c>
      <c r="F15" s="622">
        <v>30447</v>
      </c>
      <c r="G15" s="623">
        <v>37311</v>
      </c>
      <c r="H15" s="327"/>
      <c r="I15" s="339"/>
      <c r="J15" s="632"/>
      <c r="K15" s="632"/>
      <c r="L15" s="633"/>
    </row>
    <row r="16" spans="2:12" s="628" customFormat="1" ht="15" customHeight="1">
      <c r="B16" s="1572" t="s">
        <v>471</v>
      </c>
      <c r="C16" s="1573" t="s">
        <v>472</v>
      </c>
      <c r="D16" s="1574"/>
      <c r="E16" s="621">
        <v>52257</v>
      </c>
      <c r="F16" s="622">
        <v>43798</v>
      </c>
      <c r="G16" s="623">
        <v>48969</v>
      </c>
      <c r="H16" s="327"/>
      <c r="I16" s="347"/>
      <c r="J16" s="622"/>
      <c r="K16" s="622"/>
      <c r="L16" s="625"/>
    </row>
    <row r="17" spans="2:12" s="628" customFormat="1" ht="15" customHeight="1">
      <c r="B17" s="1572" t="s">
        <v>473</v>
      </c>
      <c r="C17" s="1573" t="s">
        <v>474</v>
      </c>
      <c r="D17" s="1574"/>
      <c r="E17" s="621">
        <v>0</v>
      </c>
      <c r="F17" s="622">
        <v>0</v>
      </c>
      <c r="G17" s="623">
        <v>0</v>
      </c>
      <c r="H17" s="327"/>
      <c r="I17" s="347"/>
      <c r="J17" s="622"/>
      <c r="K17" s="622"/>
      <c r="L17" s="625"/>
    </row>
    <row r="18" spans="2:12" s="628" customFormat="1" ht="15" customHeight="1">
      <c r="B18" s="1572" t="s">
        <v>475</v>
      </c>
      <c r="C18" s="1573" t="s">
        <v>476</v>
      </c>
      <c r="D18" s="1574"/>
      <c r="E18" s="621">
        <v>2213</v>
      </c>
      <c r="F18" s="622">
        <v>2319</v>
      </c>
      <c r="G18" s="623">
        <v>2816</v>
      </c>
      <c r="H18" s="327"/>
      <c r="I18" s="335"/>
      <c r="J18" s="631"/>
      <c r="K18" s="622"/>
      <c r="L18" s="625"/>
    </row>
    <row r="19" spans="2:12" s="628" customFormat="1" ht="15" customHeight="1">
      <c r="B19" s="1572" t="s">
        <v>477</v>
      </c>
      <c r="C19" s="1573" t="s">
        <v>478</v>
      </c>
      <c r="D19" s="1574"/>
      <c r="E19" s="621">
        <v>0</v>
      </c>
      <c r="F19" s="622">
        <v>2</v>
      </c>
      <c r="G19" s="623">
        <v>136</v>
      </c>
      <c r="H19" s="327"/>
      <c r="I19" s="335"/>
      <c r="J19" s="621"/>
      <c r="K19" s="622"/>
      <c r="L19" s="625"/>
    </row>
    <row r="20" spans="2:12" s="628" customFormat="1" ht="15" customHeight="1">
      <c r="B20" s="619"/>
      <c r="C20" s="620"/>
      <c r="D20" s="347"/>
      <c r="E20" s="622"/>
      <c r="F20" s="622"/>
      <c r="G20" s="623"/>
      <c r="H20" s="327"/>
      <c r="I20" s="335"/>
      <c r="J20" s="622"/>
      <c r="K20" s="622"/>
      <c r="L20" s="625"/>
    </row>
    <row r="21" spans="2:12" s="628" customFormat="1" ht="15" customHeight="1">
      <c r="B21" s="1575" t="s">
        <v>479</v>
      </c>
      <c r="C21" s="1576"/>
      <c r="D21" s="1577"/>
      <c r="E21" s="636">
        <f>SUM(E5,E9,E12,E14:E19)</f>
        <v>1651504</v>
      </c>
      <c r="F21" s="636">
        <f>SUM(F5,F9,F12,F14:F19)</f>
        <v>1621616</v>
      </c>
      <c r="G21" s="637">
        <f>SUM(G5,G9,G12,G14:G19)</f>
        <v>1661424</v>
      </c>
      <c r="H21" s="638"/>
      <c r="I21" s="635" t="s">
        <v>480</v>
      </c>
      <c r="J21" s="639">
        <f>SUM(E21,J13)</f>
        <v>2149002</v>
      </c>
      <c r="K21" s="636">
        <f>SUM(F21,K13)</f>
        <v>2176117</v>
      </c>
      <c r="L21" s="640">
        <f>SUM(G21,L13)</f>
        <v>2278614</v>
      </c>
    </row>
    <row r="22" ht="15" customHeight="1">
      <c r="B22" s="362" t="s">
        <v>481</v>
      </c>
    </row>
  </sheetData>
  <mergeCells count="14">
    <mergeCell ref="B3:D3"/>
    <mergeCell ref="H3:I3"/>
    <mergeCell ref="B4:D4"/>
    <mergeCell ref="B5:D5"/>
    <mergeCell ref="B6:D6"/>
    <mergeCell ref="B7:B8"/>
    <mergeCell ref="B10:B11"/>
    <mergeCell ref="B14:D14"/>
    <mergeCell ref="B19:D19"/>
    <mergeCell ref="B21:D21"/>
    <mergeCell ref="B15:D15"/>
    <mergeCell ref="B16:D16"/>
    <mergeCell ref="B17:D17"/>
    <mergeCell ref="B18:D18"/>
  </mergeCells>
  <printOptions/>
  <pageMargins left="0.75" right="0.75" top="1" bottom="1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727"/>
  <sheetViews>
    <sheetView workbookViewId="0" topLeftCell="A1">
      <selection activeCell="A1" sqref="A1"/>
    </sheetView>
  </sheetViews>
  <sheetFormatPr defaultColWidth="9.00390625" defaultRowHeight="13.5"/>
  <cols>
    <col min="1" max="1" width="13.375" style="642" customWidth="1"/>
    <col min="2" max="3" width="12.625" style="642" customWidth="1"/>
    <col min="4" max="4" width="7.625" style="642" customWidth="1"/>
    <col min="5" max="5" width="12.625" style="642" customWidth="1"/>
    <col min="6" max="6" width="7.625" style="642" customWidth="1"/>
    <col min="7" max="7" width="12.625" style="642" customWidth="1"/>
    <col min="8" max="8" width="7.625" style="642" customWidth="1"/>
    <col min="9" max="9" width="4.125" style="642" customWidth="1"/>
    <col min="10" max="10" width="5.125" style="642" customWidth="1"/>
    <col min="11" max="11" width="10.875" style="642" customWidth="1"/>
    <col min="12" max="12" width="6.00390625" style="642" customWidth="1"/>
    <col min="13" max="13" width="10.875" style="642" customWidth="1"/>
    <col min="14" max="14" width="6.00390625" style="642" customWidth="1"/>
    <col min="15" max="15" width="10.75390625" style="642" customWidth="1"/>
    <col min="16" max="16" width="3.75390625" style="642" customWidth="1"/>
    <col min="17" max="17" width="6.00390625" style="642" customWidth="1"/>
    <col min="18" max="18" width="10.875" style="642" customWidth="1"/>
    <col min="19" max="19" width="14.75390625" style="642" customWidth="1"/>
    <col min="20" max="16384" width="9.00390625" style="642" customWidth="1"/>
  </cols>
  <sheetData>
    <row r="1" spans="1:8" ht="14.25">
      <c r="A1" s="641" t="s">
        <v>536</v>
      </c>
      <c r="B1" s="628"/>
      <c r="C1" s="628"/>
      <c r="D1" s="628"/>
      <c r="E1" s="628"/>
      <c r="F1" s="628"/>
      <c r="G1" s="628"/>
      <c r="H1" s="628"/>
    </row>
    <row r="2" spans="2:19" s="643" customFormat="1" ht="12">
      <c r="B2" s="628"/>
      <c r="C2" s="628"/>
      <c r="D2" s="628"/>
      <c r="E2" s="628"/>
      <c r="F2" s="628"/>
      <c r="G2" s="628"/>
      <c r="H2" s="628"/>
      <c r="S2" s="644" t="s">
        <v>483</v>
      </c>
    </row>
    <row r="3" spans="1:19" s="643" customFormat="1" ht="15" customHeight="1" thickBot="1">
      <c r="A3" s="628"/>
      <c r="B3" s="628"/>
      <c r="C3" s="628"/>
      <c r="D3" s="628"/>
      <c r="F3" s="628"/>
      <c r="S3" s="645" t="s">
        <v>484</v>
      </c>
    </row>
    <row r="4" spans="1:19" s="643" customFormat="1" ht="12.75" customHeight="1" thickTop="1">
      <c r="A4" s="1590" t="s">
        <v>485</v>
      </c>
      <c r="B4" s="1383" t="s">
        <v>486</v>
      </c>
      <c r="C4" s="1383" t="s">
        <v>487</v>
      </c>
      <c r="D4" s="1383" t="s">
        <v>488</v>
      </c>
      <c r="E4" s="1605" t="s">
        <v>489</v>
      </c>
      <c r="F4" s="1383" t="s">
        <v>490</v>
      </c>
      <c r="G4" s="1605" t="s">
        <v>491</v>
      </c>
      <c r="H4" s="1383" t="s">
        <v>492</v>
      </c>
      <c r="I4" s="1594" t="s">
        <v>493</v>
      </c>
      <c r="J4" s="1595"/>
      <c r="K4" s="1596"/>
      <c r="L4" s="1594" t="s">
        <v>494</v>
      </c>
      <c r="M4" s="1596"/>
      <c r="N4" s="1594" t="s">
        <v>495</v>
      </c>
      <c r="O4" s="1596"/>
      <c r="P4" s="1594" t="s">
        <v>220</v>
      </c>
      <c r="Q4" s="1600"/>
      <c r="R4" s="1601"/>
      <c r="S4" s="1590" t="s">
        <v>485</v>
      </c>
    </row>
    <row r="5" spans="1:19" s="643" customFormat="1" ht="10.5" customHeight="1">
      <c r="A5" s="1591"/>
      <c r="B5" s="1609"/>
      <c r="C5" s="1609"/>
      <c r="D5" s="1607"/>
      <c r="E5" s="1606"/>
      <c r="F5" s="1607"/>
      <c r="G5" s="1606"/>
      <c r="H5" s="1608"/>
      <c r="I5" s="1597"/>
      <c r="J5" s="1598"/>
      <c r="K5" s="1599"/>
      <c r="L5" s="1597"/>
      <c r="M5" s="1599"/>
      <c r="N5" s="1597"/>
      <c r="O5" s="1599"/>
      <c r="P5" s="1602"/>
      <c r="Q5" s="1603"/>
      <c r="R5" s="1604"/>
      <c r="S5" s="1591"/>
    </row>
    <row r="6" spans="1:19" s="643" customFormat="1" ht="15.75" customHeight="1">
      <c r="A6" s="1213"/>
      <c r="B6" s="647" t="s">
        <v>496</v>
      </c>
      <c r="C6" s="647" t="s">
        <v>497</v>
      </c>
      <c r="D6" s="1384"/>
      <c r="E6" s="648" t="s">
        <v>498</v>
      </c>
      <c r="F6" s="1384"/>
      <c r="G6" s="648" t="s">
        <v>499</v>
      </c>
      <c r="H6" s="647" t="s">
        <v>500</v>
      </c>
      <c r="I6" s="1592" t="s">
        <v>501</v>
      </c>
      <c r="J6" s="1593"/>
      <c r="K6" s="649" t="s">
        <v>502</v>
      </c>
      <c r="L6" s="649" t="s">
        <v>501</v>
      </c>
      <c r="M6" s="649" t="s">
        <v>502</v>
      </c>
      <c r="N6" s="649" t="s">
        <v>501</v>
      </c>
      <c r="O6" s="649" t="s">
        <v>502</v>
      </c>
      <c r="P6" s="1592" t="s">
        <v>501</v>
      </c>
      <c r="Q6" s="1593"/>
      <c r="R6" s="649" t="s">
        <v>502</v>
      </c>
      <c r="S6" s="1213"/>
    </row>
    <row r="7" spans="1:19" s="643" customFormat="1" ht="15" customHeight="1">
      <c r="A7" s="169" t="s">
        <v>503</v>
      </c>
      <c r="B7" s="650">
        <v>1211424</v>
      </c>
      <c r="C7" s="651">
        <v>1064996</v>
      </c>
      <c r="D7" s="652">
        <f>SUM(C7/B7*100)</f>
        <v>87.91273740655625</v>
      </c>
      <c r="E7" s="653">
        <v>1200951</v>
      </c>
      <c r="F7" s="654">
        <f>SUM(E7/B7*100)</f>
        <v>99.13548022822728</v>
      </c>
      <c r="G7" s="653">
        <v>881069</v>
      </c>
      <c r="H7" s="652">
        <f>SUM(G7/B7*100)</f>
        <v>72.73002681142194</v>
      </c>
      <c r="I7" s="655">
        <v>6</v>
      </c>
      <c r="J7" s="653">
        <v>35</v>
      </c>
      <c r="K7" s="653">
        <v>731726</v>
      </c>
      <c r="L7" s="653">
        <v>195</v>
      </c>
      <c r="M7" s="653">
        <v>141300</v>
      </c>
      <c r="N7" s="653">
        <v>11</v>
      </c>
      <c r="O7" s="653">
        <v>8043</v>
      </c>
      <c r="P7" s="655">
        <v>6</v>
      </c>
      <c r="Q7" s="653">
        <v>241</v>
      </c>
      <c r="R7" s="653">
        <f>SUM(K7,M7,O7)</f>
        <v>881069</v>
      </c>
      <c r="S7" s="169" t="s">
        <v>503</v>
      </c>
    </row>
    <row r="8" spans="1:19" s="662" customFormat="1" ht="14.25" customHeight="1">
      <c r="A8" s="656" t="s">
        <v>504</v>
      </c>
      <c r="B8" s="657">
        <f>SUM(B10,B17,B24,B30,B40,B49,B58,B62,B68)</f>
        <v>1209703</v>
      </c>
      <c r="C8" s="658">
        <f>SUM(C10,C17,C24,C30,C40,C49,C58,C62,C68)</f>
        <v>1097365</v>
      </c>
      <c r="D8" s="659">
        <f>SUM(C8/B8*100)</f>
        <v>90.71358837665113</v>
      </c>
      <c r="E8" s="658">
        <f>SUM(E10,E17,E24,E30,E40,E49,E58,E62,E68)</f>
        <v>1210031</v>
      </c>
      <c r="F8" s="660">
        <f>SUM(E8/B8*100)</f>
        <v>100.02711409329396</v>
      </c>
      <c r="G8" s="658">
        <f>SUM(G10,G17,G24,G30,G40,G49,G58,G62,G68)</f>
        <v>913465</v>
      </c>
      <c r="H8" s="659">
        <f>SUM(G8/B8*100)</f>
        <v>75.51150984993838</v>
      </c>
      <c r="I8" s="661">
        <f aca="true" t="shared" si="0" ref="I8:R8">SUM(I10,I17,I24,I30,I40,I49,I58,I62,I68)</f>
        <v>6</v>
      </c>
      <c r="J8" s="658">
        <f t="shared" si="0"/>
        <v>37</v>
      </c>
      <c r="K8" s="658">
        <f t="shared" si="0"/>
        <v>769079</v>
      </c>
      <c r="L8" s="658">
        <f t="shared" si="0"/>
        <v>195</v>
      </c>
      <c r="M8" s="658">
        <f t="shared" si="0"/>
        <v>136956</v>
      </c>
      <c r="N8" s="658">
        <f t="shared" si="0"/>
        <v>11</v>
      </c>
      <c r="O8" s="658">
        <f t="shared" si="0"/>
        <v>7967</v>
      </c>
      <c r="P8" s="661">
        <f t="shared" si="0"/>
        <v>6</v>
      </c>
      <c r="Q8" s="658">
        <f t="shared" si="0"/>
        <v>243</v>
      </c>
      <c r="R8" s="658">
        <f t="shared" si="0"/>
        <v>913465</v>
      </c>
      <c r="S8" s="656" t="s">
        <v>504</v>
      </c>
    </row>
    <row r="9" spans="1:19" s="643" customFormat="1" ht="15" customHeight="1">
      <c r="A9" s="646"/>
      <c r="B9" s="663"/>
      <c r="C9" s="664"/>
      <c r="D9" s="665"/>
      <c r="E9" s="666"/>
      <c r="F9" s="666"/>
      <c r="G9" s="666"/>
      <c r="H9" s="665"/>
      <c r="I9" s="661"/>
      <c r="J9" s="666"/>
      <c r="K9" s="666"/>
      <c r="L9" s="666"/>
      <c r="M9" s="666"/>
      <c r="N9" s="666"/>
      <c r="O9" s="666"/>
      <c r="P9" s="661"/>
      <c r="Q9" s="666"/>
      <c r="R9" s="666"/>
      <c r="S9" s="646"/>
    </row>
    <row r="10" spans="1:19" s="662" customFormat="1" ht="15" customHeight="1">
      <c r="A10" s="667" t="s">
        <v>505</v>
      </c>
      <c r="B10" s="668">
        <f>SUM(B11:B15)</f>
        <v>319079</v>
      </c>
      <c r="C10" s="669">
        <f>SUM(C11:C15)</f>
        <v>301065</v>
      </c>
      <c r="D10" s="659">
        <f aca="true" t="shared" si="1" ref="D10:D15">SUM(C10/B10*100)</f>
        <v>94.35437618896889</v>
      </c>
      <c r="E10" s="669">
        <f>SUM(E11:E15)</f>
        <v>336600</v>
      </c>
      <c r="F10" s="660">
        <v>111.8</v>
      </c>
      <c r="G10" s="669">
        <f>SUM(G11:G15)</f>
        <v>274597</v>
      </c>
      <c r="H10" s="659">
        <f aca="true" t="shared" si="2" ref="H10:H15">SUM(G10/B10*100)</f>
        <v>86.05925178404095</v>
      </c>
      <c r="I10" s="661">
        <v>3</v>
      </c>
      <c r="J10" s="669">
        <f aca="true" t="shared" si="3" ref="J10:R10">SUM(J11:J15)</f>
        <v>5</v>
      </c>
      <c r="K10" s="669">
        <f t="shared" si="3"/>
        <v>259902</v>
      </c>
      <c r="L10" s="669">
        <f t="shared" si="3"/>
        <v>22</v>
      </c>
      <c r="M10" s="669">
        <f t="shared" si="3"/>
        <v>13146</v>
      </c>
      <c r="N10" s="669">
        <f t="shared" si="3"/>
        <v>2</v>
      </c>
      <c r="O10" s="669">
        <f t="shared" si="3"/>
        <v>1490</v>
      </c>
      <c r="P10" s="661">
        <f t="shared" si="3"/>
        <v>3</v>
      </c>
      <c r="Q10" s="669">
        <f t="shared" si="3"/>
        <v>29</v>
      </c>
      <c r="R10" s="669">
        <f t="shared" si="3"/>
        <v>274597</v>
      </c>
      <c r="S10" s="667" t="s">
        <v>505</v>
      </c>
    </row>
    <row r="11" spans="1:19" s="643" customFormat="1" ht="15" customHeight="1">
      <c r="A11" s="670" t="s">
        <v>958</v>
      </c>
      <c r="B11" s="663">
        <v>209388</v>
      </c>
      <c r="C11" s="666">
        <v>205950</v>
      </c>
      <c r="D11" s="665">
        <f t="shared" si="1"/>
        <v>98.35807209582211</v>
      </c>
      <c r="E11" s="666">
        <v>243226</v>
      </c>
      <c r="F11" s="671">
        <f>SUM(E11/B11*100)</f>
        <v>116.16042944199285</v>
      </c>
      <c r="G11" s="672">
        <v>197670</v>
      </c>
      <c r="H11" s="665">
        <f t="shared" si="2"/>
        <v>94.40369075591725</v>
      </c>
      <c r="I11" s="661">
        <v>1</v>
      </c>
      <c r="J11" s="666">
        <v>2</v>
      </c>
      <c r="K11" s="666">
        <v>194178</v>
      </c>
      <c r="L11" s="666">
        <v>8</v>
      </c>
      <c r="M11" s="666">
        <v>2612</v>
      </c>
      <c r="N11" s="666">
        <v>1</v>
      </c>
      <c r="O11" s="666">
        <v>880</v>
      </c>
      <c r="P11" s="661">
        <v>1</v>
      </c>
      <c r="Q11" s="666">
        <v>11</v>
      </c>
      <c r="R11" s="666">
        <f>SUM(K11,M11,O11)</f>
        <v>197670</v>
      </c>
      <c r="S11" s="670" t="s">
        <v>958</v>
      </c>
    </row>
    <row r="12" spans="1:19" s="643" customFormat="1" ht="15" customHeight="1">
      <c r="A12" s="670" t="s">
        <v>964</v>
      </c>
      <c r="B12" s="663">
        <v>37813</v>
      </c>
      <c r="C12" s="666">
        <v>24413</v>
      </c>
      <c r="D12" s="665">
        <f t="shared" si="1"/>
        <v>64.56245206674953</v>
      </c>
      <c r="E12" s="666">
        <v>22470</v>
      </c>
      <c r="F12" s="671">
        <f>SUM(E12/B12*100)</f>
        <v>59.42400761642821</v>
      </c>
      <c r="G12" s="672">
        <v>17153</v>
      </c>
      <c r="H12" s="665">
        <f t="shared" si="2"/>
        <v>45.362705947689946</v>
      </c>
      <c r="I12" s="661"/>
      <c r="J12" s="666">
        <v>1</v>
      </c>
      <c r="K12" s="666">
        <v>16383</v>
      </c>
      <c r="L12" s="666">
        <v>1</v>
      </c>
      <c r="M12" s="666">
        <v>160</v>
      </c>
      <c r="N12" s="666">
        <v>1</v>
      </c>
      <c r="O12" s="666">
        <v>610</v>
      </c>
      <c r="P12" s="669"/>
      <c r="Q12" s="666">
        <v>3</v>
      </c>
      <c r="R12" s="666">
        <f>SUM(K12,M12,O12)</f>
        <v>17153</v>
      </c>
      <c r="S12" s="670" t="s">
        <v>964</v>
      </c>
    </row>
    <row r="13" spans="1:19" s="643" customFormat="1" ht="15" customHeight="1">
      <c r="A13" s="670" t="s">
        <v>967</v>
      </c>
      <c r="B13" s="663">
        <v>45968</v>
      </c>
      <c r="C13" s="666">
        <v>45532</v>
      </c>
      <c r="D13" s="665">
        <f t="shared" si="1"/>
        <v>99.05151409676296</v>
      </c>
      <c r="E13" s="666">
        <v>45670</v>
      </c>
      <c r="F13" s="671">
        <f>SUM(E13/B13*100)</f>
        <v>99.35172293769578</v>
      </c>
      <c r="G13" s="672">
        <v>35483</v>
      </c>
      <c r="H13" s="665">
        <f t="shared" si="2"/>
        <v>77.19065436825618</v>
      </c>
      <c r="I13" s="661">
        <v>1</v>
      </c>
      <c r="J13" s="666">
        <v>1</v>
      </c>
      <c r="K13" s="666">
        <v>30525</v>
      </c>
      <c r="L13" s="666">
        <v>2</v>
      </c>
      <c r="M13" s="666">
        <v>4958</v>
      </c>
      <c r="N13" s="666" t="s">
        <v>506</v>
      </c>
      <c r="O13" s="666" t="s">
        <v>506</v>
      </c>
      <c r="P13" s="673">
        <v>1</v>
      </c>
      <c r="Q13" s="666">
        <v>3</v>
      </c>
      <c r="R13" s="666">
        <f>SUM(K13,M13,O13)</f>
        <v>35483</v>
      </c>
      <c r="S13" s="670" t="s">
        <v>967</v>
      </c>
    </row>
    <row r="14" spans="1:19" s="643" customFormat="1" ht="15" customHeight="1">
      <c r="A14" s="670" t="s">
        <v>971</v>
      </c>
      <c r="B14" s="663">
        <v>14519</v>
      </c>
      <c r="C14" s="666">
        <v>13779</v>
      </c>
      <c r="D14" s="665">
        <f t="shared" si="1"/>
        <v>94.90323025001722</v>
      </c>
      <c r="E14" s="666">
        <v>13404</v>
      </c>
      <c r="F14" s="671">
        <v>90.7</v>
      </c>
      <c r="G14" s="672">
        <v>12922</v>
      </c>
      <c r="H14" s="665">
        <f t="shared" si="2"/>
        <v>89.00061987740202</v>
      </c>
      <c r="I14" s="661"/>
      <c r="J14" s="666">
        <v>1</v>
      </c>
      <c r="K14" s="666">
        <v>11617</v>
      </c>
      <c r="L14" s="666">
        <v>5</v>
      </c>
      <c r="M14" s="666">
        <v>1246</v>
      </c>
      <c r="N14" s="666" t="s">
        <v>506</v>
      </c>
      <c r="O14" s="666" t="s">
        <v>506</v>
      </c>
      <c r="P14" s="673"/>
      <c r="Q14" s="666">
        <v>6</v>
      </c>
      <c r="R14" s="666">
        <v>12922</v>
      </c>
      <c r="S14" s="670" t="s">
        <v>971</v>
      </c>
    </row>
    <row r="15" spans="1:19" s="643" customFormat="1" ht="15" customHeight="1">
      <c r="A15" s="670" t="s">
        <v>972</v>
      </c>
      <c r="B15" s="663">
        <v>11391</v>
      </c>
      <c r="C15" s="666">
        <v>11391</v>
      </c>
      <c r="D15" s="665">
        <f t="shared" si="1"/>
        <v>100</v>
      </c>
      <c r="E15" s="666">
        <v>11830</v>
      </c>
      <c r="F15" s="671">
        <f>SUM(E15/B15*100)</f>
        <v>103.85391976121498</v>
      </c>
      <c r="G15" s="672">
        <v>11369</v>
      </c>
      <c r="H15" s="665">
        <f t="shared" si="2"/>
        <v>99.80686506891405</v>
      </c>
      <c r="I15" s="661">
        <v>1</v>
      </c>
      <c r="J15" s="666"/>
      <c r="K15" s="666">
        <v>7199</v>
      </c>
      <c r="L15" s="666">
        <v>6</v>
      </c>
      <c r="M15" s="666">
        <v>4170</v>
      </c>
      <c r="N15" s="666" t="s">
        <v>506</v>
      </c>
      <c r="O15" s="666" t="s">
        <v>506</v>
      </c>
      <c r="P15" s="673">
        <v>1</v>
      </c>
      <c r="Q15" s="666">
        <v>6</v>
      </c>
      <c r="R15" s="666">
        <f>SUM(K15,M15,O15)</f>
        <v>11369</v>
      </c>
      <c r="S15" s="670" t="s">
        <v>972</v>
      </c>
    </row>
    <row r="16" spans="1:19" s="643" customFormat="1" ht="12">
      <c r="A16" s="674"/>
      <c r="B16" s="675"/>
      <c r="C16" s="676"/>
      <c r="D16" s="665"/>
      <c r="E16" s="676"/>
      <c r="F16" s="676"/>
      <c r="G16" s="672"/>
      <c r="H16" s="676"/>
      <c r="I16" s="661"/>
      <c r="J16" s="666"/>
      <c r="K16" s="666"/>
      <c r="L16" s="666"/>
      <c r="M16" s="666"/>
      <c r="N16" s="666"/>
      <c r="O16" s="666"/>
      <c r="P16" s="673"/>
      <c r="Q16" s="666"/>
      <c r="R16" s="666"/>
      <c r="S16" s="674"/>
    </row>
    <row r="17" spans="1:19" s="662" customFormat="1" ht="15" customHeight="1">
      <c r="A17" s="677" t="s">
        <v>507</v>
      </c>
      <c r="B17" s="668">
        <f>SUM(B18:B22)</f>
        <v>95390</v>
      </c>
      <c r="C17" s="669">
        <f>SUM(C18:C22)</f>
        <v>85897</v>
      </c>
      <c r="D17" s="659">
        <f aca="true" t="shared" si="4" ref="D17:D22">SUM(C17/B17*100)</f>
        <v>90.04822308418073</v>
      </c>
      <c r="E17" s="669">
        <f>SUM(E18:E22)</f>
        <v>88764</v>
      </c>
      <c r="F17" s="660">
        <f aca="true" t="shared" si="5" ref="F17:F22">SUM(E17/B17*100)</f>
        <v>93.05377922214069</v>
      </c>
      <c r="G17" s="669">
        <f>SUM(G18:G22)</f>
        <v>69326</v>
      </c>
      <c r="H17" s="659">
        <f aca="true" t="shared" si="6" ref="H17:H22">SUM(G17/B17*100)</f>
        <v>72.67638117203062</v>
      </c>
      <c r="I17" s="669"/>
      <c r="J17" s="669">
        <f aca="true" t="shared" si="7" ref="J17:O17">SUM(J18:J22)</f>
        <v>5</v>
      </c>
      <c r="K17" s="669">
        <f t="shared" si="7"/>
        <v>67741</v>
      </c>
      <c r="L17" s="669">
        <f t="shared" si="7"/>
        <v>10</v>
      </c>
      <c r="M17" s="669">
        <f t="shared" si="7"/>
        <v>1270</v>
      </c>
      <c r="N17" s="669">
        <f t="shared" si="7"/>
        <v>1</v>
      </c>
      <c r="O17" s="669">
        <f t="shared" si="7"/>
        <v>315</v>
      </c>
      <c r="P17" s="673"/>
      <c r="Q17" s="669">
        <f>SUM(Q18:Q22)</f>
        <v>16</v>
      </c>
      <c r="R17" s="678">
        <f>SUM(R18:R22)</f>
        <v>69326</v>
      </c>
      <c r="S17" s="677" t="s">
        <v>507</v>
      </c>
    </row>
    <row r="18" spans="1:19" s="643" customFormat="1" ht="15" customHeight="1">
      <c r="A18" s="679" t="s">
        <v>508</v>
      </c>
      <c r="B18" s="680">
        <v>38799</v>
      </c>
      <c r="C18" s="681">
        <v>37870</v>
      </c>
      <c r="D18" s="665">
        <f t="shared" si="4"/>
        <v>97.60560839196887</v>
      </c>
      <c r="E18" s="681">
        <v>38150</v>
      </c>
      <c r="F18" s="671">
        <f t="shared" si="5"/>
        <v>98.32727647619784</v>
      </c>
      <c r="G18" s="672">
        <v>25541</v>
      </c>
      <c r="H18" s="665">
        <f t="shared" si="6"/>
        <v>65.82901621175805</v>
      </c>
      <c r="I18" s="661"/>
      <c r="J18" s="666">
        <v>1</v>
      </c>
      <c r="K18" s="666">
        <v>25331</v>
      </c>
      <c r="L18" s="666">
        <v>1</v>
      </c>
      <c r="M18" s="666">
        <v>210</v>
      </c>
      <c r="N18" s="666" t="s">
        <v>509</v>
      </c>
      <c r="O18" s="666" t="s">
        <v>509</v>
      </c>
      <c r="P18" s="673"/>
      <c r="Q18" s="666">
        <v>2</v>
      </c>
      <c r="R18" s="666">
        <f>SUM(K18,M18,O18)</f>
        <v>25541</v>
      </c>
      <c r="S18" s="679" t="s">
        <v>508</v>
      </c>
    </row>
    <row r="19" spans="1:19" s="643" customFormat="1" ht="15" customHeight="1">
      <c r="A19" s="679" t="s">
        <v>510</v>
      </c>
      <c r="B19" s="680">
        <v>22282</v>
      </c>
      <c r="C19" s="681">
        <v>22238</v>
      </c>
      <c r="D19" s="665">
        <f t="shared" si="4"/>
        <v>99.80253119109595</v>
      </c>
      <c r="E19" s="681">
        <v>23160</v>
      </c>
      <c r="F19" s="671">
        <f t="shared" si="5"/>
        <v>103.94040032313079</v>
      </c>
      <c r="G19" s="672">
        <v>22175</v>
      </c>
      <c r="H19" s="665">
        <f t="shared" si="6"/>
        <v>99.51979176016515</v>
      </c>
      <c r="I19" s="661"/>
      <c r="J19" s="666">
        <v>1</v>
      </c>
      <c r="K19" s="666">
        <v>22067</v>
      </c>
      <c r="L19" s="666">
        <v>1</v>
      </c>
      <c r="M19" s="666">
        <v>108</v>
      </c>
      <c r="N19" s="666" t="s">
        <v>511</v>
      </c>
      <c r="O19" s="666" t="s">
        <v>511</v>
      </c>
      <c r="P19" s="661"/>
      <c r="Q19" s="666">
        <v>2</v>
      </c>
      <c r="R19" s="666">
        <f>SUM(K19,M19,O19)</f>
        <v>22175</v>
      </c>
      <c r="S19" s="679" t="s">
        <v>510</v>
      </c>
    </row>
    <row r="20" spans="1:19" s="643" customFormat="1" ht="15" customHeight="1">
      <c r="A20" s="679" t="s">
        <v>512</v>
      </c>
      <c r="B20" s="680">
        <v>10139</v>
      </c>
      <c r="C20" s="681">
        <v>7066</v>
      </c>
      <c r="D20" s="665">
        <f t="shared" si="4"/>
        <v>69.6912910543446</v>
      </c>
      <c r="E20" s="681">
        <v>8030</v>
      </c>
      <c r="F20" s="671">
        <f t="shared" si="5"/>
        <v>79.19913206430614</v>
      </c>
      <c r="G20" s="672">
        <v>6391</v>
      </c>
      <c r="H20" s="665">
        <f t="shared" si="6"/>
        <v>63.03382976624914</v>
      </c>
      <c r="I20" s="661"/>
      <c r="J20" s="666">
        <v>1</v>
      </c>
      <c r="K20" s="666">
        <v>6007</v>
      </c>
      <c r="L20" s="666">
        <v>2</v>
      </c>
      <c r="M20" s="666">
        <v>384</v>
      </c>
      <c r="N20" s="666" t="s">
        <v>511</v>
      </c>
      <c r="O20" s="666" t="s">
        <v>511</v>
      </c>
      <c r="P20" s="661"/>
      <c r="Q20" s="666">
        <v>3</v>
      </c>
      <c r="R20" s="666">
        <f>SUM(K20,M20,O20)</f>
        <v>6391</v>
      </c>
      <c r="S20" s="679" t="s">
        <v>512</v>
      </c>
    </row>
    <row r="21" spans="1:19" s="643" customFormat="1" ht="15" customHeight="1">
      <c r="A21" s="679" t="s">
        <v>237</v>
      </c>
      <c r="B21" s="680">
        <v>11827</v>
      </c>
      <c r="C21" s="681">
        <v>10586</v>
      </c>
      <c r="D21" s="665">
        <f t="shared" si="4"/>
        <v>89.50706011668217</v>
      </c>
      <c r="E21" s="681">
        <v>10664</v>
      </c>
      <c r="F21" s="671">
        <f t="shared" si="5"/>
        <v>90.1665680223218</v>
      </c>
      <c r="G21" s="672">
        <v>8825</v>
      </c>
      <c r="H21" s="665">
        <f t="shared" si="6"/>
        <v>74.61740086243341</v>
      </c>
      <c r="I21" s="661"/>
      <c r="J21" s="666">
        <v>1</v>
      </c>
      <c r="K21" s="666">
        <v>8374</v>
      </c>
      <c r="L21" s="666">
        <v>4</v>
      </c>
      <c r="M21" s="666">
        <v>451</v>
      </c>
      <c r="N21" s="666" t="s">
        <v>511</v>
      </c>
      <c r="O21" s="666" t="s">
        <v>511</v>
      </c>
      <c r="P21" s="673"/>
      <c r="Q21" s="666">
        <v>5</v>
      </c>
      <c r="R21" s="666">
        <f>SUM(K21,M21,O21)</f>
        <v>8825</v>
      </c>
      <c r="S21" s="679" t="s">
        <v>237</v>
      </c>
    </row>
    <row r="22" spans="1:19" s="643" customFormat="1" ht="15" customHeight="1">
      <c r="A22" s="679" t="s">
        <v>513</v>
      </c>
      <c r="B22" s="680">
        <v>12343</v>
      </c>
      <c r="C22" s="681">
        <v>8137</v>
      </c>
      <c r="D22" s="665">
        <f t="shared" si="4"/>
        <v>65.9240055091955</v>
      </c>
      <c r="E22" s="681">
        <v>8760</v>
      </c>
      <c r="F22" s="671">
        <f t="shared" si="5"/>
        <v>70.9714007939723</v>
      </c>
      <c r="G22" s="672">
        <v>6394</v>
      </c>
      <c r="H22" s="665">
        <f t="shared" si="6"/>
        <v>51.80264117313457</v>
      </c>
      <c r="I22" s="661"/>
      <c r="J22" s="666">
        <v>1</v>
      </c>
      <c r="K22" s="666">
        <v>5962</v>
      </c>
      <c r="L22" s="666">
        <v>2</v>
      </c>
      <c r="M22" s="666">
        <v>117</v>
      </c>
      <c r="N22" s="666">
        <v>1</v>
      </c>
      <c r="O22" s="666">
        <v>315</v>
      </c>
      <c r="P22" s="673"/>
      <c r="Q22" s="666">
        <v>4</v>
      </c>
      <c r="R22" s="666">
        <f>SUM(K22,M22,O22)</f>
        <v>6394</v>
      </c>
      <c r="S22" s="679" t="s">
        <v>513</v>
      </c>
    </row>
    <row r="23" spans="1:19" s="643" customFormat="1" ht="15" customHeight="1">
      <c r="A23" s="679"/>
      <c r="B23" s="680"/>
      <c r="C23" s="676"/>
      <c r="D23" s="676"/>
      <c r="E23" s="676"/>
      <c r="F23" s="682"/>
      <c r="G23" s="672"/>
      <c r="H23" s="683"/>
      <c r="I23" s="661"/>
      <c r="J23" s="666"/>
      <c r="K23" s="666"/>
      <c r="L23" s="666"/>
      <c r="M23" s="666"/>
      <c r="N23" s="666"/>
      <c r="O23" s="666"/>
      <c r="P23" s="673"/>
      <c r="Q23" s="666"/>
      <c r="R23" s="666"/>
      <c r="S23" s="679"/>
    </row>
    <row r="24" spans="1:19" s="369" customFormat="1" ht="15" customHeight="1">
      <c r="A24" s="366" t="s">
        <v>514</v>
      </c>
      <c r="B24" s="668">
        <f>SUM(B25:B29)</f>
        <v>109737</v>
      </c>
      <c r="C24" s="669">
        <f>SUM(C25:C29)</f>
        <v>101634</v>
      </c>
      <c r="D24" s="659">
        <f>SUM(C24/B24*100)</f>
        <v>92.61598184750814</v>
      </c>
      <c r="E24" s="669">
        <f>SUM(E25:E29)</f>
        <v>114110</v>
      </c>
      <c r="F24" s="660">
        <f>SUM(E24/B24*100)</f>
        <v>103.98498227580488</v>
      </c>
      <c r="G24" s="669">
        <f>SUM(G25:G29)</f>
        <v>78406</v>
      </c>
      <c r="H24" s="659">
        <f>SUM(G24/B24*100)</f>
        <v>71.44900990550134</v>
      </c>
      <c r="I24" s="661">
        <v>1</v>
      </c>
      <c r="J24" s="669">
        <f>SUM(J25:J29)</f>
        <v>3</v>
      </c>
      <c r="K24" s="669">
        <f>SUM(K25:K29)</f>
        <v>65162</v>
      </c>
      <c r="L24" s="669">
        <f>SUM(L25:L29)</f>
        <v>15</v>
      </c>
      <c r="M24" s="669">
        <f>SUM(M25:M29)</f>
        <v>10344</v>
      </c>
      <c r="N24" s="669">
        <f>SUM(N25:N29)</f>
        <v>1</v>
      </c>
      <c r="O24" s="658">
        <f>SUM(O25:O28)</f>
        <v>2900</v>
      </c>
      <c r="P24" s="673">
        <f>SUM(P25:P28)</f>
        <v>1</v>
      </c>
      <c r="Q24" s="669">
        <f>SUM(Q25:Q29)</f>
        <v>19</v>
      </c>
      <c r="R24" s="678">
        <f>SUM(R25:R29)</f>
        <v>78406</v>
      </c>
      <c r="S24" s="366" t="s">
        <v>514</v>
      </c>
    </row>
    <row r="25" spans="1:19" s="643" customFormat="1" ht="14.25" customHeight="1">
      <c r="A25" s="670" t="s">
        <v>965</v>
      </c>
      <c r="B25" s="684">
        <v>33283</v>
      </c>
      <c r="C25" s="685">
        <v>31685</v>
      </c>
      <c r="D25" s="665">
        <f>SUM(C25/B25*100)</f>
        <v>95.19875011267013</v>
      </c>
      <c r="E25" s="685">
        <v>41880</v>
      </c>
      <c r="F25" s="671">
        <f>SUM(E25/B25*100)</f>
        <v>125.83000330499054</v>
      </c>
      <c r="G25" s="686">
        <v>27929</v>
      </c>
      <c r="H25" s="665">
        <f>SUM(G25/B25*100)</f>
        <v>83.91370970164948</v>
      </c>
      <c r="I25" s="661"/>
      <c r="J25" s="666">
        <v>1</v>
      </c>
      <c r="K25" s="666">
        <v>26540</v>
      </c>
      <c r="L25" s="666">
        <v>5</v>
      </c>
      <c r="M25" s="666">
        <v>1389</v>
      </c>
      <c r="N25" s="666" t="s">
        <v>506</v>
      </c>
      <c r="O25" s="666" t="s">
        <v>506</v>
      </c>
      <c r="P25" s="661"/>
      <c r="Q25" s="666">
        <v>6</v>
      </c>
      <c r="R25" s="666">
        <f>SUM(K25,M25,O25)</f>
        <v>27929</v>
      </c>
      <c r="S25" s="670" t="s">
        <v>965</v>
      </c>
    </row>
    <row r="26" spans="1:19" s="643" customFormat="1" ht="15" customHeight="1">
      <c r="A26" s="670" t="s">
        <v>968</v>
      </c>
      <c r="B26" s="684">
        <v>39278</v>
      </c>
      <c r="C26" s="685">
        <v>38392</v>
      </c>
      <c r="D26" s="665">
        <f>SUM(C26/B26*100)</f>
        <v>97.74428433219614</v>
      </c>
      <c r="E26" s="685">
        <v>39720</v>
      </c>
      <c r="F26" s="671">
        <f>SUM(E26/B26*100)</f>
        <v>101.12531187942359</v>
      </c>
      <c r="G26" s="686">
        <v>25393</v>
      </c>
      <c r="H26" s="665">
        <f>SUM(G26/B26*100)</f>
        <v>64.64942206833342</v>
      </c>
      <c r="I26" s="661"/>
      <c r="J26" s="666">
        <v>1</v>
      </c>
      <c r="K26" s="666">
        <v>19190</v>
      </c>
      <c r="L26" s="666">
        <v>4</v>
      </c>
      <c r="M26" s="666">
        <v>3303</v>
      </c>
      <c r="N26" s="666">
        <v>1</v>
      </c>
      <c r="O26" s="666">
        <v>2900</v>
      </c>
      <c r="P26" s="661"/>
      <c r="Q26" s="666">
        <v>6</v>
      </c>
      <c r="R26" s="666">
        <f>SUM(K26,M26,O26)</f>
        <v>25393</v>
      </c>
      <c r="S26" s="670" t="s">
        <v>968</v>
      </c>
    </row>
    <row r="27" spans="1:19" s="643" customFormat="1" ht="15" customHeight="1">
      <c r="A27" s="670" t="s">
        <v>969</v>
      </c>
      <c r="B27" s="684">
        <v>25926</v>
      </c>
      <c r="C27" s="685">
        <v>20352</v>
      </c>
      <c r="D27" s="665">
        <f>SUM(C27/B27*100)</f>
        <v>78.50034714186532</v>
      </c>
      <c r="E27" s="685">
        <v>20940</v>
      </c>
      <c r="F27" s="671">
        <f>SUM(E27/B27*100)</f>
        <v>80.76834066188383</v>
      </c>
      <c r="G27" s="686">
        <v>15064</v>
      </c>
      <c r="H27" s="665">
        <f>SUM(G27/B27*100)</f>
        <v>58.103833989045754</v>
      </c>
      <c r="I27" s="661">
        <v>1</v>
      </c>
      <c r="J27" s="666"/>
      <c r="K27" s="666">
        <v>10000</v>
      </c>
      <c r="L27" s="666">
        <v>4</v>
      </c>
      <c r="M27" s="666">
        <v>5064</v>
      </c>
      <c r="N27" s="666" t="s">
        <v>506</v>
      </c>
      <c r="O27" s="666" t="s">
        <v>506</v>
      </c>
      <c r="P27" s="673">
        <v>1</v>
      </c>
      <c r="Q27" s="666">
        <v>4</v>
      </c>
      <c r="R27" s="666">
        <f>SUM(K27,M27,O27)</f>
        <v>15064</v>
      </c>
      <c r="S27" s="670" t="s">
        <v>969</v>
      </c>
    </row>
    <row r="28" spans="1:19" s="643" customFormat="1" ht="12">
      <c r="A28" s="670" t="s">
        <v>515</v>
      </c>
      <c r="B28" s="684">
        <v>11250</v>
      </c>
      <c r="C28" s="685">
        <v>11205</v>
      </c>
      <c r="D28" s="665">
        <f>SUM(C28/B28*100)</f>
        <v>99.6</v>
      </c>
      <c r="E28" s="685">
        <v>11570</v>
      </c>
      <c r="F28" s="671">
        <f>SUM(E28/B28*100)</f>
        <v>102.84444444444445</v>
      </c>
      <c r="G28" s="686">
        <v>10020</v>
      </c>
      <c r="H28" s="665">
        <f>SUM(G28/B28*100)</f>
        <v>89.06666666666668</v>
      </c>
      <c r="I28" s="687"/>
      <c r="J28" s="666">
        <v>1</v>
      </c>
      <c r="K28" s="666">
        <v>9432</v>
      </c>
      <c r="L28" s="666">
        <v>2</v>
      </c>
      <c r="M28" s="666">
        <v>588</v>
      </c>
      <c r="N28" s="666" t="s">
        <v>516</v>
      </c>
      <c r="O28" s="666" t="s">
        <v>516</v>
      </c>
      <c r="P28" s="673"/>
      <c r="Q28" s="666">
        <v>3</v>
      </c>
      <c r="R28" s="666">
        <f>SUM(K28,M28,O28)</f>
        <v>10020</v>
      </c>
      <c r="S28" s="670" t="s">
        <v>515</v>
      </c>
    </row>
    <row r="29" spans="1:19" s="643" customFormat="1" ht="12">
      <c r="A29" s="670"/>
      <c r="B29" s="675"/>
      <c r="C29" s="676"/>
      <c r="D29" s="676"/>
      <c r="E29" s="676"/>
      <c r="F29" s="682"/>
      <c r="G29" s="672"/>
      <c r="H29" s="683"/>
      <c r="I29" s="661"/>
      <c r="J29" s="666"/>
      <c r="K29" s="666"/>
      <c r="L29" s="666"/>
      <c r="M29" s="666"/>
      <c r="N29" s="666"/>
      <c r="O29" s="666"/>
      <c r="P29" s="673"/>
      <c r="Q29" s="666"/>
      <c r="R29" s="666"/>
      <c r="S29" s="670"/>
    </row>
    <row r="30" spans="1:19" s="662" customFormat="1" ht="15" customHeight="1">
      <c r="A30" s="667" t="s">
        <v>517</v>
      </c>
      <c r="B30" s="688">
        <f>SUM(B31:B38)</f>
        <v>105811</v>
      </c>
      <c r="C30" s="689">
        <f>SUM(C31:C38)</f>
        <v>70099</v>
      </c>
      <c r="D30" s="659">
        <f aca="true" t="shared" si="8" ref="D30:D38">SUM(C30/B30*100)</f>
        <v>66.24925574845716</v>
      </c>
      <c r="E30" s="689">
        <f>SUM(E31:E38)</f>
        <v>71812</v>
      </c>
      <c r="F30" s="660">
        <f aca="true" t="shared" si="9" ref="F30:F38">SUM(E30/B30*100)</f>
        <v>67.8681800568939</v>
      </c>
      <c r="G30" s="689">
        <f>SUM(G31:G38)</f>
        <v>51377</v>
      </c>
      <c r="H30" s="659">
        <f aca="true" t="shared" si="10" ref="H30:H38">SUM(G30/B30*100)</f>
        <v>48.55544319588701</v>
      </c>
      <c r="I30" s="689"/>
      <c r="J30" s="689">
        <f>SUM(J31:J38)</f>
        <v>3</v>
      </c>
      <c r="K30" s="689">
        <f>SUM(K31:K38)</f>
        <v>29726</v>
      </c>
      <c r="L30" s="689">
        <f>SUM(L31:L38)</f>
        <v>23</v>
      </c>
      <c r="M30" s="689">
        <f>SUM(M31:M38)</f>
        <v>21651</v>
      </c>
      <c r="N30" s="690" t="s">
        <v>518</v>
      </c>
      <c r="O30" s="658" t="s">
        <v>518</v>
      </c>
      <c r="P30" s="689"/>
      <c r="Q30" s="689">
        <f>SUM(Q31:Q38)</f>
        <v>26</v>
      </c>
      <c r="R30" s="691">
        <f>SUM(R31:R38)</f>
        <v>51377</v>
      </c>
      <c r="S30" s="667" t="s">
        <v>517</v>
      </c>
    </row>
    <row r="31" spans="1:19" s="643" customFormat="1" ht="15" customHeight="1">
      <c r="A31" s="670" t="s">
        <v>962</v>
      </c>
      <c r="B31" s="663">
        <v>41859</v>
      </c>
      <c r="C31" s="666">
        <v>27250</v>
      </c>
      <c r="D31" s="665">
        <f t="shared" si="8"/>
        <v>65.09950070474689</v>
      </c>
      <c r="E31" s="666">
        <v>27000</v>
      </c>
      <c r="F31" s="671">
        <f t="shared" si="9"/>
        <v>64.50225757901526</v>
      </c>
      <c r="G31" s="672">
        <v>24728</v>
      </c>
      <c r="H31" s="665">
        <f t="shared" si="10"/>
        <v>59.07451205236628</v>
      </c>
      <c r="I31" s="661"/>
      <c r="J31" s="666">
        <v>1</v>
      </c>
      <c r="K31" s="666">
        <v>24728</v>
      </c>
      <c r="L31" s="666" t="s">
        <v>518</v>
      </c>
      <c r="M31" s="666" t="s">
        <v>518</v>
      </c>
      <c r="N31" s="666" t="s">
        <v>518</v>
      </c>
      <c r="O31" s="666" t="s">
        <v>518</v>
      </c>
      <c r="P31" s="661"/>
      <c r="Q31" s="666">
        <v>1</v>
      </c>
      <c r="R31" s="666">
        <f aca="true" t="shared" si="11" ref="R31:R38">SUM(K31,M31,O31)</f>
        <v>24728</v>
      </c>
      <c r="S31" s="670" t="s">
        <v>962</v>
      </c>
    </row>
    <row r="32" spans="1:19" s="643" customFormat="1" ht="15" customHeight="1">
      <c r="A32" s="670" t="s">
        <v>978</v>
      </c>
      <c r="B32" s="663">
        <v>8143</v>
      </c>
      <c r="C32" s="666">
        <v>7894</v>
      </c>
      <c r="D32" s="665">
        <f t="shared" si="8"/>
        <v>96.94215890949282</v>
      </c>
      <c r="E32" s="666">
        <v>8000</v>
      </c>
      <c r="F32" s="671">
        <f t="shared" si="9"/>
        <v>98.24389045806214</v>
      </c>
      <c r="G32" s="672">
        <v>4998</v>
      </c>
      <c r="H32" s="665">
        <f t="shared" si="10"/>
        <v>61.37787056367432</v>
      </c>
      <c r="I32" s="661"/>
      <c r="J32" s="666">
        <v>1</v>
      </c>
      <c r="K32" s="666">
        <v>4998</v>
      </c>
      <c r="L32" s="666">
        <v>2</v>
      </c>
      <c r="M32" s="666">
        <v>0</v>
      </c>
      <c r="N32" s="666" t="s">
        <v>518</v>
      </c>
      <c r="O32" s="666" t="s">
        <v>518</v>
      </c>
      <c r="P32" s="661"/>
      <c r="Q32" s="666">
        <v>3</v>
      </c>
      <c r="R32" s="666">
        <f t="shared" si="11"/>
        <v>4998</v>
      </c>
      <c r="S32" s="670" t="s">
        <v>978</v>
      </c>
    </row>
    <row r="33" spans="1:19" s="643" customFormat="1" ht="15" customHeight="1">
      <c r="A33" s="670" t="s">
        <v>979</v>
      </c>
      <c r="B33" s="663">
        <v>13529</v>
      </c>
      <c r="C33" s="666">
        <v>13190</v>
      </c>
      <c r="D33" s="665">
        <f t="shared" si="8"/>
        <v>97.49427156478674</v>
      </c>
      <c r="E33" s="666">
        <v>14350</v>
      </c>
      <c r="F33" s="671">
        <f t="shared" si="9"/>
        <v>106.06844556138665</v>
      </c>
      <c r="G33" s="672">
        <v>8101</v>
      </c>
      <c r="H33" s="665">
        <f t="shared" si="10"/>
        <v>59.87877891935841</v>
      </c>
      <c r="I33" s="661"/>
      <c r="J33" s="666">
        <v>1</v>
      </c>
      <c r="K33" s="666">
        <v>0</v>
      </c>
      <c r="L33" s="666">
        <v>10</v>
      </c>
      <c r="M33" s="685">
        <v>8101</v>
      </c>
      <c r="N33" s="666" t="s">
        <v>518</v>
      </c>
      <c r="O33" s="666" t="s">
        <v>518</v>
      </c>
      <c r="P33" s="673"/>
      <c r="Q33" s="666">
        <v>11</v>
      </c>
      <c r="R33" s="666">
        <f t="shared" si="11"/>
        <v>8101</v>
      </c>
      <c r="S33" s="670" t="s">
        <v>979</v>
      </c>
    </row>
    <row r="34" spans="1:19" s="643" customFormat="1" ht="15" customHeight="1">
      <c r="A34" s="670" t="s">
        <v>980</v>
      </c>
      <c r="B34" s="663">
        <v>8036</v>
      </c>
      <c r="C34" s="666">
        <v>6654</v>
      </c>
      <c r="D34" s="665">
        <f t="shared" si="8"/>
        <v>82.80238924838228</v>
      </c>
      <c r="E34" s="666">
        <v>6500</v>
      </c>
      <c r="F34" s="671">
        <f t="shared" si="9"/>
        <v>80.88601294176208</v>
      </c>
      <c r="G34" s="672">
        <v>3565</v>
      </c>
      <c r="H34" s="665">
        <f t="shared" si="10"/>
        <v>44.362867098058736</v>
      </c>
      <c r="I34" s="673"/>
      <c r="J34" s="666" t="s">
        <v>518</v>
      </c>
      <c r="K34" s="666" t="s">
        <v>518</v>
      </c>
      <c r="L34" s="666">
        <v>2</v>
      </c>
      <c r="M34" s="666">
        <v>3565</v>
      </c>
      <c r="N34" s="666" t="s">
        <v>518</v>
      </c>
      <c r="O34" s="666" t="s">
        <v>518</v>
      </c>
      <c r="P34" s="661"/>
      <c r="Q34" s="666">
        <v>2</v>
      </c>
      <c r="R34" s="666">
        <f t="shared" si="11"/>
        <v>3565</v>
      </c>
      <c r="S34" s="670" t="s">
        <v>980</v>
      </c>
    </row>
    <row r="35" spans="1:19" s="643" customFormat="1" ht="15" customHeight="1">
      <c r="A35" s="670" t="s">
        <v>981</v>
      </c>
      <c r="B35" s="663">
        <v>13515</v>
      </c>
      <c r="C35" s="666">
        <v>6478</v>
      </c>
      <c r="D35" s="665">
        <f t="shared" si="8"/>
        <v>47.931927487976324</v>
      </c>
      <c r="E35" s="666">
        <v>6700</v>
      </c>
      <c r="F35" s="671">
        <f t="shared" si="9"/>
        <v>49.574546799852016</v>
      </c>
      <c r="G35" s="672">
        <v>5732</v>
      </c>
      <c r="H35" s="665">
        <f t="shared" si="10"/>
        <v>42.41213466518683</v>
      </c>
      <c r="I35" s="673"/>
      <c r="J35" s="666" t="s">
        <v>518</v>
      </c>
      <c r="K35" s="666" t="s">
        <v>518</v>
      </c>
      <c r="L35" s="666">
        <v>3</v>
      </c>
      <c r="M35" s="666">
        <v>5732</v>
      </c>
      <c r="N35" s="666" t="s">
        <v>518</v>
      </c>
      <c r="O35" s="666" t="s">
        <v>518</v>
      </c>
      <c r="P35" s="673"/>
      <c r="Q35" s="666">
        <v>3</v>
      </c>
      <c r="R35" s="666">
        <f t="shared" si="11"/>
        <v>5732</v>
      </c>
      <c r="S35" s="670" t="s">
        <v>981</v>
      </c>
    </row>
    <row r="36" spans="1:19" s="643" customFormat="1" ht="15" customHeight="1">
      <c r="A36" s="670" t="s">
        <v>982</v>
      </c>
      <c r="B36" s="663">
        <v>5782</v>
      </c>
      <c r="C36" s="666">
        <v>1288</v>
      </c>
      <c r="D36" s="665">
        <f t="shared" si="8"/>
        <v>22.27602905569007</v>
      </c>
      <c r="E36" s="666">
        <v>1800</v>
      </c>
      <c r="F36" s="671">
        <f t="shared" si="9"/>
        <v>31.13109650639917</v>
      </c>
      <c r="G36" s="672">
        <v>1193</v>
      </c>
      <c r="H36" s="665">
        <f t="shared" si="10"/>
        <v>20.632998962296785</v>
      </c>
      <c r="I36" s="673"/>
      <c r="J36" s="666" t="s">
        <v>518</v>
      </c>
      <c r="K36" s="666" t="s">
        <v>518</v>
      </c>
      <c r="L36" s="666">
        <v>3</v>
      </c>
      <c r="M36" s="666">
        <v>1193</v>
      </c>
      <c r="N36" s="666" t="s">
        <v>518</v>
      </c>
      <c r="O36" s="666" t="s">
        <v>518</v>
      </c>
      <c r="P36" s="673"/>
      <c r="Q36" s="666">
        <v>3</v>
      </c>
      <c r="R36" s="666">
        <f t="shared" si="11"/>
        <v>1193</v>
      </c>
      <c r="S36" s="670" t="s">
        <v>982</v>
      </c>
    </row>
    <row r="37" spans="1:19" s="643" customFormat="1" ht="15" customHeight="1">
      <c r="A37" s="670" t="s">
        <v>983</v>
      </c>
      <c r="B37" s="663">
        <v>6811</v>
      </c>
      <c r="C37" s="666">
        <v>630</v>
      </c>
      <c r="D37" s="665">
        <f t="shared" si="8"/>
        <v>9.249743062692703</v>
      </c>
      <c r="E37" s="666">
        <v>662</v>
      </c>
      <c r="F37" s="671">
        <f t="shared" si="9"/>
        <v>9.71957128175011</v>
      </c>
      <c r="G37" s="672">
        <v>600</v>
      </c>
      <c r="H37" s="665">
        <f t="shared" si="10"/>
        <v>8.809279107326384</v>
      </c>
      <c r="I37" s="673"/>
      <c r="J37" s="666" t="s">
        <v>518</v>
      </c>
      <c r="K37" s="666" t="s">
        <v>518</v>
      </c>
      <c r="L37" s="666">
        <v>1</v>
      </c>
      <c r="M37" s="666">
        <v>600</v>
      </c>
      <c r="N37" s="666" t="s">
        <v>518</v>
      </c>
      <c r="O37" s="666" t="s">
        <v>518</v>
      </c>
      <c r="P37" s="673"/>
      <c r="Q37" s="666">
        <v>1</v>
      </c>
      <c r="R37" s="666">
        <f t="shared" si="11"/>
        <v>600</v>
      </c>
      <c r="S37" s="670" t="s">
        <v>983</v>
      </c>
    </row>
    <row r="38" spans="1:19" s="643" customFormat="1" ht="15" customHeight="1">
      <c r="A38" s="670" t="s">
        <v>984</v>
      </c>
      <c r="B38" s="663">
        <v>8136</v>
      </c>
      <c r="C38" s="664">
        <v>6715</v>
      </c>
      <c r="D38" s="665">
        <f t="shared" si="8"/>
        <v>82.53441494591937</v>
      </c>
      <c r="E38" s="666">
        <v>6800</v>
      </c>
      <c r="F38" s="671">
        <f t="shared" si="9"/>
        <v>83.57915437561455</v>
      </c>
      <c r="G38" s="672">
        <v>2460</v>
      </c>
      <c r="H38" s="665">
        <f t="shared" si="10"/>
        <v>30.23598820058997</v>
      </c>
      <c r="I38" s="673"/>
      <c r="J38" s="666" t="s">
        <v>518</v>
      </c>
      <c r="K38" s="666" t="s">
        <v>518</v>
      </c>
      <c r="L38" s="666">
        <v>2</v>
      </c>
      <c r="M38" s="666">
        <v>2460</v>
      </c>
      <c r="N38" s="666" t="s">
        <v>518</v>
      </c>
      <c r="O38" s="666" t="s">
        <v>518</v>
      </c>
      <c r="P38" s="661"/>
      <c r="Q38" s="666">
        <v>2</v>
      </c>
      <c r="R38" s="666">
        <f t="shared" si="11"/>
        <v>2460</v>
      </c>
      <c r="S38" s="670" t="s">
        <v>984</v>
      </c>
    </row>
    <row r="39" spans="1:19" s="643" customFormat="1" ht="15" customHeight="1">
      <c r="A39" s="670"/>
      <c r="B39" s="663"/>
      <c r="C39" s="664"/>
      <c r="D39" s="665"/>
      <c r="E39" s="666"/>
      <c r="F39" s="682"/>
      <c r="G39" s="672"/>
      <c r="H39" s="665"/>
      <c r="I39" s="661"/>
      <c r="J39" s="666"/>
      <c r="K39" s="666"/>
      <c r="L39" s="666"/>
      <c r="M39" s="666"/>
      <c r="N39" s="666"/>
      <c r="O39" s="666"/>
      <c r="P39" s="673"/>
      <c r="Q39" s="666"/>
      <c r="R39" s="666"/>
      <c r="S39" s="670"/>
    </row>
    <row r="40" spans="1:19" s="662" customFormat="1" ht="15" customHeight="1">
      <c r="A40" s="667" t="s">
        <v>519</v>
      </c>
      <c r="B40" s="657">
        <f>SUM(B41:B47)</f>
        <v>167423</v>
      </c>
      <c r="C40" s="658">
        <f>SUM(C41:C47)</f>
        <v>161076</v>
      </c>
      <c r="D40" s="659">
        <f aca="true" t="shared" si="12" ref="D40:D47">SUM(C40/B40*100)</f>
        <v>96.20900354192673</v>
      </c>
      <c r="E40" s="658">
        <f>SUM(E41:E47)</f>
        <v>204598</v>
      </c>
      <c r="F40" s="660">
        <f aca="true" t="shared" si="13" ref="F40:F47">SUM(E40/B40*100)</f>
        <v>122.20423717171475</v>
      </c>
      <c r="G40" s="658">
        <f>SUM(G41:G47)</f>
        <v>145787</v>
      </c>
      <c r="H40" s="659">
        <f aca="true" t="shared" si="14" ref="H40:H47">SUM(G40/B40*100)</f>
        <v>87.07704437263698</v>
      </c>
      <c r="I40" s="673">
        <v>1</v>
      </c>
      <c r="J40" s="658">
        <f aca="true" t="shared" si="15" ref="J40:O40">SUM(J41:J47)</f>
        <v>7</v>
      </c>
      <c r="K40" s="658">
        <f t="shared" si="15"/>
        <v>114070</v>
      </c>
      <c r="L40" s="658">
        <f t="shared" si="15"/>
        <v>40</v>
      </c>
      <c r="M40" s="658">
        <f t="shared" si="15"/>
        <v>31272</v>
      </c>
      <c r="N40" s="658">
        <f t="shared" si="15"/>
        <v>2</v>
      </c>
      <c r="O40" s="658">
        <f t="shared" si="15"/>
        <v>378</v>
      </c>
      <c r="P40" s="673">
        <v>1</v>
      </c>
      <c r="Q40" s="658">
        <f>SUM(Q41:Q47)</f>
        <v>49</v>
      </c>
      <c r="R40" s="692">
        <f>SUM(R41:R47)</f>
        <v>145787</v>
      </c>
      <c r="S40" s="667" t="s">
        <v>519</v>
      </c>
    </row>
    <row r="41" spans="1:19" s="643" customFormat="1" ht="15" customHeight="1">
      <c r="A41" s="670" t="s">
        <v>520</v>
      </c>
      <c r="B41" s="663">
        <v>95678</v>
      </c>
      <c r="C41" s="666">
        <v>90650</v>
      </c>
      <c r="D41" s="665">
        <f t="shared" si="12"/>
        <v>94.74487342962856</v>
      </c>
      <c r="E41" s="666">
        <v>127320</v>
      </c>
      <c r="F41" s="671">
        <f t="shared" si="13"/>
        <v>133.0713434645373</v>
      </c>
      <c r="G41" s="672">
        <v>83172</v>
      </c>
      <c r="H41" s="665">
        <f t="shared" si="14"/>
        <v>86.92907460440227</v>
      </c>
      <c r="I41" s="661"/>
      <c r="J41" s="666">
        <v>2</v>
      </c>
      <c r="K41" s="666">
        <v>72223</v>
      </c>
      <c r="L41" s="666">
        <v>8</v>
      </c>
      <c r="M41" s="666">
        <v>10949</v>
      </c>
      <c r="N41" s="666" t="s">
        <v>521</v>
      </c>
      <c r="O41" s="666" t="s">
        <v>521</v>
      </c>
      <c r="P41" s="673"/>
      <c r="Q41" s="666">
        <v>10</v>
      </c>
      <c r="R41" s="666">
        <f>SUM(K41,M41,O41)</f>
        <v>83172</v>
      </c>
      <c r="S41" s="670" t="s">
        <v>520</v>
      </c>
    </row>
    <row r="42" spans="1:19" s="643" customFormat="1" ht="15" customHeight="1">
      <c r="A42" s="670" t="s">
        <v>522</v>
      </c>
      <c r="B42" s="663">
        <v>20668</v>
      </c>
      <c r="C42" s="666">
        <v>20255</v>
      </c>
      <c r="D42" s="665">
        <f t="shared" si="12"/>
        <v>98.00174182310819</v>
      </c>
      <c r="E42" s="666">
        <v>21855</v>
      </c>
      <c r="F42" s="671">
        <f t="shared" si="13"/>
        <v>105.74317785949295</v>
      </c>
      <c r="G42" s="672">
        <v>17583</v>
      </c>
      <c r="H42" s="665">
        <f t="shared" si="14"/>
        <v>85.07354364234565</v>
      </c>
      <c r="I42" s="661"/>
      <c r="J42" s="666">
        <v>1</v>
      </c>
      <c r="K42" s="666">
        <v>11927</v>
      </c>
      <c r="L42" s="666">
        <v>5</v>
      </c>
      <c r="M42" s="666">
        <v>5278</v>
      </c>
      <c r="N42" s="666">
        <v>2</v>
      </c>
      <c r="O42" s="666">
        <v>378</v>
      </c>
      <c r="P42" s="673"/>
      <c r="Q42" s="666">
        <v>8</v>
      </c>
      <c r="R42" s="666">
        <f>SUM(K42,M42,O42)</f>
        <v>17583</v>
      </c>
      <c r="S42" s="670" t="s">
        <v>522</v>
      </c>
    </row>
    <row r="43" spans="1:19" s="643" customFormat="1" ht="15" customHeight="1">
      <c r="A43" s="670" t="s">
        <v>523</v>
      </c>
      <c r="B43" s="663">
        <v>8498</v>
      </c>
      <c r="C43" s="666">
        <v>8440</v>
      </c>
      <c r="D43" s="665">
        <f t="shared" si="12"/>
        <v>99.3174864674041</v>
      </c>
      <c r="E43" s="666">
        <v>5960</v>
      </c>
      <c r="F43" s="671">
        <f t="shared" si="13"/>
        <v>70.1341492115792</v>
      </c>
      <c r="G43" s="672">
        <v>6497</v>
      </c>
      <c r="H43" s="665">
        <f t="shared" si="14"/>
        <v>76.45328312544129</v>
      </c>
      <c r="I43" s="673">
        <v>1</v>
      </c>
      <c r="J43" s="666"/>
      <c r="K43" s="666">
        <v>4377</v>
      </c>
      <c r="L43" s="666">
        <v>8</v>
      </c>
      <c r="M43" s="666">
        <v>2120</v>
      </c>
      <c r="N43" s="666" t="s">
        <v>524</v>
      </c>
      <c r="O43" s="666" t="s">
        <v>524</v>
      </c>
      <c r="P43" s="673">
        <v>1</v>
      </c>
      <c r="Q43" s="666">
        <v>8</v>
      </c>
      <c r="R43" s="666">
        <f>SUM(K43,M43,O43)</f>
        <v>6497</v>
      </c>
      <c r="S43" s="670" t="s">
        <v>523</v>
      </c>
    </row>
    <row r="44" spans="1:19" s="643" customFormat="1" ht="15" customHeight="1">
      <c r="A44" s="670" t="s">
        <v>267</v>
      </c>
      <c r="B44" s="663">
        <v>6598</v>
      </c>
      <c r="C44" s="666">
        <v>6565</v>
      </c>
      <c r="D44" s="665">
        <f t="shared" si="12"/>
        <v>99.49984843892089</v>
      </c>
      <c r="E44" s="666">
        <v>8370</v>
      </c>
      <c r="F44" s="671">
        <f t="shared" si="13"/>
        <v>126.85662321915731</v>
      </c>
      <c r="G44" s="666">
        <v>5941</v>
      </c>
      <c r="H44" s="665">
        <f t="shared" si="14"/>
        <v>90.04243710215216</v>
      </c>
      <c r="I44" s="666"/>
      <c r="J44" s="666" t="s">
        <v>524</v>
      </c>
      <c r="K44" s="666" t="s">
        <v>524</v>
      </c>
      <c r="L44" s="666">
        <v>5</v>
      </c>
      <c r="M44" s="666">
        <v>5941</v>
      </c>
      <c r="N44" s="666" t="s">
        <v>524</v>
      </c>
      <c r="O44" s="666" t="s">
        <v>524</v>
      </c>
      <c r="P44" s="666"/>
      <c r="Q44" s="666">
        <v>5</v>
      </c>
      <c r="R44" s="666">
        <f>SUM(K44,M44,O44)</f>
        <v>5941</v>
      </c>
      <c r="S44" s="670" t="s">
        <v>267</v>
      </c>
    </row>
    <row r="45" spans="1:19" s="643" customFormat="1" ht="15" customHeight="1">
      <c r="A45" s="670" t="s">
        <v>525</v>
      </c>
      <c r="B45" s="663">
        <v>8042</v>
      </c>
      <c r="C45" s="666">
        <v>8026</v>
      </c>
      <c r="D45" s="665">
        <f t="shared" si="12"/>
        <v>99.80104451628948</v>
      </c>
      <c r="E45" s="666">
        <v>10180</v>
      </c>
      <c r="F45" s="671">
        <f t="shared" si="13"/>
        <v>126.58542651081821</v>
      </c>
      <c r="G45" s="672">
        <v>7902</v>
      </c>
      <c r="H45" s="665">
        <f t="shared" si="14"/>
        <v>98.25913951753296</v>
      </c>
      <c r="I45" s="661"/>
      <c r="J45" s="666">
        <v>1</v>
      </c>
      <c r="K45" s="666">
        <v>4067</v>
      </c>
      <c r="L45" s="666">
        <v>4</v>
      </c>
      <c r="M45" s="666">
        <v>3805</v>
      </c>
      <c r="N45" s="666" t="s">
        <v>511</v>
      </c>
      <c r="O45" s="666" t="s">
        <v>511</v>
      </c>
      <c r="P45" s="673"/>
      <c r="Q45" s="666">
        <v>5</v>
      </c>
      <c r="R45" s="666">
        <v>7902</v>
      </c>
      <c r="S45" s="670" t="s">
        <v>525</v>
      </c>
    </row>
    <row r="46" spans="1:19" s="643" customFormat="1" ht="15" customHeight="1">
      <c r="A46" s="670" t="s">
        <v>526</v>
      </c>
      <c r="B46" s="663">
        <v>8778</v>
      </c>
      <c r="C46" s="664">
        <v>7979</v>
      </c>
      <c r="D46" s="665">
        <f t="shared" si="12"/>
        <v>90.89769879243563</v>
      </c>
      <c r="E46" s="666">
        <v>9563</v>
      </c>
      <c r="F46" s="671">
        <f t="shared" si="13"/>
        <v>108.94281157439052</v>
      </c>
      <c r="G46" s="672">
        <v>7384</v>
      </c>
      <c r="H46" s="665">
        <f t="shared" si="14"/>
        <v>84.11938938254728</v>
      </c>
      <c r="I46" s="661"/>
      <c r="J46" s="666">
        <v>1</v>
      </c>
      <c r="K46" s="666">
        <v>4747</v>
      </c>
      <c r="L46" s="666">
        <v>8</v>
      </c>
      <c r="M46" s="666">
        <v>2600</v>
      </c>
      <c r="N46" s="666" t="s">
        <v>511</v>
      </c>
      <c r="O46" s="666" t="s">
        <v>511</v>
      </c>
      <c r="P46" s="661"/>
      <c r="Q46" s="666">
        <v>9</v>
      </c>
      <c r="R46" s="666">
        <v>7384</v>
      </c>
      <c r="S46" s="670" t="s">
        <v>526</v>
      </c>
    </row>
    <row r="47" spans="1:19" s="643" customFormat="1" ht="15" customHeight="1">
      <c r="A47" s="670" t="s">
        <v>527</v>
      </c>
      <c r="B47" s="663">
        <v>19161</v>
      </c>
      <c r="C47" s="666">
        <v>19161</v>
      </c>
      <c r="D47" s="665">
        <f t="shared" si="12"/>
        <v>100</v>
      </c>
      <c r="E47" s="666">
        <v>21350</v>
      </c>
      <c r="F47" s="671">
        <f t="shared" si="13"/>
        <v>111.42424716872814</v>
      </c>
      <c r="G47" s="672">
        <v>17308</v>
      </c>
      <c r="H47" s="665">
        <f t="shared" si="14"/>
        <v>90.32931475392725</v>
      </c>
      <c r="I47" s="661"/>
      <c r="J47" s="666">
        <v>2</v>
      </c>
      <c r="K47" s="666">
        <v>16729</v>
      </c>
      <c r="L47" s="666">
        <v>2</v>
      </c>
      <c r="M47" s="666">
        <v>579</v>
      </c>
      <c r="N47" s="666" t="s">
        <v>511</v>
      </c>
      <c r="O47" s="666" t="s">
        <v>511</v>
      </c>
      <c r="P47" s="673"/>
      <c r="Q47" s="666">
        <v>4</v>
      </c>
      <c r="R47" s="666">
        <f>SUM(K47,M47,O47)</f>
        <v>17308</v>
      </c>
      <c r="S47" s="670" t="s">
        <v>527</v>
      </c>
    </row>
    <row r="48" spans="1:19" s="643" customFormat="1" ht="15" customHeight="1">
      <c r="A48" s="670"/>
      <c r="B48" s="663"/>
      <c r="C48" s="666"/>
      <c r="D48" s="665"/>
      <c r="E48" s="666"/>
      <c r="F48" s="665"/>
      <c r="G48" s="666"/>
      <c r="H48" s="665"/>
      <c r="I48" s="661"/>
      <c r="J48" s="666"/>
      <c r="K48" s="666"/>
      <c r="L48" s="666"/>
      <c r="M48" s="666"/>
      <c r="N48" s="666"/>
      <c r="O48" s="666"/>
      <c r="P48" s="661"/>
      <c r="Q48" s="666"/>
      <c r="R48" s="666"/>
      <c r="S48" s="670"/>
    </row>
    <row r="49" spans="1:19" s="662" customFormat="1" ht="15" customHeight="1">
      <c r="A49" s="667" t="s">
        <v>528</v>
      </c>
      <c r="B49" s="657">
        <f>SUM(B50:B56)</f>
        <v>157721</v>
      </c>
      <c r="C49" s="658">
        <f>SUM(C50:C56)</f>
        <v>149202</v>
      </c>
      <c r="D49" s="659">
        <f aca="true" t="shared" si="16" ref="D49:D56">SUM(C49/B49*100)</f>
        <v>94.5986900919979</v>
      </c>
      <c r="E49" s="658">
        <f>SUM(E50:E56)</f>
        <v>167115</v>
      </c>
      <c r="F49" s="660">
        <f aca="true" t="shared" si="17" ref="F49:F56">SUM(E49/B49*100)</f>
        <v>105.95608701441152</v>
      </c>
      <c r="G49" s="658">
        <f>SUM(G50:G56)</f>
        <v>143559</v>
      </c>
      <c r="H49" s="659">
        <f aca="true" t="shared" si="18" ref="H49:H56">SUM(G49/B49*100)</f>
        <v>91.02085327889121</v>
      </c>
      <c r="I49" s="673">
        <v>1</v>
      </c>
      <c r="J49" s="658">
        <f aca="true" t="shared" si="19" ref="J49:O49">SUM(J50:J56)</f>
        <v>6</v>
      </c>
      <c r="K49" s="658">
        <f t="shared" si="19"/>
        <v>106953</v>
      </c>
      <c r="L49" s="658">
        <f t="shared" si="19"/>
        <v>43</v>
      </c>
      <c r="M49" s="658">
        <f t="shared" si="19"/>
        <v>36363</v>
      </c>
      <c r="N49" s="658">
        <f t="shared" si="19"/>
        <v>1</v>
      </c>
      <c r="O49" s="658">
        <f t="shared" si="19"/>
        <v>237</v>
      </c>
      <c r="P49" s="673">
        <v>1</v>
      </c>
      <c r="Q49" s="658">
        <f>SUM(Q50:Q56)</f>
        <v>50</v>
      </c>
      <c r="R49" s="692">
        <f>SUM(R50:R56)</f>
        <v>143559</v>
      </c>
      <c r="S49" s="667" t="s">
        <v>528</v>
      </c>
    </row>
    <row r="50" spans="1:19" s="643" customFormat="1" ht="15" customHeight="1">
      <c r="A50" s="670" t="s">
        <v>960</v>
      </c>
      <c r="B50" s="663">
        <v>94142</v>
      </c>
      <c r="C50" s="666">
        <v>86645</v>
      </c>
      <c r="D50" s="665">
        <f t="shared" si="16"/>
        <v>92.03649805612798</v>
      </c>
      <c r="E50" s="666">
        <v>94660</v>
      </c>
      <c r="F50" s="671">
        <f t="shared" si="17"/>
        <v>100.5502326273077</v>
      </c>
      <c r="G50" s="672">
        <v>84285</v>
      </c>
      <c r="H50" s="665">
        <f t="shared" si="18"/>
        <v>89.52964670391536</v>
      </c>
      <c r="I50" s="661"/>
      <c r="J50" s="666">
        <v>3</v>
      </c>
      <c r="K50" s="666">
        <v>76259</v>
      </c>
      <c r="L50" s="666">
        <v>8</v>
      </c>
      <c r="M50" s="666">
        <v>7789</v>
      </c>
      <c r="N50" s="666">
        <v>1</v>
      </c>
      <c r="O50" s="666">
        <v>237</v>
      </c>
      <c r="P50" s="673"/>
      <c r="Q50" s="666">
        <v>12</v>
      </c>
      <c r="R50" s="666">
        <f>SUM(K50,M50,O50)</f>
        <v>84285</v>
      </c>
      <c r="S50" s="670" t="s">
        <v>960</v>
      </c>
    </row>
    <row r="51" spans="1:19" s="643" customFormat="1" ht="15" customHeight="1">
      <c r="A51" s="670" t="s">
        <v>529</v>
      </c>
      <c r="B51" s="663">
        <v>7607</v>
      </c>
      <c r="C51" s="666">
        <v>7160</v>
      </c>
      <c r="D51" s="665">
        <f t="shared" si="16"/>
        <v>94.12383331142368</v>
      </c>
      <c r="E51" s="666">
        <v>8380</v>
      </c>
      <c r="F51" s="671">
        <f t="shared" si="17"/>
        <v>110.16169317733666</v>
      </c>
      <c r="G51" s="672">
        <v>6744</v>
      </c>
      <c r="H51" s="665">
        <f t="shared" si="18"/>
        <v>88.65518601288287</v>
      </c>
      <c r="I51" s="661"/>
      <c r="J51" s="666" t="s">
        <v>511</v>
      </c>
      <c r="K51" s="666" t="s">
        <v>511</v>
      </c>
      <c r="L51" s="666">
        <v>11</v>
      </c>
      <c r="M51" s="666">
        <v>6744</v>
      </c>
      <c r="N51" s="666" t="s">
        <v>511</v>
      </c>
      <c r="O51" s="666" t="s">
        <v>511</v>
      </c>
      <c r="P51" s="673"/>
      <c r="Q51" s="666">
        <v>11</v>
      </c>
      <c r="R51" s="666">
        <f>SUM(K51,M51,O51)</f>
        <v>6744</v>
      </c>
      <c r="S51" s="670" t="s">
        <v>529</v>
      </c>
    </row>
    <row r="52" spans="1:19" s="643" customFormat="1" ht="15" customHeight="1">
      <c r="A52" s="670" t="s">
        <v>994</v>
      </c>
      <c r="B52" s="663">
        <v>8623</v>
      </c>
      <c r="C52" s="666">
        <v>8501</v>
      </c>
      <c r="D52" s="665">
        <f t="shared" si="16"/>
        <v>98.5851791719819</v>
      </c>
      <c r="E52" s="666">
        <v>10030</v>
      </c>
      <c r="F52" s="671">
        <f t="shared" si="17"/>
        <v>116.31682709033979</v>
      </c>
      <c r="G52" s="672">
        <v>8287</v>
      </c>
      <c r="H52" s="665">
        <f t="shared" si="18"/>
        <v>96.10344427693379</v>
      </c>
      <c r="I52" s="661"/>
      <c r="J52" s="666" t="s">
        <v>511</v>
      </c>
      <c r="K52" s="666" t="s">
        <v>511</v>
      </c>
      <c r="L52" s="666">
        <v>4</v>
      </c>
      <c r="M52" s="666">
        <v>8287</v>
      </c>
      <c r="N52" s="666" t="s">
        <v>511</v>
      </c>
      <c r="O52" s="666" t="s">
        <v>511</v>
      </c>
      <c r="P52" s="661"/>
      <c r="Q52" s="666">
        <v>4</v>
      </c>
      <c r="R52" s="666">
        <f>SUM(K52,M52,O52)</f>
        <v>8287</v>
      </c>
      <c r="S52" s="670" t="s">
        <v>994</v>
      </c>
    </row>
    <row r="53" spans="1:19" s="643" customFormat="1" ht="15" customHeight="1">
      <c r="A53" s="670" t="s">
        <v>530</v>
      </c>
      <c r="B53" s="663">
        <v>8513</v>
      </c>
      <c r="C53" s="666">
        <v>8513</v>
      </c>
      <c r="D53" s="665">
        <f t="shared" si="16"/>
        <v>100</v>
      </c>
      <c r="E53" s="666">
        <v>9631</v>
      </c>
      <c r="F53" s="671">
        <f t="shared" si="17"/>
        <v>113.13285563256197</v>
      </c>
      <c r="G53" s="672">
        <v>8445</v>
      </c>
      <c r="H53" s="665">
        <f t="shared" si="18"/>
        <v>99.20122166098908</v>
      </c>
      <c r="I53" s="661"/>
      <c r="J53" s="666">
        <v>1</v>
      </c>
      <c r="K53" s="666">
        <v>8496</v>
      </c>
      <c r="L53" s="666" t="s">
        <v>511</v>
      </c>
      <c r="M53" s="666" t="s">
        <v>511</v>
      </c>
      <c r="N53" s="666" t="s">
        <v>511</v>
      </c>
      <c r="O53" s="666" t="s">
        <v>511</v>
      </c>
      <c r="P53" s="673"/>
      <c r="Q53" s="666">
        <v>1</v>
      </c>
      <c r="R53" s="666">
        <v>8445</v>
      </c>
      <c r="S53" s="670" t="s">
        <v>530</v>
      </c>
    </row>
    <row r="54" spans="1:19" s="643" customFormat="1" ht="15" customHeight="1">
      <c r="A54" s="670" t="s">
        <v>264</v>
      </c>
      <c r="B54" s="663">
        <v>14577</v>
      </c>
      <c r="C54" s="666">
        <v>14390</v>
      </c>
      <c r="D54" s="665">
        <f t="shared" si="16"/>
        <v>98.71715716539754</v>
      </c>
      <c r="E54" s="666">
        <v>16505</v>
      </c>
      <c r="F54" s="671">
        <f t="shared" si="17"/>
        <v>113.22631542841464</v>
      </c>
      <c r="G54" s="666">
        <v>13381</v>
      </c>
      <c r="H54" s="665">
        <f t="shared" si="18"/>
        <v>91.79529395623241</v>
      </c>
      <c r="J54" s="666">
        <v>1</v>
      </c>
      <c r="K54" s="666">
        <v>8998</v>
      </c>
      <c r="L54" s="666">
        <v>11</v>
      </c>
      <c r="M54" s="666">
        <v>4383</v>
      </c>
      <c r="N54" s="666" t="s">
        <v>511</v>
      </c>
      <c r="O54" s="666" t="s">
        <v>511</v>
      </c>
      <c r="Q54" s="666">
        <v>12</v>
      </c>
      <c r="R54" s="666">
        <f>SUM(K54,M54,O54)</f>
        <v>13381</v>
      </c>
      <c r="S54" s="670" t="s">
        <v>264</v>
      </c>
    </row>
    <row r="55" spans="1:19" s="643" customFormat="1" ht="15" customHeight="1">
      <c r="A55" s="670" t="s">
        <v>531</v>
      </c>
      <c r="B55" s="663">
        <v>13619</v>
      </c>
      <c r="C55" s="664">
        <v>13619</v>
      </c>
      <c r="D55" s="665">
        <f t="shared" si="16"/>
        <v>100</v>
      </c>
      <c r="E55" s="666">
        <v>16969</v>
      </c>
      <c r="F55" s="671">
        <f t="shared" si="17"/>
        <v>124.59798810485351</v>
      </c>
      <c r="G55" s="672">
        <v>13532</v>
      </c>
      <c r="H55" s="665">
        <f t="shared" si="18"/>
        <v>99.36118657757544</v>
      </c>
      <c r="I55" s="661">
        <v>1</v>
      </c>
      <c r="J55" s="666"/>
      <c r="K55" s="666">
        <v>6657</v>
      </c>
      <c r="L55" s="666">
        <v>6</v>
      </c>
      <c r="M55" s="666">
        <v>6875</v>
      </c>
      <c r="N55" s="666" t="s">
        <v>511</v>
      </c>
      <c r="O55" s="666" t="s">
        <v>511</v>
      </c>
      <c r="P55" s="661">
        <v>1</v>
      </c>
      <c r="Q55" s="666">
        <v>6</v>
      </c>
      <c r="R55" s="666">
        <f>SUM(K55,M55,O55)</f>
        <v>13532</v>
      </c>
      <c r="S55" s="670" t="s">
        <v>531</v>
      </c>
    </row>
    <row r="56" spans="1:19" s="643" customFormat="1" ht="15" customHeight="1">
      <c r="A56" s="670" t="s">
        <v>260</v>
      </c>
      <c r="B56" s="663">
        <v>10640</v>
      </c>
      <c r="C56" s="664">
        <v>10374</v>
      </c>
      <c r="D56" s="665">
        <f t="shared" si="16"/>
        <v>97.5</v>
      </c>
      <c r="E56" s="666">
        <v>10940</v>
      </c>
      <c r="F56" s="671">
        <f t="shared" si="17"/>
        <v>102.81954887218046</v>
      </c>
      <c r="G56" s="672">
        <v>8885</v>
      </c>
      <c r="H56" s="665">
        <f t="shared" si="18"/>
        <v>83.50563909774436</v>
      </c>
      <c r="I56" s="687"/>
      <c r="J56" s="666">
        <v>1</v>
      </c>
      <c r="K56" s="666">
        <v>6543</v>
      </c>
      <c r="L56" s="666">
        <v>3</v>
      </c>
      <c r="M56" s="666">
        <v>2285</v>
      </c>
      <c r="N56" s="666" t="s">
        <v>524</v>
      </c>
      <c r="O56" s="666" t="s">
        <v>524</v>
      </c>
      <c r="P56" s="687"/>
      <c r="Q56" s="666">
        <v>4</v>
      </c>
      <c r="R56" s="666">
        <v>8885</v>
      </c>
      <c r="S56" s="670" t="s">
        <v>260</v>
      </c>
    </row>
    <row r="57" spans="1:19" s="643" customFormat="1" ht="15" customHeight="1">
      <c r="A57" s="670"/>
      <c r="B57" s="663"/>
      <c r="C57" s="666"/>
      <c r="D57" s="665"/>
      <c r="E57" s="666"/>
      <c r="F57" s="693"/>
      <c r="G57" s="672"/>
      <c r="H57" s="665"/>
      <c r="I57" s="661"/>
      <c r="J57" s="666"/>
      <c r="K57" s="666"/>
      <c r="L57" s="666"/>
      <c r="M57" s="666"/>
      <c r="N57" s="666"/>
      <c r="O57" s="666"/>
      <c r="P57" s="673"/>
      <c r="Q57" s="666"/>
      <c r="R57" s="666"/>
      <c r="S57" s="670"/>
    </row>
    <row r="58" spans="1:19" s="662" customFormat="1" ht="15" customHeight="1">
      <c r="A58" s="667" t="s">
        <v>532</v>
      </c>
      <c r="B58" s="657">
        <f>SUM(B59:B61)</f>
        <v>63363</v>
      </c>
      <c r="C58" s="658">
        <f>SUM(C59:C61)</f>
        <v>54800</v>
      </c>
      <c r="D58" s="659">
        <f>SUM(C58/B58*100)</f>
        <v>86.48580401811783</v>
      </c>
      <c r="E58" s="658">
        <f>SUM(E59:E61)</f>
        <v>51700</v>
      </c>
      <c r="F58" s="660">
        <f>SUM(E58/B58*100)</f>
        <v>81.5933589003046</v>
      </c>
      <c r="G58" s="658">
        <f>SUM(G59:G61)</f>
        <v>37756</v>
      </c>
      <c r="H58" s="659">
        <f>SUM(G58/B58*100)</f>
        <v>59.58682511876015</v>
      </c>
      <c r="I58" s="658"/>
      <c r="J58" s="658">
        <f aca="true" t="shared" si="20" ref="J58:O58">SUM(J59:J61)</f>
        <v>2</v>
      </c>
      <c r="K58" s="658">
        <f t="shared" si="20"/>
        <v>36180</v>
      </c>
      <c r="L58" s="658">
        <f t="shared" si="20"/>
        <v>4</v>
      </c>
      <c r="M58" s="658">
        <f t="shared" si="20"/>
        <v>1359</v>
      </c>
      <c r="N58" s="658">
        <f t="shared" si="20"/>
        <v>2</v>
      </c>
      <c r="O58" s="658">
        <f t="shared" si="20"/>
        <v>217</v>
      </c>
      <c r="P58" s="658"/>
      <c r="Q58" s="658">
        <f>SUM(Q59:Q61)</f>
        <v>8</v>
      </c>
      <c r="R58" s="692">
        <f>SUM(R59:R61)</f>
        <v>37756</v>
      </c>
      <c r="S58" s="667" t="s">
        <v>532</v>
      </c>
    </row>
    <row r="59" spans="1:19" s="643" customFormat="1" ht="15" customHeight="1">
      <c r="A59" s="670" t="s">
        <v>970</v>
      </c>
      <c r="B59" s="663">
        <v>36410</v>
      </c>
      <c r="C59" s="664">
        <v>35041</v>
      </c>
      <c r="D59" s="665">
        <f>SUM(C59/B59*100)</f>
        <v>96.24004394397143</v>
      </c>
      <c r="E59" s="666">
        <v>30870</v>
      </c>
      <c r="F59" s="671">
        <f>SUM(E59/B59*100)</f>
        <v>84.78439989014007</v>
      </c>
      <c r="G59" s="672">
        <v>21627</v>
      </c>
      <c r="H59" s="665">
        <f>SUM(G59/B59*100)</f>
        <v>59.398516890964025</v>
      </c>
      <c r="I59" s="661"/>
      <c r="J59" s="681">
        <v>1</v>
      </c>
      <c r="K59" s="681">
        <v>21560</v>
      </c>
      <c r="L59" s="666">
        <v>1</v>
      </c>
      <c r="M59" s="666">
        <v>0</v>
      </c>
      <c r="N59" s="666">
        <v>1</v>
      </c>
      <c r="O59" s="666">
        <v>67</v>
      </c>
      <c r="P59" s="673"/>
      <c r="Q59" s="681">
        <v>3</v>
      </c>
      <c r="R59" s="666">
        <f>SUM(K59,M59,O59)</f>
        <v>21627</v>
      </c>
      <c r="S59" s="670" t="s">
        <v>970</v>
      </c>
    </row>
    <row r="60" spans="1:19" s="643" customFormat="1" ht="15" customHeight="1">
      <c r="A60" s="670" t="s">
        <v>985</v>
      </c>
      <c r="B60" s="663">
        <v>26953</v>
      </c>
      <c r="C60" s="666">
        <v>19759</v>
      </c>
      <c r="D60" s="665">
        <v>73.6</v>
      </c>
      <c r="E60" s="666">
        <v>20830</v>
      </c>
      <c r="F60" s="671">
        <f>SUM(E60/B60*100)</f>
        <v>77.28267725299595</v>
      </c>
      <c r="G60" s="672">
        <v>16129</v>
      </c>
      <c r="H60" s="665">
        <f>SUM(G60/B60*100)</f>
        <v>59.84120506066115</v>
      </c>
      <c r="I60" s="661"/>
      <c r="J60" s="666">
        <v>1</v>
      </c>
      <c r="K60" s="666">
        <v>14620</v>
      </c>
      <c r="L60" s="681">
        <v>3</v>
      </c>
      <c r="M60" s="681">
        <v>1359</v>
      </c>
      <c r="N60" s="681">
        <v>1</v>
      </c>
      <c r="O60" s="666">
        <v>150</v>
      </c>
      <c r="P60" s="673"/>
      <c r="Q60" s="681">
        <v>5</v>
      </c>
      <c r="R60" s="666">
        <f>SUM(K60,M60,O60)</f>
        <v>16129</v>
      </c>
      <c r="S60" s="670" t="s">
        <v>985</v>
      </c>
    </row>
    <row r="61" spans="1:19" s="643" customFormat="1" ht="15" customHeight="1">
      <c r="A61" s="670"/>
      <c r="B61" s="663"/>
      <c r="C61" s="666"/>
      <c r="D61" s="665"/>
      <c r="E61" s="666"/>
      <c r="F61" s="682"/>
      <c r="G61" s="672"/>
      <c r="H61" s="665"/>
      <c r="I61" s="681"/>
      <c r="J61" s="681"/>
      <c r="K61" s="681"/>
      <c r="L61" s="681"/>
      <c r="M61" s="681"/>
      <c r="N61" s="681"/>
      <c r="O61" s="666"/>
      <c r="P61" s="689"/>
      <c r="Q61" s="681"/>
      <c r="R61" s="666"/>
      <c r="S61" s="670"/>
    </row>
    <row r="62" spans="1:19" s="662" customFormat="1" ht="15" customHeight="1">
      <c r="A62" s="667" t="s">
        <v>533</v>
      </c>
      <c r="B62" s="688">
        <f>SUM(B63:B66)</f>
        <v>76314</v>
      </c>
      <c r="C62" s="689">
        <f>SUM(C63:C66)</f>
        <v>63780</v>
      </c>
      <c r="D62" s="659">
        <f>SUM(C62/B62*100)</f>
        <v>83.57575281075556</v>
      </c>
      <c r="E62" s="689">
        <f>SUM(E63:E66)</f>
        <v>76450</v>
      </c>
      <c r="F62" s="660">
        <f>SUM(E62/B62*100)</f>
        <v>100.17821107529419</v>
      </c>
      <c r="G62" s="689">
        <f>SUM(G63:G66)</f>
        <v>43463</v>
      </c>
      <c r="H62" s="659">
        <f>SUM(G62/B62*100)</f>
        <v>56.95285268758026</v>
      </c>
      <c r="I62" s="689"/>
      <c r="J62" s="689">
        <f aca="true" t="shared" si="21" ref="J62:O62">SUM(J63:J66)</f>
        <v>4</v>
      </c>
      <c r="K62" s="689">
        <f t="shared" si="21"/>
        <v>29100</v>
      </c>
      <c r="L62" s="689">
        <f t="shared" si="21"/>
        <v>15</v>
      </c>
      <c r="M62" s="689">
        <f t="shared" si="21"/>
        <v>13032</v>
      </c>
      <c r="N62" s="689">
        <f t="shared" si="21"/>
        <v>1</v>
      </c>
      <c r="O62" s="689">
        <f t="shared" si="21"/>
        <v>2000</v>
      </c>
      <c r="P62" s="661"/>
      <c r="Q62" s="689">
        <f>SUM(Q63:Q66)</f>
        <v>20</v>
      </c>
      <c r="R62" s="691">
        <f>SUM(R63:R66)</f>
        <v>43463</v>
      </c>
      <c r="S62" s="667" t="s">
        <v>533</v>
      </c>
    </row>
    <row r="63" spans="1:19" s="643" customFormat="1" ht="15" customHeight="1">
      <c r="A63" s="670" t="s">
        <v>966</v>
      </c>
      <c r="B63" s="694">
        <v>33037</v>
      </c>
      <c r="C63" s="672">
        <v>24338</v>
      </c>
      <c r="D63" s="665">
        <f>SUM(C63/B63*100)</f>
        <v>73.66891666918909</v>
      </c>
      <c r="E63" s="666">
        <v>25500</v>
      </c>
      <c r="F63" s="671">
        <f>SUM(E63/B63*100)</f>
        <v>77.18618518630626</v>
      </c>
      <c r="G63" s="666">
        <v>15580</v>
      </c>
      <c r="H63" s="665">
        <f>SUM(G63/B63*100)</f>
        <v>47.15924569422163</v>
      </c>
      <c r="I63" s="661"/>
      <c r="J63" s="681">
        <v>1</v>
      </c>
      <c r="K63" s="681">
        <v>14311</v>
      </c>
      <c r="L63" s="681">
        <v>2</v>
      </c>
      <c r="M63" s="681">
        <v>1938</v>
      </c>
      <c r="N63" s="666" t="s">
        <v>521</v>
      </c>
      <c r="O63" s="666" t="s">
        <v>521</v>
      </c>
      <c r="P63" s="673"/>
      <c r="Q63" s="681">
        <v>3</v>
      </c>
      <c r="R63" s="666">
        <v>15580</v>
      </c>
      <c r="S63" s="670" t="s">
        <v>966</v>
      </c>
    </row>
    <row r="64" spans="1:19" s="643" customFormat="1" ht="15" customHeight="1">
      <c r="A64" s="670" t="s">
        <v>987</v>
      </c>
      <c r="B64" s="663">
        <v>13033</v>
      </c>
      <c r="C64" s="666">
        <v>10668</v>
      </c>
      <c r="D64" s="665">
        <f>SUM(C64/B64*100)</f>
        <v>81.85375585053326</v>
      </c>
      <c r="E64" s="666">
        <v>11570</v>
      </c>
      <c r="F64" s="671">
        <f>SUM(E64/B64*100)</f>
        <v>88.7746489680043</v>
      </c>
      <c r="G64" s="672">
        <v>2767</v>
      </c>
      <c r="H64" s="665">
        <f>SUM(G64/B64*100)</f>
        <v>21.230722013350725</v>
      </c>
      <c r="I64" s="681"/>
      <c r="J64" s="681">
        <v>1</v>
      </c>
      <c r="K64" s="666">
        <v>0</v>
      </c>
      <c r="L64" s="681">
        <v>4</v>
      </c>
      <c r="M64" s="681">
        <v>767</v>
      </c>
      <c r="N64" s="681">
        <v>1</v>
      </c>
      <c r="O64" s="666">
        <v>2000</v>
      </c>
      <c r="P64" s="673"/>
      <c r="Q64" s="681">
        <v>6</v>
      </c>
      <c r="R64" s="666">
        <f>SUM(K64,M64,O64)</f>
        <v>2767</v>
      </c>
      <c r="S64" s="670" t="s">
        <v>987</v>
      </c>
    </row>
    <row r="65" spans="1:19" s="643" customFormat="1" ht="15" customHeight="1">
      <c r="A65" s="670" t="s">
        <v>988</v>
      </c>
      <c r="B65" s="663">
        <v>19408</v>
      </c>
      <c r="C65" s="666">
        <v>18089</v>
      </c>
      <c r="D65" s="665">
        <f>SUM(C65/B65*100)</f>
        <v>93.20383347073373</v>
      </c>
      <c r="E65" s="666">
        <v>28650</v>
      </c>
      <c r="F65" s="671">
        <f>SUM(E65/B65*100)</f>
        <v>147.61953833470733</v>
      </c>
      <c r="G65" s="672">
        <v>15082</v>
      </c>
      <c r="H65" s="665">
        <f>SUM(G65/B65*100)</f>
        <v>77.71022258862324</v>
      </c>
      <c r="I65" s="681"/>
      <c r="J65" s="681">
        <v>1</v>
      </c>
      <c r="K65" s="681">
        <v>5762</v>
      </c>
      <c r="L65" s="681">
        <v>7</v>
      </c>
      <c r="M65" s="681">
        <v>9320</v>
      </c>
      <c r="N65" s="666" t="s">
        <v>521</v>
      </c>
      <c r="O65" s="666" t="s">
        <v>521</v>
      </c>
      <c r="P65" s="673"/>
      <c r="Q65" s="681">
        <v>8</v>
      </c>
      <c r="R65" s="666">
        <f>SUM(K65,M65,O65)</f>
        <v>15082</v>
      </c>
      <c r="S65" s="670" t="s">
        <v>988</v>
      </c>
    </row>
    <row r="66" spans="1:19" s="643" customFormat="1" ht="15" customHeight="1">
      <c r="A66" s="670" t="s">
        <v>989</v>
      </c>
      <c r="B66" s="663">
        <v>10836</v>
      </c>
      <c r="C66" s="666">
        <v>10685</v>
      </c>
      <c r="D66" s="665">
        <f>SUM(C66/B66*100)</f>
        <v>98.6064968623108</v>
      </c>
      <c r="E66" s="666">
        <v>10730</v>
      </c>
      <c r="F66" s="671">
        <f>SUM(E66/B66*100)</f>
        <v>99.02177925433739</v>
      </c>
      <c r="G66" s="672">
        <v>10034</v>
      </c>
      <c r="H66" s="665">
        <f>SUM(G66/B66*100)</f>
        <v>92.59874492432631</v>
      </c>
      <c r="I66" s="661"/>
      <c r="J66" s="666">
        <v>1</v>
      </c>
      <c r="K66" s="681">
        <v>9027</v>
      </c>
      <c r="L66" s="666">
        <v>2</v>
      </c>
      <c r="M66" s="666">
        <v>1007</v>
      </c>
      <c r="N66" s="666" t="s">
        <v>521</v>
      </c>
      <c r="O66" s="666" t="s">
        <v>521</v>
      </c>
      <c r="P66" s="673"/>
      <c r="Q66" s="681">
        <v>3</v>
      </c>
      <c r="R66" s="666">
        <f>SUM(K66,M66,O66)</f>
        <v>10034</v>
      </c>
      <c r="S66" s="670" t="s">
        <v>989</v>
      </c>
    </row>
    <row r="67" spans="1:19" s="643" customFormat="1" ht="15" customHeight="1">
      <c r="A67" s="670"/>
      <c r="B67" s="663"/>
      <c r="C67" s="666"/>
      <c r="D67" s="665"/>
      <c r="E67" s="666"/>
      <c r="F67" s="682"/>
      <c r="G67" s="672"/>
      <c r="H67" s="665"/>
      <c r="I67" s="681"/>
      <c r="J67" s="666"/>
      <c r="K67" s="666"/>
      <c r="L67" s="681"/>
      <c r="M67" s="681"/>
      <c r="N67" s="681"/>
      <c r="O67" s="666"/>
      <c r="P67" s="658"/>
      <c r="Q67" s="681"/>
      <c r="R67" s="666"/>
      <c r="S67" s="670"/>
    </row>
    <row r="68" spans="1:19" s="662" customFormat="1" ht="15" customHeight="1">
      <c r="A68" s="667" t="s">
        <v>534</v>
      </c>
      <c r="B68" s="657">
        <f>SUM(B69:B70)</f>
        <v>114865</v>
      </c>
      <c r="C68" s="658">
        <f>SUM(C69:C70)</f>
        <v>109812</v>
      </c>
      <c r="D68" s="659">
        <f>SUM(C68/B68*100)</f>
        <v>95.60092282244374</v>
      </c>
      <c r="E68" s="658">
        <f>SUM(E69:E70)</f>
        <v>98882</v>
      </c>
      <c r="F68" s="660">
        <f>SUM(E68/B68*100)</f>
        <v>86.08540460540635</v>
      </c>
      <c r="G68" s="658">
        <f>SUM(G69:G70)</f>
        <v>69194</v>
      </c>
      <c r="H68" s="659">
        <f>SUM(G68/B68*100)</f>
        <v>60.239411483045316</v>
      </c>
      <c r="I68" s="658"/>
      <c r="J68" s="658">
        <f aca="true" t="shared" si="22" ref="J68:O68">SUM(J69:J70)</f>
        <v>2</v>
      </c>
      <c r="K68" s="658">
        <f t="shared" si="22"/>
        <v>60245</v>
      </c>
      <c r="L68" s="658">
        <f t="shared" si="22"/>
        <v>23</v>
      </c>
      <c r="M68" s="658">
        <f t="shared" si="22"/>
        <v>8519</v>
      </c>
      <c r="N68" s="658">
        <f t="shared" si="22"/>
        <v>1</v>
      </c>
      <c r="O68" s="658">
        <f t="shared" si="22"/>
        <v>430</v>
      </c>
      <c r="Q68" s="658">
        <f>SUM(Q69:Q70)</f>
        <v>26</v>
      </c>
      <c r="R68" s="692">
        <f>SUM(R69:R70)</f>
        <v>69194</v>
      </c>
      <c r="S68" s="667" t="s">
        <v>534</v>
      </c>
    </row>
    <row r="69" spans="1:19" s="643" customFormat="1" ht="15" customHeight="1">
      <c r="A69" s="670" t="s">
        <v>959</v>
      </c>
      <c r="B69" s="663">
        <v>92044</v>
      </c>
      <c r="C69" s="666">
        <v>87662</v>
      </c>
      <c r="D69" s="665">
        <f>SUM(C69/B69*100)</f>
        <v>95.2392334101082</v>
      </c>
      <c r="E69" s="666">
        <v>78032</v>
      </c>
      <c r="F69" s="671">
        <f>SUM(E69/B69*100)</f>
        <v>84.77684585632959</v>
      </c>
      <c r="G69" s="672">
        <v>51574</v>
      </c>
      <c r="H69" s="665">
        <f>SUM(G69/B69*100)</f>
        <v>56.031897788014426</v>
      </c>
      <c r="I69" s="681"/>
      <c r="J69" s="666">
        <v>1</v>
      </c>
      <c r="K69" s="666">
        <v>43745</v>
      </c>
      <c r="L69" s="681">
        <v>22</v>
      </c>
      <c r="M69" s="681">
        <v>7399</v>
      </c>
      <c r="N69" s="681">
        <v>1</v>
      </c>
      <c r="O69" s="666">
        <v>430</v>
      </c>
      <c r="P69" s="673"/>
      <c r="Q69" s="681">
        <v>24</v>
      </c>
      <c r="R69" s="666">
        <f>SUM(K69,M69,O69)</f>
        <v>51574</v>
      </c>
      <c r="S69" s="670" t="s">
        <v>959</v>
      </c>
    </row>
    <row r="70" spans="1:19" s="643" customFormat="1" ht="15" customHeight="1">
      <c r="A70" s="695" t="s">
        <v>986</v>
      </c>
      <c r="B70" s="696">
        <v>22821</v>
      </c>
      <c r="C70" s="697">
        <v>22150</v>
      </c>
      <c r="D70" s="698">
        <f>SUM(C70/B70*100)</f>
        <v>97.05972569124928</v>
      </c>
      <c r="E70" s="697">
        <v>20850</v>
      </c>
      <c r="F70" s="699">
        <f>SUM(E70/B70*100)</f>
        <v>91.36321808860261</v>
      </c>
      <c r="G70" s="700">
        <v>17620</v>
      </c>
      <c r="H70" s="698">
        <f>SUM(G70/B70*100)</f>
        <v>77.20958766048814</v>
      </c>
      <c r="I70" s="701"/>
      <c r="J70" s="701">
        <v>1</v>
      </c>
      <c r="K70" s="701">
        <v>16500</v>
      </c>
      <c r="L70" s="701">
        <v>1</v>
      </c>
      <c r="M70" s="701">
        <v>1120</v>
      </c>
      <c r="N70" s="697" t="s">
        <v>506</v>
      </c>
      <c r="O70" s="697" t="s">
        <v>506</v>
      </c>
      <c r="P70" s="702"/>
      <c r="Q70" s="701">
        <v>2</v>
      </c>
      <c r="R70" s="703">
        <f>SUM(K70,M70,O70)</f>
        <v>17620</v>
      </c>
      <c r="S70" s="695" t="s">
        <v>986</v>
      </c>
    </row>
    <row r="71" spans="1:18" s="643" customFormat="1" ht="12">
      <c r="A71" s="628" t="s">
        <v>535</v>
      </c>
      <c r="B71" s="628"/>
      <c r="C71" s="628"/>
      <c r="H71" s="704"/>
      <c r="R71" s="704"/>
    </row>
    <row r="72" spans="1:18" ht="13.5">
      <c r="A72" s="643"/>
      <c r="B72" s="643"/>
      <c r="C72" s="643"/>
      <c r="D72" s="643"/>
      <c r="E72" s="643"/>
      <c r="F72" s="643"/>
      <c r="G72" s="643"/>
      <c r="H72" s="704"/>
      <c r="R72" s="705"/>
    </row>
    <row r="73" spans="1:18" ht="13.5">
      <c r="A73" s="643"/>
      <c r="B73" s="643"/>
      <c r="C73" s="643"/>
      <c r="D73" s="643"/>
      <c r="E73" s="643"/>
      <c r="F73" s="643"/>
      <c r="G73" s="643"/>
      <c r="H73" s="704"/>
      <c r="R73" s="705"/>
    </row>
    <row r="74" spans="1:18" ht="13.5">
      <c r="A74" s="643"/>
      <c r="B74" s="643"/>
      <c r="C74" s="643"/>
      <c r="D74" s="643"/>
      <c r="E74" s="643"/>
      <c r="F74" s="643"/>
      <c r="G74" s="643"/>
      <c r="H74" s="704"/>
      <c r="R74" s="705"/>
    </row>
    <row r="75" spans="8:18" ht="13.5">
      <c r="H75" s="705"/>
      <c r="R75" s="705"/>
    </row>
    <row r="76" spans="8:18" ht="13.5">
      <c r="H76" s="705"/>
      <c r="R76" s="705"/>
    </row>
    <row r="77" spans="4:18" ht="13.5">
      <c r="D77" s="628"/>
      <c r="E77" s="628"/>
      <c r="F77" s="628"/>
      <c r="G77" s="628"/>
      <c r="H77" s="327"/>
      <c r="R77" s="705"/>
    </row>
    <row r="78" spans="8:18" ht="13.5">
      <c r="H78" s="705"/>
      <c r="R78" s="705"/>
    </row>
    <row r="79" spans="8:18" ht="13.5">
      <c r="H79" s="705"/>
      <c r="R79" s="705"/>
    </row>
    <row r="80" spans="8:18" ht="13.5">
      <c r="H80" s="705"/>
      <c r="R80" s="705"/>
    </row>
    <row r="81" spans="8:18" ht="13.5">
      <c r="H81" s="705"/>
      <c r="R81" s="705"/>
    </row>
    <row r="82" spans="8:18" ht="13.5">
      <c r="H82" s="705"/>
      <c r="R82" s="705"/>
    </row>
    <row r="83" spans="8:18" ht="13.5">
      <c r="H83" s="705"/>
      <c r="R83" s="705"/>
    </row>
    <row r="84" spans="8:18" ht="13.5">
      <c r="H84" s="705"/>
      <c r="R84" s="705"/>
    </row>
    <row r="85" spans="8:18" ht="13.5">
      <c r="H85" s="705"/>
      <c r="R85" s="705"/>
    </row>
    <row r="86" spans="8:18" ht="13.5">
      <c r="H86" s="705"/>
      <c r="R86" s="705"/>
    </row>
    <row r="87" spans="8:18" ht="13.5">
      <c r="H87" s="705"/>
      <c r="R87" s="705"/>
    </row>
    <row r="88" spans="8:18" ht="13.5">
      <c r="H88" s="705"/>
      <c r="R88" s="705"/>
    </row>
    <row r="89" spans="8:18" ht="13.5">
      <c r="H89" s="705"/>
      <c r="R89" s="705"/>
    </row>
    <row r="90" spans="8:18" ht="13.5">
      <c r="H90" s="705"/>
      <c r="R90" s="705"/>
    </row>
    <row r="91" spans="8:18" ht="13.5">
      <c r="H91" s="705"/>
      <c r="R91" s="705"/>
    </row>
    <row r="92" spans="8:18" ht="13.5">
      <c r="H92" s="705"/>
      <c r="R92" s="705"/>
    </row>
    <row r="93" spans="8:18" ht="13.5">
      <c r="H93" s="705"/>
      <c r="R93" s="705"/>
    </row>
    <row r="94" spans="8:18" ht="13.5">
      <c r="H94" s="705"/>
      <c r="R94" s="705"/>
    </row>
    <row r="95" spans="8:18" ht="13.5">
      <c r="H95" s="705"/>
      <c r="R95" s="705"/>
    </row>
    <row r="96" spans="8:18" ht="13.5">
      <c r="H96" s="705"/>
      <c r="R96" s="705"/>
    </row>
    <row r="97" spans="8:18" ht="13.5">
      <c r="H97" s="705"/>
      <c r="R97" s="705"/>
    </row>
    <row r="98" spans="8:18" ht="13.5">
      <c r="H98" s="705"/>
      <c r="R98" s="705"/>
    </row>
    <row r="99" spans="8:18" ht="13.5">
      <c r="H99" s="705"/>
      <c r="R99" s="705"/>
    </row>
    <row r="100" spans="8:18" ht="13.5">
      <c r="H100" s="705"/>
      <c r="R100" s="705"/>
    </row>
    <row r="101" spans="8:18" ht="13.5">
      <c r="H101" s="705"/>
      <c r="R101" s="705"/>
    </row>
    <row r="102" spans="8:18" ht="13.5">
      <c r="H102" s="705"/>
      <c r="R102" s="705"/>
    </row>
    <row r="103" spans="8:18" ht="13.5">
      <c r="H103" s="705"/>
      <c r="R103" s="705"/>
    </row>
    <row r="104" spans="8:18" ht="13.5">
      <c r="H104" s="705"/>
      <c r="R104" s="705"/>
    </row>
    <row r="105" spans="8:18" ht="13.5">
      <c r="H105" s="705"/>
      <c r="R105" s="705"/>
    </row>
    <row r="106" spans="8:18" ht="13.5">
      <c r="H106" s="705"/>
      <c r="R106" s="705"/>
    </row>
    <row r="107" spans="8:18" ht="13.5">
      <c r="H107" s="705"/>
      <c r="R107" s="705"/>
    </row>
    <row r="108" spans="8:18" ht="13.5">
      <c r="H108" s="705"/>
      <c r="R108" s="705"/>
    </row>
    <row r="109" spans="8:18" ht="13.5">
      <c r="H109" s="705"/>
      <c r="R109" s="705"/>
    </row>
    <row r="110" spans="8:18" ht="13.5">
      <c r="H110" s="705"/>
      <c r="R110" s="705"/>
    </row>
    <row r="111" spans="8:18" ht="13.5">
      <c r="H111" s="705"/>
      <c r="R111" s="705"/>
    </row>
    <row r="112" spans="8:18" ht="13.5">
      <c r="H112" s="705"/>
      <c r="R112" s="705"/>
    </row>
    <row r="113" spans="8:18" ht="13.5">
      <c r="H113" s="705"/>
      <c r="R113" s="705"/>
    </row>
    <row r="114" spans="8:18" ht="13.5">
      <c r="H114" s="705"/>
      <c r="R114" s="705"/>
    </row>
    <row r="115" spans="8:18" ht="13.5">
      <c r="H115" s="705"/>
      <c r="R115" s="705"/>
    </row>
    <row r="116" spans="8:18" ht="13.5">
      <c r="H116" s="705"/>
      <c r="R116" s="705"/>
    </row>
    <row r="117" spans="8:18" ht="13.5">
      <c r="H117" s="705"/>
      <c r="R117" s="705"/>
    </row>
    <row r="118" spans="8:18" ht="13.5">
      <c r="H118" s="705"/>
      <c r="R118" s="705"/>
    </row>
    <row r="119" spans="8:18" ht="13.5">
      <c r="H119" s="705"/>
      <c r="R119" s="705"/>
    </row>
    <row r="120" spans="8:18" ht="13.5">
      <c r="H120" s="705"/>
      <c r="R120" s="705"/>
    </row>
    <row r="121" spans="8:18" ht="13.5">
      <c r="H121" s="705"/>
      <c r="R121" s="705"/>
    </row>
    <row r="122" spans="8:18" ht="13.5">
      <c r="H122" s="705"/>
      <c r="R122" s="705"/>
    </row>
    <row r="123" spans="8:18" ht="13.5">
      <c r="H123" s="705"/>
      <c r="R123" s="705"/>
    </row>
    <row r="124" spans="8:18" ht="13.5">
      <c r="H124" s="705"/>
      <c r="R124" s="705"/>
    </row>
    <row r="125" spans="8:18" ht="13.5">
      <c r="H125" s="705"/>
      <c r="R125" s="705"/>
    </row>
    <row r="126" spans="8:18" ht="13.5">
      <c r="H126" s="705"/>
      <c r="R126" s="705"/>
    </row>
    <row r="127" spans="8:18" ht="13.5">
      <c r="H127" s="705"/>
      <c r="R127" s="705"/>
    </row>
    <row r="128" spans="8:18" ht="13.5">
      <c r="H128" s="705"/>
      <c r="R128" s="705"/>
    </row>
    <row r="129" spans="8:18" ht="13.5">
      <c r="H129" s="705"/>
      <c r="R129" s="705"/>
    </row>
    <row r="130" spans="8:18" ht="13.5">
      <c r="H130" s="705"/>
      <c r="R130" s="705"/>
    </row>
    <row r="131" spans="8:18" ht="13.5">
      <c r="H131" s="705"/>
      <c r="R131" s="705"/>
    </row>
    <row r="132" spans="8:18" ht="13.5">
      <c r="H132" s="705"/>
      <c r="R132" s="705"/>
    </row>
    <row r="133" spans="8:18" ht="13.5">
      <c r="H133" s="705"/>
      <c r="R133" s="705"/>
    </row>
    <row r="134" spans="8:18" ht="13.5">
      <c r="H134" s="705"/>
      <c r="R134" s="705"/>
    </row>
    <row r="135" spans="8:18" ht="13.5">
      <c r="H135" s="705"/>
      <c r="R135" s="705"/>
    </row>
    <row r="136" spans="8:18" ht="13.5">
      <c r="H136" s="705"/>
      <c r="R136" s="705"/>
    </row>
    <row r="137" spans="8:18" ht="13.5">
      <c r="H137" s="705"/>
      <c r="R137" s="705"/>
    </row>
    <row r="138" spans="8:18" ht="13.5">
      <c r="H138" s="705"/>
      <c r="R138" s="705"/>
    </row>
    <row r="139" spans="8:18" ht="13.5">
      <c r="H139" s="705"/>
      <c r="R139" s="705"/>
    </row>
    <row r="140" ht="13.5">
      <c r="H140" s="705"/>
    </row>
    <row r="141" ht="13.5">
      <c r="H141" s="705"/>
    </row>
    <row r="142" ht="13.5">
      <c r="H142" s="705"/>
    </row>
    <row r="143" ht="13.5">
      <c r="H143" s="705"/>
    </row>
    <row r="144" ht="13.5">
      <c r="H144" s="705"/>
    </row>
    <row r="145" ht="13.5">
      <c r="H145" s="705"/>
    </row>
    <row r="146" ht="13.5">
      <c r="H146" s="705"/>
    </row>
    <row r="147" ht="13.5">
      <c r="H147" s="705"/>
    </row>
    <row r="148" ht="13.5">
      <c r="H148" s="705"/>
    </row>
    <row r="149" ht="13.5">
      <c r="H149" s="705"/>
    </row>
    <row r="150" ht="13.5">
      <c r="H150" s="705"/>
    </row>
    <row r="151" ht="13.5">
      <c r="H151" s="705"/>
    </row>
    <row r="152" ht="13.5">
      <c r="H152" s="705"/>
    </row>
    <row r="153" ht="13.5">
      <c r="H153" s="705"/>
    </row>
    <row r="154" ht="13.5">
      <c r="H154" s="705"/>
    </row>
    <row r="155" ht="13.5">
      <c r="H155" s="705"/>
    </row>
    <row r="156" ht="13.5">
      <c r="H156" s="705"/>
    </row>
    <row r="157" ht="13.5">
      <c r="H157" s="705"/>
    </row>
    <row r="158" ht="13.5">
      <c r="H158" s="705"/>
    </row>
    <row r="159" ht="13.5">
      <c r="H159" s="705"/>
    </row>
    <row r="160" ht="13.5">
      <c r="H160" s="705"/>
    </row>
    <row r="161" ht="13.5">
      <c r="H161" s="705"/>
    </row>
    <row r="162" ht="13.5">
      <c r="H162" s="705"/>
    </row>
    <row r="163" ht="13.5">
      <c r="H163" s="705"/>
    </row>
    <row r="164" ht="13.5">
      <c r="H164" s="705"/>
    </row>
    <row r="165" ht="13.5">
      <c r="H165" s="705"/>
    </row>
    <row r="166" ht="13.5">
      <c r="H166" s="705"/>
    </row>
    <row r="167" ht="13.5">
      <c r="H167" s="705"/>
    </row>
    <row r="168" ht="13.5">
      <c r="H168" s="705"/>
    </row>
    <row r="169" ht="13.5">
      <c r="H169" s="705"/>
    </row>
    <row r="170" ht="13.5">
      <c r="H170" s="705"/>
    </row>
    <row r="171" ht="13.5">
      <c r="H171" s="705"/>
    </row>
    <row r="172" ht="13.5">
      <c r="H172" s="705"/>
    </row>
    <row r="173" ht="13.5">
      <c r="H173" s="705"/>
    </row>
    <row r="174" ht="13.5">
      <c r="H174" s="705"/>
    </row>
    <row r="175" ht="13.5">
      <c r="H175" s="705"/>
    </row>
    <row r="176" ht="13.5">
      <c r="H176" s="705"/>
    </row>
    <row r="177" ht="13.5">
      <c r="H177" s="705"/>
    </row>
    <row r="178" ht="13.5">
      <c r="H178" s="705"/>
    </row>
    <row r="179" ht="13.5">
      <c r="H179" s="705"/>
    </row>
    <row r="180" ht="13.5">
      <c r="H180" s="705"/>
    </row>
    <row r="181" ht="13.5">
      <c r="H181" s="705"/>
    </row>
    <row r="182" ht="13.5">
      <c r="H182" s="705"/>
    </row>
    <row r="183" ht="13.5">
      <c r="H183" s="705"/>
    </row>
    <row r="184" ht="13.5">
      <c r="H184" s="705"/>
    </row>
    <row r="185" ht="13.5">
      <c r="H185" s="705"/>
    </row>
    <row r="186" ht="13.5">
      <c r="H186" s="705"/>
    </row>
    <row r="187" ht="13.5">
      <c r="H187" s="705"/>
    </row>
    <row r="188" ht="13.5">
      <c r="H188" s="705"/>
    </row>
    <row r="189" ht="13.5">
      <c r="H189" s="705"/>
    </row>
    <row r="190" ht="13.5">
      <c r="H190" s="705"/>
    </row>
    <row r="191" ht="13.5">
      <c r="H191" s="705"/>
    </row>
    <row r="192" ht="13.5">
      <c r="H192" s="705"/>
    </row>
    <row r="193" ht="13.5">
      <c r="H193" s="705"/>
    </row>
    <row r="194" ht="13.5">
      <c r="H194" s="705"/>
    </row>
    <row r="195" ht="13.5">
      <c r="H195" s="705"/>
    </row>
    <row r="196" ht="13.5">
      <c r="H196" s="705"/>
    </row>
    <row r="197" ht="13.5">
      <c r="H197" s="705"/>
    </row>
    <row r="198" ht="13.5">
      <c r="H198" s="705"/>
    </row>
    <row r="199" ht="13.5">
      <c r="H199" s="705"/>
    </row>
    <row r="200" ht="13.5">
      <c r="H200" s="705"/>
    </row>
    <row r="201" ht="13.5">
      <c r="H201" s="705"/>
    </row>
    <row r="202" ht="13.5">
      <c r="H202" s="705"/>
    </row>
    <row r="203" ht="13.5">
      <c r="H203" s="705"/>
    </row>
    <row r="204" ht="13.5">
      <c r="H204" s="705"/>
    </row>
    <row r="205" ht="13.5">
      <c r="H205" s="705"/>
    </row>
    <row r="206" ht="13.5">
      <c r="H206" s="705"/>
    </row>
    <row r="207" ht="13.5">
      <c r="H207" s="705"/>
    </row>
    <row r="208" ht="13.5">
      <c r="H208" s="705"/>
    </row>
    <row r="209" ht="13.5">
      <c r="H209" s="705"/>
    </row>
    <row r="210" ht="13.5">
      <c r="H210" s="705"/>
    </row>
    <row r="211" ht="13.5">
      <c r="H211" s="705"/>
    </row>
    <row r="212" ht="13.5">
      <c r="H212" s="705"/>
    </row>
    <row r="213" ht="13.5">
      <c r="H213" s="705"/>
    </row>
    <row r="214" ht="13.5">
      <c r="H214" s="705"/>
    </row>
    <row r="215" ht="13.5">
      <c r="H215" s="705"/>
    </row>
    <row r="216" ht="13.5">
      <c r="H216" s="705"/>
    </row>
    <row r="217" ht="13.5">
      <c r="H217" s="705"/>
    </row>
    <row r="218" ht="13.5">
      <c r="H218" s="705"/>
    </row>
    <row r="219" ht="13.5">
      <c r="H219" s="705"/>
    </row>
    <row r="220" ht="13.5">
      <c r="H220" s="705"/>
    </row>
    <row r="221" ht="13.5">
      <c r="H221" s="705"/>
    </row>
    <row r="222" ht="13.5">
      <c r="H222" s="705"/>
    </row>
    <row r="223" ht="13.5">
      <c r="H223" s="705"/>
    </row>
    <row r="224" ht="13.5">
      <c r="H224" s="705"/>
    </row>
    <row r="225" ht="13.5">
      <c r="H225" s="705"/>
    </row>
    <row r="226" ht="13.5">
      <c r="H226" s="705"/>
    </row>
    <row r="227" ht="13.5">
      <c r="H227" s="705"/>
    </row>
    <row r="228" ht="13.5">
      <c r="H228" s="705"/>
    </row>
    <row r="229" ht="13.5">
      <c r="H229" s="705"/>
    </row>
    <row r="230" ht="13.5">
      <c r="H230" s="705"/>
    </row>
    <row r="231" ht="13.5">
      <c r="H231" s="705"/>
    </row>
    <row r="232" ht="13.5">
      <c r="H232" s="705"/>
    </row>
    <row r="233" ht="13.5">
      <c r="H233" s="705"/>
    </row>
    <row r="234" ht="13.5">
      <c r="H234" s="705"/>
    </row>
    <row r="235" ht="13.5">
      <c r="H235" s="705"/>
    </row>
    <row r="236" ht="13.5">
      <c r="H236" s="705"/>
    </row>
    <row r="237" ht="13.5">
      <c r="H237" s="705"/>
    </row>
    <row r="238" ht="13.5">
      <c r="H238" s="705"/>
    </row>
    <row r="239" ht="13.5">
      <c r="H239" s="705"/>
    </row>
    <row r="240" ht="13.5">
      <c r="H240" s="705"/>
    </row>
    <row r="241" ht="13.5">
      <c r="H241" s="705"/>
    </row>
    <row r="242" ht="13.5">
      <c r="H242" s="705"/>
    </row>
    <row r="243" ht="13.5">
      <c r="H243" s="705"/>
    </row>
    <row r="244" ht="13.5">
      <c r="H244" s="705"/>
    </row>
    <row r="245" ht="13.5">
      <c r="H245" s="705"/>
    </row>
    <row r="246" ht="13.5">
      <c r="H246" s="705"/>
    </row>
    <row r="247" ht="13.5">
      <c r="H247" s="705"/>
    </row>
    <row r="248" ht="13.5">
      <c r="H248" s="705"/>
    </row>
    <row r="249" ht="13.5">
      <c r="H249" s="705"/>
    </row>
    <row r="250" ht="13.5">
      <c r="H250" s="705"/>
    </row>
    <row r="251" ht="13.5">
      <c r="H251" s="705"/>
    </row>
    <row r="252" ht="13.5">
      <c r="H252" s="705"/>
    </row>
    <row r="253" ht="13.5">
      <c r="H253" s="705"/>
    </row>
    <row r="254" ht="13.5">
      <c r="H254" s="705"/>
    </row>
    <row r="255" ht="13.5">
      <c r="H255" s="705"/>
    </row>
    <row r="256" ht="13.5">
      <c r="H256" s="705"/>
    </row>
    <row r="257" ht="13.5">
      <c r="H257" s="705"/>
    </row>
    <row r="258" ht="13.5">
      <c r="H258" s="705"/>
    </row>
    <row r="259" ht="13.5">
      <c r="H259" s="705"/>
    </row>
    <row r="260" ht="13.5">
      <c r="H260" s="705"/>
    </row>
    <row r="261" ht="13.5">
      <c r="H261" s="705"/>
    </row>
    <row r="262" ht="13.5">
      <c r="H262" s="705"/>
    </row>
    <row r="263" ht="13.5">
      <c r="H263" s="705"/>
    </row>
    <row r="264" ht="13.5">
      <c r="H264" s="705"/>
    </row>
    <row r="265" ht="13.5">
      <c r="H265" s="705"/>
    </row>
    <row r="266" ht="13.5">
      <c r="H266" s="705"/>
    </row>
    <row r="267" ht="13.5">
      <c r="H267" s="705"/>
    </row>
    <row r="268" ht="13.5">
      <c r="H268" s="705"/>
    </row>
    <row r="269" ht="13.5">
      <c r="H269" s="705"/>
    </row>
    <row r="270" ht="13.5">
      <c r="H270" s="705"/>
    </row>
    <row r="271" ht="13.5">
      <c r="H271" s="705"/>
    </row>
    <row r="272" ht="13.5">
      <c r="H272" s="705"/>
    </row>
    <row r="273" ht="13.5">
      <c r="H273" s="705"/>
    </row>
    <row r="274" ht="13.5">
      <c r="H274" s="705"/>
    </row>
    <row r="275" ht="13.5">
      <c r="H275" s="705"/>
    </row>
    <row r="276" ht="13.5">
      <c r="H276" s="705"/>
    </row>
    <row r="277" ht="13.5">
      <c r="H277" s="705"/>
    </row>
    <row r="278" ht="13.5">
      <c r="H278" s="705"/>
    </row>
    <row r="279" ht="13.5">
      <c r="H279" s="705"/>
    </row>
    <row r="280" ht="13.5">
      <c r="H280" s="705"/>
    </row>
    <row r="281" ht="13.5">
      <c r="H281" s="705"/>
    </row>
    <row r="282" ht="13.5">
      <c r="H282" s="705"/>
    </row>
    <row r="283" ht="13.5">
      <c r="H283" s="705"/>
    </row>
    <row r="284" ht="13.5">
      <c r="H284" s="705"/>
    </row>
    <row r="285" ht="13.5">
      <c r="H285" s="705"/>
    </row>
    <row r="286" ht="13.5">
      <c r="H286" s="705"/>
    </row>
    <row r="287" ht="13.5">
      <c r="H287" s="705"/>
    </row>
    <row r="288" ht="13.5">
      <c r="H288" s="705"/>
    </row>
    <row r="289" ht="13.5">
      <c r="H289" s="705"/>
    </row>
    <row r="290" ht="13.5">
      <c r="H290" s="705"/>
    </row>
    <row r="291" ht="13.5">
      <c r="H291" s="705"/>
    </row>
    <row r="292" ht="13.5">
      <c r="H292" s="705"/>
    </row>
    <row r="293" ht="13.5">
      <c r="H293" s="705"/>
    </row>
    <row r="294" ht="13.5">
      <c r="H294" s="705"/>
    </row>
    <row r="295" ht="13.5">
      <c r="H295" s="705"/>
    </row>
    <row r="296" ht="13.5">
      <c r="H296" s="705"/>
    </row>
    <row r="297" ht="13.5">
      <c r="H297" s="705"/>
    </row>
    <row r="298" ht="13.5">
      <c r="H298" s="705"/>
    </row>
    <row r="299" ht="13.5">
      <c r="H299" s="705"/>
    </row>
    <row r="300" ht="13.5">
      <c r="H300" s="705"/>
    </row>
    <row r="301" ht="13.5">
      <c r="H301" s="705"/>
    </row>
    <row r="302" ht="13.5">
      <c r="H302" s="705"/>
    </row>
    <row r="303" ht="13.5">
      <c r="H303" s="705"/>
    </row>
    <row r="304" ht="13.5">
      <c r="H304" s="705"/>
    </row>
    <row r="305" ht="13.5">
      <c r="H305" s="705"/>
    </row>
    <row r="306" ht="13.5">
      <c r="H306" s="705"/>
    </row>
    <row r="307" ht="13.5">
      <c r="H307" s="705"/>
    </row>
    <row r="308" ht="13.5">
      <c r="H308" s="705"/>
    </row>
    <row r="309" ht="13.5">
      <c r="H309" s="705"/>
    </row>
    <row r="310" ht="13.5">
      <c r="H310" s="705"/>
    </row>
    <row r="311" ht="13.5">
      <c r="H311" s="705"/>
    </row>
    <row r="312" ht="13.5">
      <c r="H312" s="705"/>
    </row>
    <row r="313" ht="13.5">
      <c r="H313" s="705"/>
    </row>
    <row r="314" ht="13.5">
      <c r="H314" s="705"/>
    </row>
    <row r="315" ht="13.5">
      <c r="H315" s="705"/>
    </row>
    <row r="316" ht="13.5">
      <c r="H316" s="705"/>
    </row>
    <row r="317" ht="13.5">
      <c r="H317" s="705"/>
    </row>
    <row r="318" ht="13.5">
      <c r="H318" s="705"/>
    </row>
    <row r="319" ht="13.5">
      <c r="H319" s="705"/>
    </row>
    <row r="320" ht="13.5">
      <c r="H320" s="705"/>
    </row>
    <row r="321" ht="13.5">
      <c r="H321" s="705"/>
    </row>
    <row r="322" ht="13.5">
      <c r="H322" s="705"/>
    </row>
    <row r="323" ht="13.5">
      <c r="H323" s="705"/>
    </row>
    <row r="324" ht="13.5">
      <c r="H324" s="705"/>
    </row>
    <row r="325" ht="13.5">
      <c r="H325" s="705"/>
    </row>
    <row r="326" ht="13.5">
      <c r="H326" s="705"/>
    </row>
    <row r="327" ht="13.5">
      <c r="H327" s="705"/>
    </row>
    <row r="328" ht="13.5">
      <c r="H328" s="705"/>
    </row>
    <row r="329" ht="13.5">
      <c r="H329" s="705"/>
    </row>
    <row r="330" ht="13.5">
      <c r="H330" s="705"/>
    </row>
    <row r="331" ht="13.5">
      <c r="H331" s="705"/>
    </row>
    <row r="332" ht="13.5">
      <c r="H332" s="705"/>
    </row>
    <row r="333" ht="13.5">
      <c r="H333" s="705"/>
    </row>
    <row r="334" ht="13.5">
      <c r="H334" s="705"/>
    </row>
    <row r="335" ht="13.5">
      <c r="H335" s="705"/>
    </row>
    <row r="336" ht="13.5">
      <c r="H336" s="705"/>
    </row>
    <row r="337" ht="13.5">
      <c r="H337" s="705"/>
    </row>
    <row r="338" ht="13.5">
      <c r="H338" s="705"/>
    </row>
    <row r="339" ht="13.5">
      <c r="H339" s="705"/>
    </row>
    <row r="340" ht="13.5">
      <c r="H340" s="705"/>
    </row>
    <row r="341" ht="13.5">
      <c r="H341" s="705"/>
    </row>
    <row r="342" ht="13.5">
      <c r="H342" s="705"/>
    </row>
    <row r="343" ht="13.5">
      <c r="H343" s="705"/>
    </row>
    <row r="344" ht="13.5">
      <c r="H344" s="705"/>
    </row>
    <row r="345" ht="13.5">
      <c r="H345" s="705"/>
    </row>
    <row r="346" ht="13.5">
      <c r="H346" s="705"/>
    </row>
    <row r="347" ht="13.5">
      <c r="H347" s="705"/>
    </row>
    <row r="348" ht="13.5">
      <c r="H348" s="705"/>
    </row>
    <row r="349" ht="13.5">
      <c r="H349" s="705"/>
    </row>
    <row r="350" ht="13.5">
      <c r="H350" s="705"/>
    </row>
    <row r="351" ht="13.5">
      <c r="H351" s="705"/>
    </row>
    <row r="352" ht="13.5">
      <c r="H352" s="705"/>
    </row>
    <row r="353" ht="13.5">
      <c r="H353" s="705"/>
    </row>
    <row r="354" ht="13.5">
      <c r="H354" s="705"/>
    </row>
    <row r="355" ht="13.5">
      <c r="H355" s="705"/>
    </row>
    <row r="356" ht="13.5">
      <c r="H356" s="705"/>
    </row>
    <row r="357" ht="13.5">
      <c r="H357" s="705"/>
    </row>
    <row r="358" ht="13.5">
      <c r="H358" s="705"/>
    </row>
    <row r="359" ht="13.5">
      <c r="H359" s="705"/>
    </row>
    <row r="360" ht="13.5">
      <c r="H360" s="705"/>
    </row>
    <row r="361" ht="13.5">
      <c r="H361" s="705"/>
    </row>
    <row r="362" ht="13.5">
      <c r="H362" s="705"/>
    </row>
    <row r="363" ht="13.5">
      <c r="H363" s="705"/>
    </row>
    <row r="364" ht="13.5">
      <c r="H364" s="705"/>
    </row>
    <row r="365" ht="13.5">
      <c r="H365" s="705"/>
    </row>
    <row r="366" ht="13.5">
      <c r="H366" s="705"/>
    </row>
    <row r="367" ht="13.5">
      <c r="H367" s="705"/>
    </row>
    <row r="368" ht="13.5">
      <c r="H368" s="705"/>
    </row>
    <row r="369" ht="13.5">
      <c r="H369" s="705"/>
    </row>
    <row r="370" ht="13.5">
      <c r="H370" s="705"/>
    </row>
    <row r="371" ht="13.5">
      <c r="H371" s="705"/>
    </row>
    <row r="372" ht="13.5">
      <c r="H372" s="705"/>
    </row>
    <row r="373" ht="13.5">
      <c r="H373" s="705"/>
    </row>
    <row r="374" ht="13.5">
      <c r="H374" s="705"/>
    </row>
    <row r="375" ht="13.5">
      <c r="H375" s="705"/>
    </row>
    <row r="376" ht="13.5">
      <c r="H376" s="705"/>
    </row>
    <row r="377" ht="13.5">
      <c r="H377" s="705"/>
    </row>
    <row r="378" ht="13.5">
      <c r="H378" s="705"/>
    </row>
    <row r="379" ht="13.5">
      <c r="H379" s="705"/>
    </row>
    <row r="380" ht="13.5">
      <c r="H380" s="705"/>
    </row>
    <row r="381" ht="13.5">
      <c r="H381" s="705"/>
    </row>
    <row r="382" ht="13.5">
      <c r="H382" s="705"/>
    </row>
    <row r="383" ht="13.5">
      <c r="H383" s="705"/>
    </row>
    <row r="384" ht="13.5">
      <c r="H384" s="705"/>
    </row>
    <row r="385" ht="13.5">
      <c r="H385" s="705"/>
    </row>
    <row r="386" ht="13.5">
      <c r="H386" s="705"/>
    </row>
    <row r="387" ht="13.5">
      <c r="H387" s="705"/>
    </row>
    <row r="388" ht="13.5">
      <c r="H388" s="705"/>
    </row>
    <row r="389" ht="13.5">
      <c r="H389" s="705"/>
    </row>
    <row r="390" ht="13.5">
      <c r="H390" s="705"/>
    </row>
    <row r="391" ht="13.5">
      <c r="H391" s="705"/>
    </row>
    <row r="392" ht="13.5">
      <c r="H392" s="705"/>
    </row>
    <row r="393" ht="13.5">
      <c r="H393" s="705"/>
    </row>
    <row r="394" ht="13.5">
      <c r="H394" s="705"/>
    </row>
    <row r="395" ht="13.5">
      <c r="H395" s="705"/>
    </row>
    <row r="396" ht="13.5">
      <c r="H396" s="705"/>
    </row>
    <row r="397" ht="13.5">
      <c r="H397" s="705"/>
    </row>
    <row r="398" ht="13.5">
      <c r="H398" s="705"/>
    </row>
    <row r="399" ht="13.5">
      <c r="H399" s="705"/>
    </row>
    <row r="400" ht="13.5">
      <c r="H400" s="705"/>
    </row>
    <row r="401" ht="13.5">
      <c r="H401" s="705"/>
    </row>
    <row r="402" ht="13.5">
      <c r="H402" s="705"/>
    </row>
    <row r="403" ht="13.5">
      <c r="H403" s="705"/>
    </row>
    <row r="404" ht="13.5">
      <c r="H404" s="705"/>
    </row>
    <row r="405" ht="13.5">
      <c r="H405" s="705"/>
    </row>
    <row r="406" ht="13.5">
      <c r="H406" s="705"/>
    </row>
    <row r="407" ht="13.5">
      <c r="H407" s="705"/>
    </row>
    <row r="408" ht="13.5">
      <c r="H408" s="705"/>
    </row>
    <row r="409" ht="13.5">
      <c r="H409" s="705"/>
    </row>
    <row r="410" ht="13.5">
      <c r="H410" s="705"/>
    </row>
    <row r="411" ht="13.5">
      <c r="H411" s="705"/>
    </row>
    <row r="412" ht="13.5">
      <c r="H412" s="705"/>
    </row>
    <row r="413" ht="13.5">
      <c r="H413" s="705"/>
    </row>
    <row r="414" ht="13.5">
      <c r="H414" s="705"/>
    </row>
    <row r="415" ht="13.5">
      <c r="H415" s="705"/>
    </row>
    <row r="416" ht="13.5">
      <c r="H416" s="705"/>
    </row>
    <row r="417" ht="13.5">
      <c r="H417" s="705"/>
    </row>
    <row r="418" ht="13.5">
      <c r="H418" s="705"/>
    </row>
    <row r="419" ht="13.5">
      <c r="H419" s="705"/>
    </row>
    <row r="420" ht="13.5">
      <c r="H420" s="705"/>
    </row>
    <row r="421" ht="13.5">
      <c r="H421" s="705"/>
    </row>
    <row r="422" ht="13.5">
      <c r="H422" s="705"/>
    </row>
    <row r="423" ht="13.5">
      <c r="H423" s="705"/>
    </row>
    <row r="424" ht="13.5">
      <c r="H424" s="705"/>
    </row>
    <row r="425" ht="13.5">
      <c r="H425" s="705"/>
    </row>
    <row r="426" ht="13.5">
      <c r="H426" s="705"/>
    </row>
    <row r="427" ht="13.5">
      <c r="H427" s="705"/>
    </row>
    <row r="428" ht="13.5">
      <c r="H428" s="705"/>
    </row>
    <row r="429" ht="13.5">
      <c r="H429" s="705"/>
    </row>
    <row r="430" ht="13.5">
      <c r="H430" s="705"/>
    </row>
    <row r="431" ht="13.5">
      <c r="H431" s="705"/>
    </row>
    <row r="432" ht="13.5">
      <c r="H432" s="705"/>
    </row>
    <row r="433" ht="13.5">
      <c r="H433" s="705"/>
    </row>
    <row r="434" ht="13.5">
      <c r="H434" s="705"/>
    </row>
    <row r="435" ht="13.5">
      <c r="H435" s="705"/>
    </row>
    <row r="436" ht="13.5">
      <c r="H436" s="705"/>
    </row>
    <row r="437" ht="13.5">
      <c r="H437" s="705"/>
    </row>
    <row r="438" ht="13.5">
      <c r="H438" s="705"/>
    </row>
    <row r="439" ht="13.5">
      <c r="H439" s="705"/>
    </row>
    <row r="440" ht="13.5">
      <c r="H440" s="705"/>
    </row>
    <row r="441" ht="13.5">
      <c r="H441" s="705"/>
    </row>
    <row r="442" ht="13.5">
      <c r="H442" s="705"/>
    </row>
    <row r="443" ht="13.5">
      <c r="H443" s="705"/>
    </row>
    <row r="444" ht="13.5">
      <c r="H444" s="705"/>
    </row>
    <row r="445" ht="13.5">
      <c r="H445" s="705"/>
    </row>
    <row r="446" ht="13.5">
      <c r="H446" s="705"/>
    </row>
    <row r="447" ht="13.5">
      <c r="H447" s="705"/>
    </row>
    <row r="448" ht="13.5">
      <c r="H448" s="705"/>
    </row>
    <row r="449" ht="13.5">
      <c r="H449" s="705"/>
    </row>
    <row r="450" ht="13.5">
      <c r="H450" s="705"/>
    </row>
    <row r="451" ht="13.5">
      <c r="H451" s="705"/>
    </row>
    <row r="452" ht="13.5">
      <c r="H452" s="705"/>
    </row>
    <row r="453" ht="13.5">
      <c r="H453" s="705"/>
    </row>
    <row r="454" ht="13.5">
      <c r="H454" s="705"/>
    </row>
    <row r="455" ht="13.5">
      <c r="H455" s="705"/>
    </row>
    <row r="456" ht="13.5">
      <c r="H456" s="705"/>
    </row>
    <row r="457" ht="13.5">
      <c r="H457" s="705"/>
    </row>
    <row r="458" ht="13.5">
      <c r="H458" s="705"/>
    </row>
    <row r="459" ht="13.5">
      <c r="H459" s="705"/>
    </row>
    <row r="460" ht="13.5">
      <c r="H460" s="705"/>
    </row>
    <row r="461" ht="13.5">
      <c r="H461" s="705"/>
    </row>
    <row r="462" ht="13.5">
      <c r="H462" s="705"/>
    </row>
    <row r="463" ht="13.5">
      <c r="H463" s="705"/>
    </row>
    <row r="464" ht="13.5">
      <c r="H464" s="705"/>
    </row>
    <row r="465" ht="13.5">
      <c r="H465" s="705"/>
    </row>
    <row r="466" ht="13.5">
      <c r="H466" s="705"/>
    </row>
    <row r="467" ht="13.5">
      <c r="H467" s="705"/>
    </row>
    <row r="468" ht="13.5">
      <c r="H468" s="705"/>
    </row>
    <row r="469" ht="13.5">
      <c r="H469" s="705"/>
    </row>
    <row r="470" ht="13.5">
      <c r="H470" s="705"/>
    </row>
    <row r="471" ht="13.5">
      <c r="H471" s="705"/>
    </row>
    <row r="472" ht="13.5">
      <c r="H472" s="705"/>
    </row>
    <row r="473" ht="13.5">
      <c r="H473" s="705"/>
    </row>
    <row r="474" ht="13.5">
      <c r="H474" s="705"/>
    </row>
    <row r="475" ht="13.5">
      <c r="H475" s="705"/>
    </row>
    <row r="476" ht="13.5">
      <c r="H476" s="705"/>
    </row>
    <row r="477" ht="13.5">
      <c r="H477" s="705"/>
    </row>
    <row r="478" ht="13.5">
      <c r="H478" s="705"/>
    </row>
    <row r="479" ht="13.5">
      <c r="H479" s="705"/>
    </row>
    <row r="480" ht="13.5">
      <c r="H480" s="705"/>
    </row>
    <row r="481" ht="13.5">
      <c r="H481" s="705"/>
    </row>
    <row r="482" ht="13.5">
      <c r="H482" s="705"/>
    </row>
    <row r="483" ht="13.5">
      <c r="H483" s="705"/>
    </row>
    <row r="484" ht="13.5">
      <c r="H484" s="705"/>
    </row>
    <row r="485" ht="13.5">
      <c r="H485" s="705"/>
    </row>
    <row r="486" ht="13.5">
      <c r="H486" s="705"/>
    </row>
    <row r="487" ht="13.5">
      <c r="H487" s="705"/>
    </row>
    <row r="488" ht="13.5">
      <c r="H488" s="705"/>
    </row>
    <row r="489" ht="13.5">
      <c r="H489" s="705"/>
    </row>
    <row r="490" ht="13.5">
      <c r="H490" s="705"/>
    </row>
    <row r="491" ht="13.5">
      <c r="H491" s="705"/>
    </row>
    <row r="492" ht="13.5">
      <c r="H492" s="705"/>
    </row>
    <row r="493" ht="13.5">
      <c r="H493" s="705"/>
    </row>
    <row r="494" ht="13.5">
      <c r="H494" s="705"/>
    </row>
    <row r="495" ht="13.5">
      <c r="H495" s="705"/>
    </row>
    <row r="496" ht="13.5">
      <c r="H496" s="705"/>
    </row>
    <row r="497" ht="13.5">
      <c r="H497" s="705"/>
    </row>
    <row r="498" ht="13.5">
      <c r="H498" s="705"/>
    </row>
    <row r="499" ht="13.5">
      <c r="H499" s="705"/>
    </row>
    <row r="500" ht="13.5">
      <c r="H500" s="705"/>
    </row>
    <row r="501" ht="13.5">
      <c r="H501" s="705"/>
    </row>
    <row r="502" ht="13.5">
      <c r="H502" s="705"/>
    </row>
    <row r="503" ht="13.5">
      <c r="H503" s="705"/>
    </row>
    <row r="504" ht="13.5">
      <c r="H504" s="705"/>
    </row>
    <row r="505" ht="13.5">
      <c r="H505" s="705"/>
    </row>
    <row r="506" ht="13.5">
      <c r="H506" s="705"/>
    </row>
    <row r="507" ht="13.5">
      <c r="H507" s="705"/>
    </row>
    <row r="508" ht="13.5">
      <c r="H508" s="705"/>
    </row>
    <row r="509" ht="13.5">
      <c r="H509" s="705"/>
    </row>
    <row r="510" ht="13.5">
      <c r="H510" s="705"/>
    </row>
    <row r="511" ht="13.5">
      <c r="H511" s="705"/>
    </row>
    <row r="512" ht="13.5">
      <c r="H512" s="705"/>
    </row>
    <row r="513" ht="13.5">
      <c r="H513" s="705"/>
    </row>
    <row r="514" ht="13.5">
      <c r="H514" s="705"/>
    </row>
    <row r="515" ht="13.5">
      <c r="H515" s="705"/>
    </row>
    <row r="516" ht="13.5">
      <c r="H516" s="705"/>
    </row>
    <row r="517" ht="13.5">
      <c r="H517" s="705"/>
    </row>
    <row r="518" ht="13.5">
      <c r="H518" s="705"/>
    </row>
    <row r="519" ht="13.5">
      <c r="H519" s="705"/>
    </row>
    <row r="520" ht="13.5">
      <c r="H520" s="705"/>
    </row>
    <row r="521" ht="13.5">
      <c r="H521" s="705"/>
    </row>
    <row r="522" ht="13.5">
      <c r="H522" s="705"/>
    </row>
    <row r="523" ht="13.5">
      <c r="H523" s="705"/>
    </row>
    <row r="524" ht="13.5">
      <c r="H524" s="705"/>
    </row>
    <row r="525" ht="13.5">
      <c r="H525" s="705"/>
    </row>
    <row r="526" ht="13.5">
      <c r="H526" s="705"/>
    </row>
    <row r="527" ht="13.5">
      <c r="H527" s="705"/>
    </row>
    <row r="528" ht="13.5">
      <c r="H528" s="705"/>
    </row>
    <row r="529" ht="13.5">
      <c r="H529" s="705"/>
    </row>
    <row r="530" ht="13.5">
      <c r="H530" s="705"/>
    </row>
    <row r="531" ht="13.5">
      <c r="H531" s="705"/>
    </row>
    <row r="532" ht="13.5">
      <c r="H532" s="705"/>
    </row>
    <row r="533" ht="13.5">
      <c r="H533" s="705"/>
    </row>
    <row r="534" ht="13.5">
      <c r="H534" s="705"/>
    </row>
    <row r="535" ht="13.5">
      <c r="H535" s="705"/>
    </row>
    <row r="536" ht="13.5">
      <c r="H536" s="705"/>
    </row>
    <row r="537" ht="13.5">
      <c r="H537" s="705"/>
    </row>
    <row r="538" ht="13.5">
      <c r="H538" s="705"/>
    </row>
    <row r="539" ht="13.5">
      <c r="H539" s="705"/>
    </row>
    <row r="540" ht="13.5">
      <c r="H540" s="705"/>
    </row>
    <row r="541" ht="13.5">
      <c r="H541" s="705"/>
    </row>
    <row r="542" ht="13.5">
      <c r="H542" s="705"/>
    </row>
    <row r="543" ht="13.5">
      <c r="H543" s="705"/>
    </row>
    <row r="544" ht="13.5">
      <c r="H544" s="705"/>
    </row>
    <row r="545" ht="13.5">
      <c r="H545" s="705"/>
    </row>
    <row r="546" ht="13.5">
      <c r="H546" s="705"/>
    </row>
    <row r="547" ht="13.5">
      <c r="H547" s="705"/>
    </row>
    <row r="548" ht="13.5">
      <c r="H548" s="705"/>
    </row>
    <row r="549" ht="13.5">
      <c r="H549" s="705"/>
    </row>
    <row r="550" ht="13.5">
      <c r="H550" s="705"/>
    </row>
    <row r="551" ht="13.5">
      <c r="H551" s="705"/>
    </row>
    <row r="552" ht="13.5">
      <c r="H552" s="705"/>
    </row>
    <row r="553" ht="13.5">
      <c r="H553" s="705"/>
    </row>
    <row r="554" ht="13.5">
      <c r="H554" s="705"/>
    </row>
    <row r="555" ht="13.5">
      <c r="H555" s="705"/>
    </row>
    <row r="556" ht="13.5">
      <c r="H556" s="705"/>
    </row>
    <row r="557" ht="13.5">
      <c r="H557" s="705"/>
    </row>
    <row r="558" ht="13.5">
      <c r="H558" s="705"/>
    </row>
    <row r="559" ht="13.5">
      <c r="H559" s="705"/>
    </row>
    <row r="560" ht="13.5">
      <c r="H560" s="705"/>
    </row>
    <row r="561" ht="13.5">
      <c r="H561" s="705"/>
    </row>
    <row r="562" ht="13.5">
      <c r="H562" s="705"/>
    </row>
    <row r="563" ht="13.5">
      <c r="H563" s="705"/>
    </row>
    <row r="564" ht="13.5">
      <c r="H564" s="705"/>
    </row>
    <row r="565" ht="13.5">
      <c r="H565" s="705"/>
    </row>
    <row r="566" ht="13.5">
      <c r="H566" s="705"/>
    </row>
    <row r="567" ht="13.5">
      <c r="H567" s="705"/>
    </row>
    <row r="568" ht="13.5">
      <c r="H568" s="705"/>
    </row>
    <row r="569" ht="13.5">
      <c r="H569" s="705"/>
    </row>
    <row r="570" ht="13.5">
      <c r="H570" s="705"/>
    </row>
    <row r="571" ht="13.5">
      <c r="H571" s="705"/>
    </row>
    <row r="572" ht="13.5">
      <c r="H572" s="705"/>
    </row>
    <row r="573" ht="13.5">
      <c r="H573" s="705"/>
    </row>
    <row r="574" ht="13.5">
      <c r="H574" s="705"/>
    </row>
    <row r="575" ht="13.5">
      <c r="H575" s="705"/>
    </row>
    <row r="576" ht="13.5">
      <c r="H576" s="705"/>
    </row>
    <row r="577" ht="13.5">
      <c r="H577" s="705"/>
    </row>
    <row r="578" ht="13.5">
      <c r="H578" s="705"/>
    </row>
    <row r="579" ht="13.5">
      <c r="H579" s="705"/>
    </row>
    <row r="580" ht="13.5">
      <c r="H580" s="705"/>
    </row>
    <row r="581" ht="13.5">
      <c r="H581" s="705"/>
    </row>
    <row r="582" ht="13.5">
      <c r="H582" s="705"/>
    </row>
    <row r="583" ht="13.5">
      <c r="H583" s="705"/>
    </row>
    <row r="584" ht="13.5">
      <c r="H584" s="705"/>
    </row>
    <row r="585" ht="13.5">
      <c r="H585" s="705"/>
    </row>
    <row r="586" ht="13.5">
      <c r="H586" s="705"/>
    </row>
    <row r="587" ht="13.5">
      <c r="H587" s="705"/>
    </row>
    <row r="588" ht="13.5">
      <c r="H588" s="705"/>
    </row>
    <row r="589" ht="13.5">
      <c r="H589" s="705"/>
    </row>
    <row r="590" ht="13.5">
      <c r="H590" s="705"/>
    </row>
    <row r="591" ht="13.5">
      <c r="H591" s="705"/>
    </row>
    <row r="592" ht="13.5">
      <c r="H592" s="705"/>
    </row>
    <row r="593" ht="13.5">
      <c r="H593" s="705"/>
    </row>
    <row r="594" ht="13.5">
      <c r="H594" s="705"/>
    </row>
    <row r="595" ht="13.5">
      <c r="H595" s="705"/>
    </row>
    <row r="596" ht="13.5">
      <c r="H596" s="705"/>
    </row>
    <row r="597" ht="13.5">
      <c r="H597" s="705"/>
    </row>
    <row r="598" ht="13.5">
      <c r="H598" s="705"/>
    </row>
    <row r="599" ht="13.5">
      <c r="H599" s="705"/>
    </row>
    <row r="600" ht="13.5">
      <c r="H600" s="705"/>
    </row>
    <row r="601" ht="13.5">
      <c r="H601" s="705"/>
    </row>
    <row r="602" ht="13.5">
      <c r="H602" s="705"/>
    </row>
    <row r="603" ht="13.5">
      <c r="H603" s="705"/>
    </row>
    <row r="604" ht="13.5">
      <c r="H604" s="705"/>
    </row>
    <row r="605" ht="13.5">
      <c r="H605" s="705"/>
    </row>
    <row r="606" ht="13.5">
      <c r="H606" s="705"/>
    </row>
    <row r="607" ht="13.5">
      <c r="H607" s="705"/>
    </row>
    <row r="608" ht="13.5">
      <c r="H608" s="705"/>
    </row>
    <row r="609" ht="13.5">
      <c r="H609" s="705"/>
    </row>
    <row r="610" ht="13.5">
      <c r="H610" s="705"/>
    </row>
    <row r="611" ht="13.5">
      <c r="H611" s="705"/>
    </row>
    <row r="612" ht="13.5">
      <c r="H612" s="705"/>
    </row>
    <row r="613" ht="13.5">
      <c r="H613" s="705"/>
    </row>
    <row r="614" ht="13.5">
      <c r="H614" s="705"/>
    </row>
    <row r="615" ht="13.5">
      <c r="H615" s="705"/>
    </row>
    <row r="616" ht="13.5">
      <c r="H616" s="705"/>
    </row>
    <row r="617" ht="13.5">
      <c r="H617" s="705"/>
    </row>
    <row r="618" ht="13.5">
      <c r="H618" s="705"/>
    </row>
    <row r="619" ht="13.5">
      <c r="H619" s="705"/>
    </row>
    <row r="620" ht="13.5">
      <c r="H620" s="705"/>
    </row>
    <row r="621" ht="13.5">
      <c r="H621" s="705"/>
    </row>
    <row r="622" ht="13.5">
      <c r="H622" s="705"/>
    </row>
    <row r="623" ht="13.5">
      <c r="H623" s="705"/>
    </row>
    <row r="624" ht="13.5">
      <c r="H624" s="705"/>
    </row>
    <row r="625" ht="13.5">
      <c r="H625" s="705"/>
    </row>
    <row r="626" ht="13.5">
      <c r="H626" s="705"/>
    </row>
    <row r="627" ht="13.5">
      <c r="H627" s="705"/>
    </row>
    <row r="628" ht="13.5">
      <c r="H628" s="705"/>
    </row>
    <row r="629" ht="13.5">
      <c r="H629" s="705"/>
    </row>
    <row r="630" ht="13.5">
      <c r="H630" s="705"/>
    </row>
    <row r="631" ht="13.5">
      <c r="H631" s="705"/>
    </row>
    <row r="632" ht="13.5">
      <c r="H632" s="705"/>
    </row>
    <row r="633" ht="13.5">
      <c r="H633" s="705"/>
    </row>
    <row r="634" ht="13.5">
      <c r="H634" s="705"/>
    </row>
    <row r="635" ht="13.5">
      <c r="H635" s="705"/>
    </row>
    <row r="636" ht="13.5">
      <c r="H636" s="705"/>
    </row>
    <row r="637" ht="13.5">
      <c r="H637" s="705"/>
    </row>
    <row r="638" ht="13.5">
      <c r="H638" s="705"/>
    </row>
    <row r="639" ht="13.5">
      <c r="H639" s="705"/>
    </row>
    <row r="640" ht="13.5">
      <c r="H640" s="705"/>
    </row>
    <row r="641" ht="13.5">
      <c r="H641" s="705"/>
    </row>
    <row r="642" ht="13.5">
      <c r="H642" s="705"/>
    </row>
    <row r="643" ht="13.5">
      <c r="H643" s="705"/>
    </row>
    <row r="644" ht="13.5">
      <c r="H644" s="705"/>
    </row>
    <row r="645" ht="13.5">
      <c r="H645" s="705"/>
    </row>
    <row r="646" ht="13.5">
      <c r="H646" s="705"/>
    </row>
    <row r="647" ht="13.5">
      <c r="H647" s="705"/>
    </row>
    <row r="648" ht="13.5">
      <c r="H648" s="705"/>
    </row>
    <row r="649" ht="13.5">
      <c r="H649" s="705"/>
    </row>
    <row r="650" ht="13.5">
      <c r="H650" s="705"/>
    </row>
    <row r="651" ht="13.5">
      <c r="H651" s="705"/>
    </row>
    <row r="652" ht="13.5">
      <c r="H652" s="705"/>
    </row>
    <row r="653" ht="13.5">
      <c r="H653" s="705"/>
    </row>
    <row r="654" ht="13.5">
      <c r="H654" s="705"/>
    </row>
    <row r="655" ht="13.5">
      <c r="H655" s="705"/>
    </row>
    <row r="656" ht="13.5">
      <c r="H656" s="705"/>
    </row>
    <row r="657" ht="13.5">
      <c r="H657" s="705"/>
    </row>
    <row r="658" ht="13.5">
      <c r="H658" s="705"/>
    </row>
    <row r="659" ht="13.5">
      <c r="H659" s="705"/>
    </row>
    <row r="660" ht="13.5">
      <c r="H660" s="705"/>
    </row>
    <row r="661" ht="13.5">
      <c r="H661" s="705"/>
    </row>
    <row r="662" ht="13.5">
      <c r="H662" s="705"/>
    </row>
    <row r="663" ht="13.5">
      <c r="H663" s="705"/>
    </row>
    <row r="664" ht="13.5">
      <c r="H664" s="705"/>
    </row>
    <row r="665" ht="13.5">
      <c r="H665" s="705"/>
    </row>
    <row r="666" ht="13.5">
      <c r="H666" s="705"/>
    </row>
    <row r="667" ht="13.5">
      <c r="H667" s="705"/>
    </row>
    <row r="668" ht="13.5">
      <c r="H668" s="705"/>
    </row>
    <row r="669" ht="13.5">
      <c r="H669" s="705"/>
    </row>
    <row r="670" ht="13.5">
      <c r="H670" s="705"/>
    </row>
    <row r="671" ht="13.5">
      <c r="H671" s="705"/>
    </row>
    <row r="672" ht="13.5">
      <c r="H672" s="705"/>
    </row>
    <row r="673" ht="13.5">
      <c r="H673" s="705"/>
    </row>
    <row r="674" ht="13.5">
      <c r="H674" s="705"/>
    </row>
    <row r="675" ht="13.5">
      <c r="H675" s="705"/>
    </row>
    <row r="676" ht="13.5">
      <c r="H676" s="705"/>
    </row>
    <row r="677" ht="13.5">
      <c r="H677" s="705"/>
    </row>
    <row r="678" ht="13.5">
      <c r="H678" s="705"/>
    </row>
    <row r="679" ht="13.5">
      <c r="H679" s="705"/>
    </row>
    <row r="680" ht="13.5">
      <c r="H680" s="705"/>
    </row>
    <row r="681" ht="13.5">
      <c r="H681" s="705"/>
    </row>
    <row r="682" ht="13.5">
      <c r="H682" s="705"/>
    </row>
    <row r="683" ht="13.5">
      <c r="H683" s="705"/>
    </row>
    <row r="684" ht="13.5">
      <c r="H684" s="705"/>
    </row>
    <row r="685" ht="13.5">
      <c r="H685" s="705"/>
    </row>
    <row r="686" ht="13.5">
      <c r="H686" s="705"/>
    </row>
    <row r="687" ht="13.5">
      <c r="H687" s="705"/>
    </row>
    <row r="688" ht="13.5">
      <c r="H688" s="705"/>
    </row>
    <row r="689" ht="13.5">
      <c r="H689" s="705"/>
    </row>
    <row r="690" ht="13.5">
      <c r="H690" s="705"/>
    </row>
    <row r="691" ht="13.5">
      <c r="H691" s="705"/>
    </row>
    <row r="692" ht="13.5">
      <c r="H692" s="705"/>
    </row>
    <row r="693" ht="13.5">
      <c r="H693" s="705"/>
    </row>
    <row r="694" ht="13.5">
      <c r="H694" s="705"/>
    </row>
    <row r="695" ht="13.5">
      <c r="H695" s="705"/>
    </row>
    <row r="696" ht="13.5">
      <c r="H696" s="705"/>
    </row>
    <row r="697" ht="13.5">
      <c r="H697" s="705"/>
    </row>
    <row r="698" ht="13.5">
      <c r="H698" s="705"/>
    </row>
    <row r="699" ht="13.5">
      <c r="H699" s="705"/>
    </row>
    <row r="700" ht="13.5">
      <c r="H700" s="705"/>
    </row>
    <row r="701" ht="13.5">
      <c r="H701" s="705"/>
    </row>
    <row r="702" ht="13.5">
      <c r="H702" s="705"/>
    </row>
    <row r="703" ht="13.5">
      <c r="H703" s="705"/>
    </row>
    <row r="704" ht="13.5">
      <c r="H704" s="705"/>
    </row>
    <row r="705" ht="13.5">
      <c r="H705" s="705"/>
    </row>
    <row r="706" ht="13.5">
      <c r="H706" s="705"/>
    </row>
    <row r="707" ht="13.5">
      <c r="H707" s="705"/>
    </row>
    <row r="708" ht="13.5">
      <c r="H708" s="705"/>
    </row>
    <row r="709" ht="13.5">
      <c r="H709" s="705"/>
    </row>
    <row r="710" ht="13.5">
      <c r="H710" s="705"/>
    </row>
    <row r="711" ht="13.5">
      <c r="H711" s="705"/>
    </row>
    <row r="712" ht="13.5">
      <c r="H712" s="705"/>
    </row>
    <row r="713" ht="13.5">
      <c r="H713" s="705"/>
    </row>
    <row r="714" ht="13.5">
      <c r="H714" s="705"/>
    </row>
    <row r="715" ht="13.5">
      <c r="H715" s="705"/>
    </row>
    <row r="716" ht="13.5">
      <c r="H716" s="705"/>
    </row>
    <row r="717" ht="13.5">
      <c r="H717" s="705"/>
    </row>
    <row r="718" ht="13.5">
      <c r="H718" s="705"/>
    </row>
    <row r="719" ht="13.5">
      <c r="H719" s="705"/>
    </row>
    <row r="720" ht="13.5">
      <c r="H720" s="705"/>
    </row>
    <row r="721" ht="13.5">
      <c r="H721" s="705"/>
    </row>
    <row r="722" ht="13.5">
      <c r="H722" s="705"/>
    </row>
    <row r="723" ht="13.5">
      <c r="H723" s="705"/>
    </row>
    <row r="724" ht="13.5">
      <c r="H724" s="705"/>
    </row>
    <row r="725" ht="13.5">
      <c r="H725" s="705"/>
    </row>
    <row r="726" ht="13.5">
      <c r="H726" s="705"/>
    </row>
    <row r="727" ht="13.5">
      <c r="H727" s="705"/>
    </row>
    <row r="728" ht="13.5">
      <c r="H728" s="705"/>
    </row>
    <row r="729" ht="13.5">
      <c r="H729" s="705"/>
    </row>
    <row r="730" ht="13.5">
      <c r="H730" s="705"/>
    </row>
    <row r="731" ht="13.5">
      <c r="H731" s="705"/>
    </row>
    <row r="732" ht="13.5">
      <c r="H732" s="705"/>
    </row>
    <row r="733" ht="13.5">
      <c r="H733" s="705"/>
    </row>
    <row r="734" ht="13.5">
      <c r="H734" s="705"/>
    </row>
    <row r="735" ht="13.5">
      <c r="H735" s="705"/>
    </row>
    <row r="736" ht="13.5">
      <c r="H736" s="705"/>
    </row>
    <row r="737" ht="13.5">
      <c r="H737" s="705"/>
    </row>
    <row r="738" ht="13.5">
      <c r="H738" s="705"/>
    </row>
    <row r="739" ht="13.5">
      <c r="H739" s="705"/>
    </row>
    <row r="740" ht="13.5">
      <c r="H740" s="705"/>
    </row>
    <row r="741" ht="13.5">
      <c r="H741" s="705"/>
    </row>
    <row r="742" ht="13.5">
      <c r="H742" s="705"/>
    </row>
    <row r="743" ht="13.5">
      <c r="H743" s="705"/>
    </row>
    <row r="744" ht="13.5">
      <c r="H744" s="705"/>
    </row>
    <row r="745" ht="13.5">
      <c r="H745" s="705"/>
    </row>
    <row r="746" ht="13.5">
      <c r="H746" s="705"/>
    </row>
    <row r="747" ht="13.5">
      <c r="H747" s="705"/>
    </row>
    <row r="748" ht="13.5">
      <c r="H748" s="705"/>
    </row>
    <row r="749" ht="13.5">
      <c r="H749" s="705"/>
    </row>
    <row r="750" ht="13.5">
      <c r="H750" s="705"/>
    </row>
    <row r="751" ht="13.5">
      <c r="H751" s="705"/>
    </row>
    <row r="752" ht="13.5">
      <c r="H752" s="705"/>
    </row>
    <row r="753" ht="13.5">
      <c r="H753" s="705"/>
    </row>
    <row r="754" ht="13.5">
      <c r="H754" s="705"/>
    </row>
    <row r="755" ht="13.5">
      <c r="H755" s="705"/>
    </row>
    <row r="756" ht="13.5">
      <c r="H756" s="705"/>
    </row>
    <row r="757" ht="13.5">
      <c r="H757" s="705"/>
    </row>
    <row r="758" ht="13.5">
      <c r="H758" s="705"/>
    </row>
    <row r="759" ht="13.5">
      <c r="H759" s="705"/>
    </row>
    <row r="760" ht="13.5">
      <c r="H760" s="705"/>
    </row>
    <row r="761" ht="13.5">
      <c r="H761" s="705"/>
    </row>
    <row r="762" ht="13.5">
      <c r="H762" s="705"/>
    </row>
    <row r="763" ht="13.5">
      <c r="H763" s="705"/>
    </row>
    <row r="764" ht="13.5">
      <c r="H764" s="705"/>
    </row>
    <row r="765" ht="13.5">
      <c r="H765" s="705"/>
    </row>
    <row r="766" ht="13.5">
      <c r="H766" s="705"/>
    </row>
    <row r="767" ht="13.5">
      <c r="H767" s="705"/>
    </row>
    <row r="768" ht="13.5">
      <c r="H768" s="705"/>
    </row>
    <row r="769" ht="13.5">
      <c r="H769" s="705"/>
    </row>
    <row r="770" ht="13.5">
      <c r="H770" s="705"/>
    </row>
    <row r="771" ht="13.5">
      <c r="H771" s="705"/>
    </row>
    <row r="772" ht="13.5">
      <c r="H772" s="705"/>
    </row>
    <row r="773" ht="13.5">
      <c r="H773" s="705"/>
    </row>
    <row r="774" ht="13.5">
      <c r="H774" s="705"/>
    </row>
    <row r="775" ht="13.5">
      <c r="H775" s="705"/>
    </row>
    <row r="776" ht="13.5">
      <c r="H776" s="705"/>
    </row>
    <row r="777" ht="13.5">
      <c r="H777" s="705"/>
    </row>
    <row r="778" ht="13.5">
      <c r="H778" s="705"/>
    </row>
    <row r="779" ht="13.5">
      <c r="H779" s="705"/>
    </row>
    <row r="780" ht="13.5">
      <c r="H780" s="705"/>
    </row>
    <row r="781" ht="13.5">
      <c r="H781" s="705"/>
    </row>
    <row r="782" ht="13.5">
      <c r="H782" s="705"/>
    </row>
    <row r="783" ht="13.5">
      <c r="H783" s="705"/>
    </row>
    <row r="784" ht="13.5">
      <c r="H784" s="705"/>
    </row>
    <row r="785" ht="13.5">
      <c r="H785" s="705"/>
    </row>
    <row r="786" ht="13.5">
      <c r="H786" s="705"/>
    </row>
    <row r="787" ht="13.5">
      <c r="H787" s="705"/>
    </row>
    <row r="788" ht="13.5">
      <c r="H788" s="705"/>
    </row>
    <row r="789" ht="13.5">
      <c r="H789" s="705"/>
    </row>
    <row r="790" ht="13.5">
      <c r="H790" s="705"/>
    </row>
    <row r="791" ht="13.5">
      <c r="H791" s="705"/>
    </row>
    <row r="792" ht="13.5">
      <c r="H792" s="705"/>
    </row>
    <row r="793" ht="13.5">
      <c r="H793" s="705"/>
    </row>
    <row r="794" ht="13.5">
      <c r="H794" s="705"/>
    </row>
    <row r="795" ht="13.5">
      <c r="H795" s="705"/>
    </row>
    <row r="796" ht="13.5">
      <c r="H796" s="705"/>
    </row>
    <row r="797" ht="13.5">
      <c r="H797" s="705"/>
    </row>
    <row r="798" ht="13.5">
      <c r="H798" s="705"/>
    </row>
    <row r="799" ht="13.5">
      <c r="H799" s="705"/>
    </row>
    <row r="800" ht="13.5">
      <c r="H800" s="705"/>
    </row>
    <row r="801" ht="13.5">
      <c r="H801" s="705"/>
    </row>
    <row r="802" ht="13.5">
      <c r="H802" s="705"/>
    </row>
    <row r="803" ht="13.5">
      <c r="H803" s="705"/>
    </row>
    <row r="804" ht="13.5">
      <c r="H804" s="705"/>
    </row>
    <row r="805" ht="13.5">
      <c r="H805" s="705"/>
    </row>
    <row r="806" ht="13.5">
      <c r="H806" s="705"/>
    </row>
    <row r="807" ht="13.5">
      <c r="H807" s="705"/>
    </row>
    <row r="808" ht="13.5">
      <c r="H808" s="705"/>
    </row>
    <row r="809" ht="13.5">
      <c r="H809" s="705"/>
    </row>
    <row r="810" ht="13.5">
      <c r="H810" s="705"/>
    </row>
    <row r="811" ht="13.5">
      <c r="H811" s="705"/>
    </row>
    <row r="812" ht="13.5">
      <c r="H812" s="705"/>
    </row>
    <row r="813" ht="13.5">
      <c r="H813" s="705"/>
    </row>
    <row r="814" ht="13.5">
      <c r="H814" s="705"/>
    </row>
    <row r="815" ht="13.5">
      <c r="H815" s="705"/>
    </row>
    <row r="816" ht="13.5">
      <c r="H816" s="705"/>
    </row>
    <row r="817" ht="13.5">
      <c r="H817" s="705"/>
    </row>
    <row r="818" ht="13.5">
      <c r="H818" s="705"/>
    </row>
    <row r="819" ht="13.5">
      <c r="H819" s="705"/>
    </row>
    <row r="820" ht="13.5">
      <c r="H820" s="705"/>
    </row>
    <row r="821" ht="13.5">
      <c r="H821" s="705"/>
    </row>
    <row r="822" ht="13.5">
      <c r="H822" s="705"/>
    </row>
    <row r="823" ht="13.5">
      <c r="H823" s="705"/>
    </row>
    <row r="824" ht="13.5">
      <c r="H824" s="705"/>
    </row>
    <row r="825" ht="13.5">
      <c r="H825" s="705"/>
    </row>
    <row r="826" ht="13.5">
      <c r="H826" s="705"/>
    </row>
    <row r="827" ht="13.5">
      <c r="H827" s="705"/>
    </row>
    <row r="828" ht="13.5">
      <c r="H828" s="705"/>
    </row>
    <row r="829" ht="13.5">
      <c r="H829" s="705"/>
    </row>
    <row r="830" ht="13.5">
      <c r="H830" s="705"/>
    </row>
    <row r="831" ht="13.5">
      <c r="H831" s="705"/>
    </row>
    <row r="832" ht="13.5">
      <c r="H832" s="705"/>
    </row>
    <row r="833" ht="13.5">
      <c r="H833" s="705"/>
    </row>
    <row r="834" ht="13.5">
      <c r="H834" s="705"/>
    </row>
    <row r="835" ht="13.5">
      <c r="H835" s="705"/>
    </row>
    <row r="836" ht="13.5">
      <c r="H836" s="705"/>
    </row>
    <row r="837" ht="13.5">
      <c r="H837" s="705"/>
    </row>
    <row r="838" ht="13.5">
      <c r="H838" s="705"/>
    </row>
    <row r="839" ht="13.5">
      <c r="H839" s="705"/>
    </row>
    <row r="840" ht="13.5">
      <c r="H840" s="705"/>
    </row>
    <row r="841" ht="13.5">
      <c r="H841" s="705"/>
    </row>
    <row r="842" ht="13.5">
      <c r="H842" s="705"/>
    </row>
    <row r="843" ht="13.5">
      <c r="H843" s="705"/>
    </row>
    <row r="844" ht="13.5">
      <c r="H844" s="705"/>
    </row>
    <row r="845" ht="13.5">
      <c r="H845" s="705"/>
    </row>
    <row r="846" ht="13.5">
      <c r="H846" s="705"/>
    </row>
    <row r="847" ht="13.5">
      <c r="H847" s="705"/>
    </row>
    <row r="848" ht="13.5">
      <c r="H848" s="705"/>
    </row>
    <row r="849" ht="13.5">
      <c r="H849" s="705"/>
    </row>
    <row r="850" ht="13.5">
      <c r="H850" s="705"/>
    </row>
    <row r="851" ht="13.5">
      <c r="H851" s="705"/>
    </row>
    <row r="852" ht="13.5">
      <c r="H852" s="705"/>
    </row>
    <row r="853" ht="13.5">
      <c r="H853" s="705"/>
    </row>
    <row r="854" ht="13.5">
      <c r="H854" s="705"/>
    </row>
    <row r="855" ht="13.5">
      <c r="H855" s="705"/>
    </row>
    <row r="856" ht="13.5">
      <c r="H856" s="705"/>
    </row>
    <row r="857" ht="13.5">
      <c r="H857" s="705"/>
    </row>
    <row r="858" ht="13.5">
      <c r="H858" s="705"/>
    </row>
    <row r="859" ht="13.5">
      <c r="H859" s="705"/>
    </row>
    <row r="860" ht="13.5">
      <c r="H860" s="705"/>
    </row>
    <row r="861" ht="13.5">
      <c r="H861" s="705"/>
    </row>
    <row r="862" ht="13.5">
      <c r="H862" s="705"/>
    </row>
    <row r="863" ht="13.5">
      <c r="H863" s="705"/>
    </row>
    <row r="864" ht="13.5">
      <c r="H864" s="705"/>
    </row>
    <row r="865" ht="13.5">
      <c r="H865" s="705"/>
    </row>
    <row r="866" ht="13.5">
      <c r="H866" s="705"/>
    </row>
    <row r="867" ht="13.5">
      <c r="H867" s="705"/>
    </row>
    <row r="868" ht="13.5">
      <c r="H868" s="705"/>
    </row>
    <row r="869" ht="13.5">
      <c r="H869" s="705"/>
    </row>
    <row r="870" ht="13.5">
      <c r="H870" s="705"/>
    </row>
    <row r="871" ht="13.5">
      <c r="H871" s="705"/>
    </row>
    <row r="872" ht="13.5">
      <c r="H872" s="705"/>
    </row>
    <row r="873" ht="13.5">
      <c r="H873" s="705"/>
    </row>
    <row r="874" ht="13.5">
      <c r="H874" s="705"/>
    </row>
    <row r="875" ht="13.5">
      <c r="H875" s="705"/>
    </row>
    <row r="876" ht="13.5">
      <c r="H876" s="705"/>
    </row>
    <row r="877" ht="13.5">
      <c r="H877" s="705"/>
    </row>
    <row r="878" ht="13.5">
      <c r="H878" s="705"/>
    </row>
    <row r="879" ht="13.5">
      <c r="H879" s="705"/>
    </row>
    <row r="880" ht="13.5">
      <c r="H880" s="705"/>
    </row>
    <row r="881" ht="13.5">
      <c r="H881" s="705"/>
    </row>
    <row r="882" ht="13.5">
      <c r="H882" s="705"/>
    </row>
    <row r="883" ht="13.5">
      <c r="H883" s="705"/>
    </row>
    <row r="884" ht="13.5">
      <c r="H884" s="705"/>
    </row>
    <row r="885" ht="13.5">
      <c r="H885" s="705"/>
    </row>
    <row r="886" ht="13.5">
      <c r="H886" s="705"/>
    </row>
    <row r="887" ht="13.5">
      <c r="H887" s="705"/>
    </row>
    <row r="888" ht="13.5">
      <c r="H888" s="705"/>
    </row>
    <row r="889" ht="13.5">
      <c r="H889" s="705"/>
    </row>
    <row r="890" ht="13.5">
      <c r="H890" s="705"/>
    </row>
    <row r="891" ht="13.5">
      <c r="H891" s="705"/>
    </row>
    <row r="892" ht="13.5">
      <c r="H892" s="705"/>
    </row>
    <row r="893" ht="13.5">
      <c r="H893" s="705"/>
    </row>
    <row r="894" ht="13.5">
      <c r="H894" s="705"/>
    </row>
    <row r="895" ht="13.5">
      <c r="H895" s="705"/>
    </row>
    <row r="896" ht="13.5">
      <c r="H896" s="705"/>
    </row>
    <row r="897" ht="13.5">
      <c r="H897" s="705"/>
    </row>
    <row r="898" ht="13.5">
      <c r="H898" s="705"/>
    </row>
    <row r="899" ht="13.5">
      <c r="H899" s="705"/>
    </row>
    <row r="900" ht="13.5">
      <c r="H900" s="705"/>
    </row>
    <row r="901" ht="13.5">
      <c r="H901" s="705"/>
    </row>
    <row r="902" ht="13.5">
      <c r="H902" s="705"/>
    </row>
    <row r="903" ht="13.5">
      <c r="H903" s="705"/>
    </row>
    <row r="904" ht="13.5">
      <c r="H904" s="705"/>
    </row>
    <row r="905" ht="13.5">
      <c r="H905" s="705"/>
    </row>
    <row r="906" ht="13.5">
      <c r="H906" s="705"/>
    </row>
    <row r="907" ht="13.5">
      <c r="H907" s="705"/>
    </row>
    <row r="908" ht="13.5">
      <c r="H908" s="705"/>
    </row>
    <row r="909" ht="13.5">
      <c r="H909" s="705"/>
    </row>
    <row r="910" ht="13.5">
      <c r="H910" s="705"/>
    </row>
    <row r="911" ht="13.5">
      <c r="H911" s="705"/>
    </row>
    <row r="912" ht="13.5">
      <c r="H912" s="705"/>
    </row>
    <row r="913" ht="13.5">
      <c r="H913" s="705"/>
    </row>
    <row r="914" ht="13.5">
      <c r="H914" s="705"/>
    </row>
    <row r="915" ht="13.5">
      <c r="H915" s="705"/>
    </row>
    <row r="916" ht="13.5">
      <c r="H916" s="705"/>
    </row>
    <row r="917" ht="13.5">
      <c r="H917" s="705"/>
    </row>
    <row r="918" ht="13.5">
      <c r="H918" s="705"/>
    </row>
    <row r="919" ht="13.5">
      <c r="H919" s="705"/>
    </row>
    <row r="920" ht="13.5">
      <c r="H920" s="705"/>
    </row>
    <row r="921" ht="13.5">
      <c r="H921" s="705"/>
    </row>
    <row r="922" ht="13.5">
      <c r="H922" s="705"/>
    </row>
    <row r="923" ht="13.5">
      <c r="H923" s="705"/>
    </row>
    <row r="924" ht="13.5">
      <c r="H924" s="705"/>
    </row>
    <row r="925" ht="13.5">
      <c r="H925" s="705"/>
    </row>
    <row r="926" ht="13.5">
      <c r="H926" s="705"/>
    </row>
    <row r="927" ht="13.5">
      <c r="H927" s="705"/>
    </row>
    <row r="928" ht="13.5">
      <c r="H928" s="705"/>
    </row>
    <row r="929" ht="13.5">
      <c r="H929" s="705"/>
    </row>
    <row r="930" ht="13.5">
      <c r="H930" s="705"/>
    </row>
    <row r="931" ht="13.5">
      <c r="H931" s="705"/>
    </row>
    <row r="932" ht="13.5">
      <c r="H932" s="705"/>
    </row>
    <row r="933" ht="13.5">
      <c r="H933" s="705"/>
    </row>
    <row r="934" ht="13.5">
      <c r="H934" s="705"/>
    </row>
    <row r="935" ht="13.5">
      <c r="H935" s="705"/>
    </row>
    <row r="936" ht="13.5">
      <c r="H936" s="705"/>
    </row>
    <row r="937" ht="13.5">
      <c r="H937" s="705"/>
    </row>
    <row r="938" ht="13.5">
      <c r="H938" s="705"/>
    </row>
    <row r="939" ht="13.5">
      <c r="H939" s="705"/>
    </row>
    <row r="940" ht="13.5">
      <c r="H940" s="705"/>
    </row>
    <row r="941" ht="13.5">
      <c r="H941" s="705"/>
    </row>
    <row r="942" ht="13.5">
      <c r="H942" s="705"/>
    </row>
    <row r="943" ht="13.5">
      <c r="H943" s="705"/>
    </row>
    <row r="944" ht="13.5">
      <c r="H944" s="705"/>
    </row>
    <row r="945" ht="13.5">
      <c r="H945" s="705"/>
    </row>
    <row r="946" ht="13.5">
      <c r="H946" s="705"/>
    </row>
    <row r="947" ht="13.5">
      <c r="H947" s="705"/>
    </row>
    <row r="948" ht="13.5">
      <c r="H948" s="705"/>
    </row>
    <row r="949" ht="13.5">
      <c r="H949" s="705"/>
    </row>
    <row r="950" ht="13.5">
      <c r="H950" s="705"/>
    </row>
    <row r="951" ht="13.5">
      <c r="H951" s="705"/>
    </row>
    <row r="952" ht="13.5">
      <c r="H952" s="705"/>
    </row>
    <row r="953" ht="13.5">
      <c r="H953" s="705"/>
    </row>
    <row r="954" ht="13.5">
      <c r="H954" s="705"/>
    </row>
    <row r="955" ht="13.5">
      <c r="H955" s="705"/>
    </row>
    <row r="956" ht="13.5">
      <c r="H956" s="705"/>
    </row>
    <row r="957" ht="13.5">
      <c r="H957" s="705"/>
    </row>
    <row r="958" ht="13.5">
      <c r="H958" s="705"/>
    </row>
    <row r="959" ht="13.5">
      <c r="H959" s="705"/>
    </row>
    <row r="960" ht="13.5">
      <c r="H960" s="705"/>
    </row>
    <row r="961" ht="13.5">
      <c r="H961" s="705"/>
    </row>
    <row r="962" ht="13.5">
      <c r="H962" s="705"/>
    </row>
    <row r="963" ht="13.5">
      <c r="H963" s="705"/>
    </row>
    <row r="964" ht="13.5">
      <c r="H964" s="705"/>
    </row>
    <row r="965" ht="13.5">
      <c r="H965" s="705"/>
    </row>
    <row r="966" ht="13.5">
      <c r="H966" s="705"/>
    </row>
    <row r="967" ht="13.5">
      <c r="H967" s="705"/>
    </row>
    <row r="968" ht="13.5">
      <c r="H968" s="705"/>
    </row>
    <row r="969" ht="13.5">
      <c r="H969" s="705"/>
    </row>
    <row r="970" ht="13.5">
      <c r="H970" s="705"/>
    </row>
    <row r="971" ht="13.5">
      <c r="H971" s="705"/>
    </row>
    <row r="972" ht="13.5">
      <c r="H972" s="705"/>
    </row>
    <row r="973" ht="13.5">
      <c r="H973" s="705"/>
    </row>
    <row r="974" ht="13.5">
      <c r="H974" s="705"/>
    </row>
    <row r="975" ht="13.5">
      <c r="H975" s="705"/>
    </row>
    <row r="976" ht="13.5">
      <c r="H976" s="705"/>
    </row>
    <row r="977" ht="13.5">
      <c r="H977" s="705"/>
    </row>
    <row r="978" ht="13.5">
      <c r="H978" s="705"/>
    </row>
    <row r="979" ht="13.5">
      <c r="H979" s="705"/>
    </row>
    <row r="980" ht="13.5">
      <c r="H980" s="705"/>
    </row>
    <row r="981" ht="13.5">
      <c r="H981" s="705"/>
    </row>
    <row r="982" ht="13.5">
      <c r="H982" s="705"/>
    </row>
    <row r="983" ht="13.5">
      <c r="H983" s="705"/>
    </row>
    <row r="984" ht="13.5">
      <c r="H984" s="705"/>
    </row>
    <row r="985" ht="13.5">
      <c r="H985" s="705"/>
    </row>
    <row r="986" ht="13.5">
      <c r="H986" s="705"/>
    </row>
    <row r="987" ht="13.5">
      <c r="H987" s="705"/>
    </row>
    <row r="988" ht="13.5">
      <c r="H988" s="705"/>
    </row>
    <row r="989" ht="13.5">
      <c r="H989" s="705"/>
    </row>
    <row r="990" ht="13.5">
      <c r="H990" s="705"/>
    </row>
    <row r="991" ht="13.5">
      <c r="H991" s="705"/>
    </row>
    <row r="992" ht="13.5">
      <c r="H992" s="705"/>
    </row>
    <row r="993" ht="13.5">
      <c r="H993" s="705"/>
    </row>
    <row r="994" ht="13.5">
      <c r="H994" s="705"/>
    </row>
    <row r="995" ht="13.5">
      <c r="H995" s="705"/>
    </row>
    <row r="996" ht="13.5">
      <c r="H996" s="705"/>
    </row>
    <row r="997" ht="13.5">
      <c r="H997" s="705"/>
    </row>
    <row r="998" ht="13.5">
      <c r="H998" s="705"/>
    </row>
    <row r="999" ht="13.5">
      <c r="H999" s="705"/>
    </row>
    <row r="1000" ht="13.5">
      <c r="H1000" s="705"/>
    </row>
    <row r="1001" ht="13.5">
      <c r="H1001" s="705"/>
    </row>
    <row r="1002" ht="13.5">
      <c r="H1002" s="705"/>
    </row>
    <row r="1003" ht="13.5">
      <c r="H1003" s="705"/>
    </row>
    <row r="1004" ht="13.5">
      <c r="H1004" s="705"/>
    </row>
    <row r="1005" ht="13.5">
      <c r="H1005" s="705"/>
    </row>
    <row r="1006" ht="13.5">
      <c r="H1006" s="705"/>
    </row>
    <row r="1007" ht="13.5">
      <c r="H1007" s="705"/>
    </row>
    <row r="1008" ht="13.5">
      <c r="H1008" s="705"/>
    </row>
    <row r="1009" ht="13.5">
      <c r="H1009" s="705"/>
    </row>
    <row r="1010" ht="13.5">
      <c r="H1010" s="705"/>
    </row>
    <row r="1011" ht="13.5">
      <c r="H1011" s="705"/>
    </row>
    <row r="1012" ht="13.5">
      <c r="H1012" s="705"/>
    </row>
    <row r="1013" ht="13.5">
      <c r="H1013" s="705"/>
    </row>
    <row r="1014" ht="13.5">
      <c r="H1014" s="705"/>
    </row>
    <row r="1015" ht="13.5">
      <c r="H1015" s="705"/>
    </row>
    <row r="1016" ht="13.5">
      <c r="H1016" s="705"/>
    </row>
    <row r="1017" ht="13.5">
      <c r="H1017" s="705"/>
    </row>
    <row r="1018" ht="13.5">
      <c r="H1018" s="705"/>
    </row>
    <row r="1019" ht="13.5">
      <c r="H1019" s="705"/>
    </row>
    <row r="1020" ht="13.5">
      <c r="H1020" s="705"/>
    </row>
    <row r="1021" ht="13.5">
      <c r="H1021" s="705"/>
    </row>
    <row r="1022" ht="13.5">
      <c r="H1022" s="705"/>
    </row>
    <row r="1023" ht="13.5">
      <c r="H1023" s="705"/>
    </row>
    <row r="1024" ht="13.5">
      <c r="H1024" s="705"/>
    </row>
    <row r="1025" ht="13.5">
      <c r="H1025" s="705"/>
    </row>
    <row r="1026" ht="13.5">
      <c r="H1026" s="705"/>
    </row>
    <row r="1027" ht="13.5">
      <c r="H1027" s="705"/>
    </row>
    <row r="1028" ht="13.5">
      <c r="H1028" s="705"/>
    </row>
    <row r="1029" ht="13.5">
      <c r="H1029" s="705"/>
    </row>
    <row r="1030" ht="13.5">
      <c r="H1030" s="705"/>
    </row>
    <row r="1031" ht="13.5">
      <c r="H1031" s="705"/>
    </row>
    <row r="1032" ht="13.5">
      <c r="H1032" s="705"/>
    </row>
    <row r="1033" ht="13.5">
      <c r="H1033" s="705"/>
    </row>
    <row r="1034" ht="13.5">
      <c r="H1034" s="705"/>
    </row>
    <row r="1035" ht="13.5">
      <c r="H1035" s="705"/>
    </row>
    <row r="1036" ht="13.5">
      <c r="H1036" s="705"/>
    </row>
    <row r="1037" ht="13.5">
      <c r="H1037" s="705"/>
    </row>
    <row r="1038" ht="13.5">
      <c r="H1038" s="705"/>
    </row>
    <row r="1039" ht="13.5">
      <c r="H1039" s="705"/>
    </row>
    <row r="1040" ht="13.5">
      <c r="H1040" s="705"/>
    </row>
    <row r="1041" ht="13.5">
      <c r="H1041" s="705"/>
    </row>
    <row r="1042" ht="13.5">
      <c r="H1042" s="705"/>
    </row>
    <row r="1043" ht="13.5">
      <c r="H1043" s="705"/>
    </row>
    <row r="1044" ht="13.5">
      <c r="H1044" s="705"/>
    </row>
    <row r="1045" ht="13.5">
      <c r="H1045" s="705"/>
    </row>
    <row r="1046" ht="13.5">
      <c r="H1046" s="705"/>
    </row>
    <row r="1047" ht="13.5">
      <c r="H1047" s="705"/>
    </row>
    <row r="1048" ht="13.5">
      <c r="H1048" s="705"/>
    </row>
    <row r="1049" ht="13.5">
      <c r="H1049" s="705"/>
    </row>
    <row r="1050" ht="13.5">
      <c r="H1050" s="705"/>
    </row>
    <row r="1051" ht="13.5">
      <c r="H1051" s="705"/>
    </row>
    <row r="1052" ht="13.5">
      <c r="H1052" s="705"/>
    </row>
    <row r="1053" ht="13.5">
      <c r="H1053" s="705"/>
    </row>
    <row r="1054" ht="13.5">
      <c r="H1054" s="705"/>
    </row>
    <row r="1055" ht="13.5">
      <c r="H1055" s="705"/>
    </row>
    <row r="1056" ht="13.5">
      <c r="H1056" s="705"/>
    </row>
    <row r="1057" ht="13.5">
      <c r="H1057" s="705"/>
    </row>
    <row r="1058" ht="13.5">
      <c r="H1058" s="705"/>
    </row>
    <row r="1059" ht="13.5">
      <c r="H1059" s="705"/>
    </row>
    <row r="1060" ht="13.5">
      <c r="H1060" s="705"/>
    </row>
    <row r="1061" ht="13.5">
      <c r="H1061" s="705"/>
    </row>
    <row r="1062" ht="13.5">
      <c r="H1062" s="705"/>
    </row>
    <row r="1063" ht="13.5">
      <c r="H1063" s="705"/>
    </row>
    <row r="1064" ht="13.5">
      <c r="H1064" s="705"/>
    </row>
    <row r="1065" ht="13.5">
      <c r="H1065" s="705"/>
    </row>
    <row r="1066" ht="13.5">
      <c r="H1066" s="705"/>
    </row>
    <row r="1067" ht="13.5">
      <c r="H1067" s="705"/>
    </row>
    <row r="1068" ht="13.5">
      <c r="H1068" s="705"/>
    </row>
    <row r="1069" ht="13.5">
      <c r="H1069" s="705"/>
    </row>
    <row r="1070" ht="13.5">
      <c r="H1070" s="705"/>
    </row>
    <row r="1071" ht="13.5">
      <c r="H1071" s="705"/>
    </row>
    <row r="1072" ht="13.5">
      <c r="H1072" s="705"/>
    </row>
    <row r="1073" ht="13.5">
      <c r="H1073" s="705"/>
    </row>
    <row r="1074" ht="13.5">
      <c r="H1074" s="705"/>
    </row>
    <row r="1075" ht="13.5">
      <c r="H1075" s="705"/>
    </row>
    <row r="1076" ht="13.5">
      <c r="H1076" s="705"/>
    </row>
    <row r="1077" ht="13.5">
      <c r="H1077" s="705"/>
    </row>
    <row r="1078" ht="13.5">
      <c r="H1078" s="705"/>
    </row>
    <row r="1079" ht="13.5">
      <c r="H1079" s="705"/>
    </row>
    <row r="1080" ht="13.5">
      <c r="H1080" s="705"/>
    </row>
    <row r="1081" ht="13.5">
      <c r="H1081" s="705"/>
    </row>
    <row r="1082" ht="13.5">
      <c r="H1082" s="705"/>
    </row>
    <row r="1083" ht="13.5">
      <c r="H1083" s="705"/>
    </row>
    <row r="1084" ht="13.5">
      <c r="H1084" s="705"/>
    </row>
    <row r="1085" ht="13.5">
      <c r="H1085" s="705"/>
    </row>
    <row r="1086" ht="13.5">
      <c r="H1086" s="705"/>
    </row>
    <row r="1087" ht="13.5">
      <c r="H1087" s="705"/>
    </row>
    <row r="1088" ht="13.5">
      <c r="H1088" s="705"/>
    </row>
    <row r="1089" ht="13.5">
      <c r="H1089" s="705"/>
    </row>
    <row r="1090" ht="13.5">
      <c r="H1090" s="705"/>
    </row>
    <row r="1091" ht="13.5">
      <c r="H1091" s="705"/>
    </row>
    <row r="1092" ht="13.5">
      <c r="H1092" s="705"/>
    </row>
    <row r="1093" ht="13.5">
      <c r="H1093" s="705"/>
    </row>
    <row r="1094" ht="13.5">
      <c r="H1094" s="705"/>
    </row>
    <row r="1095" ht="13.5">
      <c r="H1095" s="705"/>
    </row>
    <row r="1096" ht="13.5">
      <c r="H1096" s="705"/>
    </row>
    <row r="1097" ht="13.5">
      <c r="H1097" s="705"/>
    </row>
    <row r="1098" ht="13.5">
      <c r="H1098" s="705"/>
    </row>
    <row r="1099" ht="13.5">
      <c r="H1099" s="705"/>
    </row>
    <row r="1100" ht="13.5">
      <c r="H1100" s="705"/>
    </row>
    <row r="1101" ht="13.5">
      <c r="H1101" s="705"/>
    </row>
    <row r="1102" ht="13.5">
      <c r="H1102" s="705"/>
    </row>
    <row r="1103" ht="13.5">
      <c r="H1103" s="705"/>
    </row>
    <row r="1104" ht="13.5">
      <c r="H1104" s="705"/>
    </row>
    <row r="1105" ht="13.5">
      <c r="H1105" s="705"/>
    </row>
    <row r="1106" ht="13.5">
      <c r="H1106" s="705"/>
    </row>
    <row r="1107" ht="13.5">
      <c r="H1107" s="705"/>
    </row>
    <row r="1108" ht="13.5">
      <c r="H1108" s="705"/>
    </row>
    <row r="1109" ht="13.5">
      <c r="H1109" s="705"/>
    </row>
    <row r="1110" ht="13.5">
      <c r="H1110" s="705"/>
    </row>
    <row r="1111" ht="13.5">
      <c r="H1111" s="705"/>
    </row>
    <row r="1112" ht="13.5">
      <c r="H1112" s="705"/>
    </row>
    <row r="1113" ht="13.5">
      <c r="H1113" s="705"/>
    </row>
    <row r="1114" ht="13.5">
      <c r="H1114" s="705"/>
    </row>
    <row r="1115" ht="13.5">
      <c r="H1115" s="705"/>
    </row>
    <row r="1116" ht="13.5">
      <c r="H1116" s="705"/>
    </row>
    <row r="1117" ht="13.5">
      <c r="H1117" s="705"/>
    </row>
    <row r="1118" ht="13.5">
      <c r="H1118" s="705"/>
    </row>
    <row r="1119" ht="13.5">
      <c r="H1119" s="705"/>
    </row>
    <row r="1120" ht="13.5">
      <c r="H1120" s="705"/>
    </row>
    <row r="1121" ht="13.5">
      <c r="H1121" s="705"/>
    </row>
    <row r="1122" ht="13.5">
      <c r="H1122" s="705"/>
    </row>
    <row r="1123" ht="13.5">
      <c r="H1123" s="705"/>
    </row>
    <row r="1124" ht="13.5">
      <c r="H1124" s="705"/>
    </row>
    <row r="1125" ht="13.5">
      <c r="H1125" s="705"/>
    </row>
    <row r="1126" ht="13.5">
      <c r="H1126" s="705"/>
    </row>
    <row r="1127" ht="13.5">
      <c r="H1127" s="705"/>
    </row>
    <row r="1128" ht="13.5">
      <c r="H1128" s="705"/>
    </row>
    <row r="1129" ht="13.5">
      <c r="H1129" s="705"/>
    </row>
    <row r="1130" ht="13.5">
      <c r="H1130" s="705"/>
    </row>
    <row r="1131" ht="13.5">
      <c r="H1131" s="705"/>
    </row>
    <row r="1132" ht="13.5">
      <c r="H1132" s="705"/>
    </row>
    <row r="1133" ht="13.5">
      <c r="H1133" s="705"/>
    </row>
    <row r="1134" ht="13.5">
      <c r="H1134" s="705"/>
    </row>
    <row r="1135" ht="13.5">
      <c r="H1135" s="705"/>
    </row>
    <row r="1136" ht="13.5">
      <c r="H1136" s="705"/>
    </row>
    <row r="1137" ht="13.5">
      <c r="H1137" s="705"/>
    </row>
    <row r="1138" ht="13.5">
      <c r="H1138" s="705"/>
    </row>
    <row r="1139" ht="13.5">
      <c r="H1139" s="705"/>
    </row>
    <row r="1140" ht="13.5">
      <c r="H1140" s="705"/>
    </row>
    <row r="1141" ht="13.5">
      <c r="H1141" s="705"/>
    </row>
    <row r="1142" ht="13.5">
      <c r="H1142" s="705"/>
    </row>
    <row r="1143" ht="13.5">
      <c r="H1143" s="705"/>
    </row>
    <row r="1144" ht="13.5">
      <c r="H1144" s="705"/>
    </row>
    <row r="1145" ht="13.5">
      <c r="H1145" s="705"/>
    </row>
    <row r="1146" ht="13.5">
      <c r="H1146" s="705"/>
    </row>
    <row r="1147" ht="13.5">
      <c r="H1147" s="705"/>
    </row>
    <row r="1148" ht="13.5">
      <c r="H1148" s="705"/>
    </row>
    <row r="1149" ht="13.5">
      <c r="H1149" s="705"/>
    </row>
    <row r="1150" ht="13.5">
      <c r="H1150" s="705"/>
    </row>
    <row r="1151" ht="13.5">
      <c r="H1151" s="705"/>
    </row>
    <row r="1152" ht="13.5">
      <c r="H1152" s="705"/>
    </row>
    <row r="1153" ht="13.5">
      <c r="H1153" s="705"/>
    </row>
    <row r="1154" ht="13.5">
      <c r="H1154" s="705"/>
    </row>
    <row r="1155" ht="13.5">
      <c r="H1155" s="705"/>
    </row>
    <row r="1156" ht="13.5">
      <c r="H1156" s="705"/>
    </row>
    <row r="1157" ht="13.5">
      <c r="H1157" s="705"/>
    </row>
    <row r="1158" ht="13.5">
      <c r="H1158" s="705"/>
    </row>
    <row r="1159" ht="13.5">
      <c r="H1159" s="705"/>
    </row>
    <row r="1160" ht="13.5">
      <c r="H1160" s="705"/>
    </row>
    <row r="1161" ht="13.5">
      <c r="H1161" s="705"/>
    </row>
    <row r="1162" ht="13.5">
      <c r="H1162" s="705"/>
    </row>
    <row r="1163" ht="13.5">
      <c r="H1163" s="705"/>
    </row>
    <row r="1164" ht="13.5">
      <c r="H1164" s="705"/>
    </row>
    <row r="1165" ht="13.5">
      <c r="H1165" s="705"/>
    </row>
    <row r="1166" ht="13.5">
      <c r="H1166" s="705"/>
    </row>
    <row r="1167" ht="13.5">
      <c r="H1167" s="705"/>
    </row>
    <row r="1168" ht="13.5">
      <c r="H1168" s="705"/>
    </row>
    <row r="1169" ht="13.5">
      <c r="H1169" s="705"/>
    </row>
    <row r="1170" ht="13.5">
      <c r="H1170" s="705"/>
    </row>
    <row r="1171" ht="13.5">
      <c r="H1171" s="705"/>
    </row>
    <row r="1172" ht="13.5">
      <c r="H1172" s="705"/>
    </row>
    <row r="1173" ht="13.5">
      <c r="H1173" s="705"/>
    </row>
    <row r="1174" ht="13.5">
      <c r="H1174" s="705"/>
    </row>
    <row r="1175" ht="13.5">
      <c r="H1175" s="705"/>
    </row>
    <row r="1176" ht="13.5">
      <c r="H1176" s="705"/>
    </row>
    <row r="1177" ht="13.5">
      <c r="H1177" s="705"/>
    </row>
    <row r="1178" ht="13.5">
      <c r="H1178" s="705"/>
    </row>
    <row r="1179" ht="13.5">
      <c r="H1179" s="705"/>
    </row>
    <row r="1180" ht="13.5">
      <c r="H1180" s="705"/>
    </row>
    <row r="1181" ht="13.5">
      <c r="H1181" s="705"/>
    </row>
    <row r="1182" ht="13.5">
      <c r="H1182" s="705"/>
    </row>
    <row r="1183" ht="13.5">
      <c r="H1183" s="705"/>
    </row>
    <row r="1184" ht="13.5">
      <c r="H1184" s="705"/>
    </row>
    <row r="1185" ht="13.5">
      <c r="H1185" s="705"/>
    </row>
    <row r="1186" ht="13.5">
      <c r="H1186" s="705"/>
    </row>
    <row r="1187" ht="13.5">
      <c r="H1187" s="705"/>
    </row>
    <row r="1188" ht="13.5">
      <c r="H1188" s="705"/>
    </row>
    <row r="1189" ht="13.5">
      <c r="H1189" s="705"/>
    </row>
    <row r="1190" ht="13.5">
      <c r="H1190" s="705"/>
    </row>
    <row r="1191" ht="13.5">
      <c r="H1191" s="705"/>
    </row>
    <row r="1192" ht="13.5">
      <c r="H1192" s="705"/>
    </row>
    <row r="1193" ht="13.5">
      <c r="H1193" s="705"/>
    </row>
    <row r="1194" ht="13.5">
      <c r="H1194" s="705"/>
    </row>
    <row r="1195" ht="13.5">
      <c r="H1195" s="705"/>
    </row>
    <row r="1196" ht="13.5">
      <c r="H1196" s="705"/>
    </row>
    <row r="1197" ht="13.5">
      <c r="H1197" s="705"/>
    </row>
    <row r="1198" ht="13.5">
      <c r="H1198" s="705"/>
    </row>
    <row r="1199" ht="13.5">
      <c r="H1199" s="705"/>
    </row>
    <row r="1200" ht="13.5">
      <c r="H1200" s="705"/>
    </row>
    <row r="1201" ht="13.5">
      <c r="H1201" s="705"/>
    </row>
    <row r="1202" ht="13.5">
      <c r="H1202" s="705"/>
    </row>
    <row r="1203" ht="13.5">
      <c r="H1203" s="705"/>
    </row>
    <row r="1204" ht="13.5">
      <c r="H1204" s="705"/>
    </row>
    <row r="1205" ht="13.5">
      <c r="H1205" s="705"/>
    </row>
    <row r="1206" ht="13.5">
      <c r="H1206" s="705"/>
    </row>
    <row r="1207" ht="13.5">
      <c r="H1207" s="705"/>
    </row>
    <row r="1208" ht="13.5">
      <c r="H1208" s="705"/>
    </row>
    <row r="1209" ht="13.5">
      <c r="H1209" s="705"/>
    </row>
    <row r="1210" ht="13.5">
      <c r="H1210" s="705"/>
    </row>
    <row r="1211" ht="13.5">
      <c r="H1211" s="705"/>
    </row>
    <row r="1212" ht="13.5">
      <c r="H1212" s="705"/>
    </row>
    <row r="1213" ht="13.5">
      <c r="H1213" s="705"/>
    </row>
    <row r="1214" ht="13.5">
      <c r="H1214" s="705"/>
    </row>
    <row r="1215" ht="13.5">
      <c r="H1215" s="705"/>
    </row>
    <row r="1216" ht="13.5">
      <c r="H1216" s="705"/>
    </row>
    <row r="1217" ht="13.5">
      <c r="H1217" s="705"/>
    </row>
    <row r="1218" ht="13.5">
      <c r="H1218" s="705"/>
    </row>
    <row r="1219" ht="13.5">
      <c r="H1219" s="705"/>
    </row>
    <row r="1220" ht="13.5">
      <c r="H1220" s="705"/>
    </row>
    <row r="1221" ht="13.5">
      <c r="H1221" s="705"/>
    </row>
    <row r="1222" ht="13.5">
      <c r="H1222" s="705"/>
    </row>
    <row r="1223" ht="13.5">
      <c r="H1223" s="705"/>
    </row>
    <row r="1224" ht="13.5">
      <c r="H1224" s="705"/>
    </row>
    <row r="1225" ht="13.5">
      <c r="H1225" s="705"/>
    </row>
    <row r="1226" ht="13.5">
      <c r="H1226" s="705"/>
    </row>
    <row r="1227" ht="13.5">
      <c r="H1227" s="705"/>
    </row>
    <row r="1228" ht="13.5">
      <c r="H1228" s="705"/>
    </row>
    <row r="1229" ht="13.5">
      <c r="H1229" s="705"/>
    </row>
    <row r="1230" ht="13.5">
      <c r="H1230" s="705"/>
    </row>
    <row r="1231" ht="13.5">
      <c r="H1231" s="705"/>
    </row>
    <row r="1232" ht="13.5">
      <c r="H1232" s="705"/>
    </row>
    <row r="1233" ht="13.5">
      <c r="H1233" s="705"/>
    </row>
    <row r="1234" ht="13.5">
      <c r="H1234" s="705"/>
    </row>
    <row r="1235" ht="13.5">
      <c r="H1235" s="705"/>
    </row>
    <row r="1236" ht="13.5">
      <c r="H1236" s="705"/>
    </row>
    <row r="1237" ht="13.5">
      <c r="H1237" s="705"/>
    </row>
    <row r="1238" ht="13.5">
      <c r="H1238" s="705"/>
    </row>
    <row r="1239" ht="13.5">
      <c r="H1239" s="705"/>
    </row>
    <row r="1240" ht="13.5">
      <c r="H1240" s="705"/>
    </row>
    <row r="1241" ht="13.5">
      <c r="H1241" s="705"/>
    </row>
    <row r="1242" ht="13.5">
      <c r="H1242" s="705"/>
    </row>
    <row r="1243" ht="13.5">
      <c r="H1243" s="705"/>
    </row>
    <row r="1244" ht="13.5">
      <c r="H1244" s="705"/>
    </row>
    <row r="1245" ht="13.5">
      <c r="H1245" s="705"/>
    </row>
    <row r="1246" ht="13.5">
      <c r="H1246" s="705"/>
    </row>
    <row r="1247" ht="13.5">
      <c r="H1247" s="705"/>
    </row>
    <row r="1248" ht="13.5">
      <c r="H1248" s="705"/>
    </row>
    <row r="1249" ht="13.5">
      <c r="H1249" s="705"/>
    </row>
    <row r="1250" ht="13.5">
      <c r="H1250" s="705"/>
    </row>
    <row r="1251" ht="13.5">
      <c r="H1251" s="705"/>
    </row>
    <row r="1252" ht="13.5">
      <c r="H1252" s="705"/>
    </row>
    <row r="1253" ht="13.5">
      <c r="H1253" s="705"/>
    </row>
    <row r="1254" ht="13.5">
      <c r="H1254" s="705"/>
    </row>
    <row r="1255" ht="13.5">
      <c r="H1255" s="705"/>
    </row>
    <row r="1256" ht="13.5">
      <c r="H1256" s="705"/>
    </row>
    <row r="1257" ht="13.5">
      <c r="H1257" s="705"/>
    </row>
    <row r="1258" ht="13.5">
      <c r="H1258" s="705"/>
    </row>
    <row r="1259" ht="13.5">
      <c r="H1259" s="705"/>
    </row>
    <row r="1260" ht="13.5">
      <c r="H1260" s="705"/>
    </row>
    <row r="1261" ht="13.5">
      <c r="H1261" s="705"/>
    </row>
    <row r="1262" ht="13.5">
      <c r="H1262" s="705"/>
    </row>
    <row r="1263" ht="13.5">
      <c r="H1263" s="705"/>
    </row>
    <row r="1264" ht="13.5">
      <c r="H1264" s="705"/>
    </row>
    <row r="1265" ht="13.5">
      <c r="H1265" s="705"/>
    </row>
    <row r="1266" ht="13.5">
      <c r="H1266" s="705"/>
    </row>
    <row r="1267" ht="13.5">
      <c r="H1267" s="705"/>
    </row>
    <row r="1268" ht="13.5">
      <c r="H1268" s="705"/>
    </row>
    <row r="1269" ht="13.5">
      <c r="H1269" s="705"/>
    </row>
    <row r="1270" ht="13.5">
      <c r="H1270" s="705"/>
    </row>
    <row r="1271" ht="13.5">
      <c r="H1271" s="705"/>
    </row>
    <row r="1272" ht="13.5">
      <c r="H1272" s="705"/>
    </row>
    <row r="1273" ht="13.5">
      <c r="H1273" s="705"/>
    </row>
    <row r="1274" ht="13.5">
      <c r="H1274" s="705"/>
    </row>
    <row r="1275" ht="13.5">
      <c r="H1275" s="705"/>
    </row>
    <row r="1276" ht="13.5">
      <c r="H1276" s="705"/>
    </row>
    <row r="1277" ht="13.5">
      <c r="H1277" s="705"/>
    </row>
    <row r="1278" ht="13.5">
      <c r="H1278" s="705"/>
    </row>
    <row r="1279" ht="13.5">
      <c r="H1279" s="705"/>
    </row>
    <row r="1280" ht="13.5">
      <c r="H1280" s="705"/>
    </row>
    <row r="1281" ht="13.5">
      <c r="H1281" s="705"/>
    </row>
    <row r="1282" ht="13.5">
      <c r="H1282" s="705"/>
    </row>
    <row r="1283" ht="13.5">
      <c r="H1283" s="705"/>
    </row>
    <row r="1284" ht="13.5">
      <c r="H1284" s="705"/>
    </row>
    <row r="1285" ht="13.5">
      <c r="H1285" s="705"/>
    </row>
    <row r="1286" ht="13.5">
      <c r="H1286" s="705"/>
    </row>
    <row r="1287" ht="13.5">
      <c r="H1287" s="705"/>
    </row>
    <row r="1288" ht="13.5">
      <c r="H1288" s="705"/>
    </row>
    <row r="1289" ht="13.5">
      <c r="H1289" s="705"/>
    </row>
    <row r="1290" ht="13.5">
      <c r="H1290" s="705"/>
    </row>
    <row r="1291" ht="13.5">
      <c r="H1291" s="705"/>
    </row>
    <row r="1292" ht="13.5">
      <c r="H1292" s="705"/>
    </row>
    <row r="1293" ht="13.5">
      <c r="H1293" s="705"/>
    </row>
    <row r="1294" ht="13.5">
      <c r="H1294" s="705"/>
    </row>
    <row r="1295" ht="13.5">
      <c r="H1295" s="705"/>
    </row>
    <row r="1296" ht="13.5">
      <c r="H1296" s="705"/>
    </row>
    <row r="1297" ht="13.5">
      <c r="H1297" s="705"/>
    </row>
    <row r="1298" ht="13.5">
      <c r="H1298" s="705"/>
    </row>
    <row r="1299" ht="13.5">
      <c r="H1299" s="705"/>
    </row>
    <row r="1300" ht="13.5">
      <c r="H1300" s="705"/>
    </row>
    <row r="1301" ht="13.5">
      <c r="H1301" s="705"/>
    </row>
    <row r="1302" ht="13.5">
      <c r="H1302" s="705"/>
    </row>
    <row r="1303" ht="13.5">
      <c r="H1303" s="705"/>
    </row>
    <row r="1304" ht="13.5">
      <c r="H1304" s="705"/>
    </row>
    <row r="1305" ht="13.5">
      <c r="H1305" s="705"/>
    </row>
    <row r="1306" ht="13.5">
      <c r="H1306" s="705"/>
    </row>
    <row r="1307" ht="13.5">
      <c r="H1307" s="705"/>
    </row>
    <row r="1308" ht="13.5">
      <c r="H1308" s="705"/>
    </row>
    <row r="1309" ht="13.5">
      <c r="H1309" s="705"/>
    </row>
    <row r="1310" ht="13.5">
      <c r="H1310" s="705"/>
    </row>
    <row r="1311" ht="13.5">
      <c r="H1311" s="705"/>
    </row>
    <row r="1312" ht="13.5">
      <c r="H1312" s="705"/>
    </row>
    <row r="1313" ht="13.5">
      <c r="H1313" s="705"/>
    </row>
    <row r="1314" ht="13.5">
      <c r="H1314" s="705"/>
    </row>
    <row r="1315" ht="13.5">
      <c r="H1315" s="705"/>
    </row>
    <row r="1316" ht="13.5">
      <c r="H1316" s="705"/>
    </row>
    <row r="1317" ht="13.5">
      <c r="H1317" s="705"/>
    </row>
    <row r="1318" ht="13.5">
      <c r="H1318" s="705"/>
    </row>
    <row r="1319" ht="13.5">
      <c r="H1319" s="705"/>
    </row>
    <row r="1320" ht="13.5">
      <c r="H1320" s="705"/>
    </row>
    <row r="1321" ht="13.5">
      <c r="H1321" s="705"/>
    </row>
    <row r="1322" ht="13.5">
      <c r="H1322" s="705"/>
    </row>
    <row r="1323" ht="13.5">
      <c r="H1323" s="705"/>
    </row>
    <row r="1324" ht="13.5">
      <c r="H1324" s="705"/>
    </row>
    <row r="1325" ht="13.5">
      <c r="H1325" s="705"/>
    </row>
    <row r="1326" ht="13.5">
      <c r="H1326" s="705"/>
    </row>
    <row r="1327" ht="13.5">
      <c r="H1327" s="705"/>
    </row>
    <row r="1328" ht="13.5">
      <c r="H1328" s="705"/>
    </row>
    <row r="1329" ht="13.5">
      <c r="H1329" s="705"/>
    </row>
    <row r="1330" ht="13.5">
      <c r="H1330" s="705"/>
    </row>
    <row r="1331" ht="13.5">
      <c r="H1331" s="705"/>
    </row>
    <row r="1332" ht="13.5">
      <c r="H1332" s="705"/>
    </row>
    <row r="1333" ht="13.5">
      <c r="H1333" s="705"/>
    </row>
    <row r="1334" ht="13.5">
      <c r="H1334" s="705"/>
    </row>
    <row r="1335" ht="13.5">
      <c r="H1335" s="705"/>
    </row>
    <row r="1336" ht="13.5">
      <c r="H1336" s="705"/>
    </row>
    <row r="1337" ht="13.5">
      <c r="H1337" s="705"/>
    </row>
    <row r="1338" ht="13.5">
      <c r="H1338" s="705"/>
    </row>
    <row r="1339" ht="13.5">
      <c r="H1339" s="705"/>
    </row>
    <row r="1340" ht="13.5">
      <c r="H1340" s="705"/>
    </row>
    <row r="1341" ht="13.5">
      <c r="H1341" s="705"/>
    </row>
    <row r="1342" ht="13.5">
      <c r="H1342" s="705"/>
    </row>
    <row r="1343" ht="13.5">
      <c r="H1343" s="705"/>
    </row>
    <row r="1344" ht="13.5">
      <c r="H1344" s="705"/>
    </row>
    <row r="1345" ht="13.5">
      <c r="H1345" s="705"/>
    </row>
    <row r="1346" ht="13.5">
      <c r="H1346" s="705"/>
    </row>
    <row r="1347" ht="13.5">
      <c r="H1347" s="705"/>
    </row>
    <row r="1348" ht="13.5">
      <c r="H1348" s="705"/>
    </row>
    <row r="1349" ht="13.5">
      <c r="H1349" s="705"/>
    </row>
    <row r="1350" ht="13.5">
      <c r="H1350" s="705"/>
    </row>
    <row r="1351" ht="13.5">
      <c r="H1351" s="705"/>
    </row>
    <row r="1352" ht="13.5">
      <c r="H1352" s="705"/>
    </row>
    <row r="1353" ht="13.5">
      <c r="H1353" s="705"/>
    </row>
    <row r="1354" ht="13.5">
      <c r="H1354" s="705"/>
    </row>
    <row r="1355" ht="13.5">
      <c r="H1355" s="705"/>
    </row>
    <row r="1356" ht="13.5">
      <c r="H1356" s="705"/>
    </row>
    <row r="1357" ht="13.5">
      <c r="H1357" s="705"/>
    </row>
    <row r="1358" ht="13.5">
      <c r="H1358" s="705"/>
    </row>
    <row r="1359" ht="13.5">
      <c r="H1359" s="705"/>
    </row>
    <row r="1360" ht="13.5">
      <c r="H1360" s="705"/>
    </row>
    <row r="1361" ht="13.5">
      <c r="H1361" s="705"/>
    </row>
    <row r="1362" ht="13.5">
      <c r="H1362" s="705"/>
    </row>
    <row r="1363" ht="13.5">
      <c r="H1363" s="705"/>
    </row>
    <row r="1364" ht="13.5">
      <c r="H1364" s="705"/>
    </row>
    <row r="1365" ht="13.5">
      <c r="H1365" s="705"/>
    </row>
    <row r="1366" ht="13.5">
      <c r="H1366" s="705"/>
    </row>
    <row r="1367" ht="13.5">
      <c r="H1367" s="705"/>
    </row>
    <row r="1368" ht="13.5">
      <c r="H1368" s="705"/>
    </row>
    <row r="1369" ht="13.5">
      <c r="H1369" s="705"/>
    </row>
    <row r="1370" ht="13.5">
      <c r="H1370" s="705"/>
    </row>
    <row r="1371" ht="13.5">
      <c r="H1371" s="705"/>
    </row>
    <row r="1372" ht="13.5">
      <c r="H1372" s="705"/>
    </row>
    <row r="1373" ht="13.5">
      <c r="H1373" s="705"/>
    </row>
    <row r="1374" ht="13.5">
      <c r="H1374" s="705"/>
    </row>
    <row r="1375" ht="13.5">
      <c r="H1375" s="705"/>
    </row>
    <row r="1376" ht="13.5">
      <c r="H1376" s="705"/>
    </row>
    <row r="1377" ht="13.5">
      <c r="H1377" s="705"/>
    </row>
    <row r="1378" ht="13.5">
      <c r="H1378" s="705"/>
    </row>
    <row r="1379" ht="13.5">
      <c r="H1379" s="705"/>
    </row>
    <row r="1380" ht="13.5">
      <c r="H1380" s="705"/>
    </row>
    <row r="1381" ht="13.5">
      <c r="H1381" s="705"/>
    </row>
    <row r="1382" ht="13.5">
      <c r="H1382" s="705"/>
    </row>
    <row r="1383" ht="13.5">
      <c r="H1383" s="705"/>
    </row>
    <row r="1384" ht="13.5">
      <c r="H1384" s="705"/>
    </row>
    <row r="1385" ht="13.5">
      <c r="H1385" s="705"/>
    </row>
    <row r="1386" ht="13.5">
      <c r="H1386" s="705"/>
    </row>
    <row r="1387" ht="13.5">
      <c r="H1387" s="705"/>
    </row>
    <row r="1388" ht="13.5">
      <c r="H1388" s="705"/>
    </row>
    <row r="1389" ht="13.5">
      <c r="H1389" s="705"/>
    </row>
    <row r="1390" ht="13.5">
      <c r="H1390" s="705"/>
    </row>
    <row r="1391" ht="13.5">
      <c r="H1391" s="705"/>
    </row>
    <row r="1392" ht="13.5">
      <c r="H1392" s="705"/>
    </row>
    <row r="1393" ht="13.5">
      <c r="H1393" s="705"/>
    </row>
    <row r="1394" ht="13.5">
      <c r="H1394" s="705"/>
    </row>
    <row r="1395" ht="13.5">
      <c r="H1395" s="705"/>
    </row>
    <row r="1396" ht="13.5">
      <c r="H1396" s="705"/>
    </row>
    <row r="1397" ht="13.5">
      <c r="H1397" s="705"/>
    </row>
    <row r="1398" ht="13.5">
      <c r="H1398" s="705"/>
    </row>
    <row r="1399" ht="13.5">
      <c r="H1399" s="705"/>
    </row>
    <row r="1400" ht="13.5">
      <c r="H1400" s="705"/>
    </row>
    <row r="1401" ht="13.5">
      <c r="H1401" s="705"/>
    </row>
    <row r="1402" ht="13.5">
      <c r="H1402" s="705"/>
    </row>
    <row r="1403" ht="13.5">
      <c r="H1403" s="705"/>
    </row>
    <row r="1404" ht="13.5">
      <c r="H1404" s="705"/>
    </row>
    <row r="1405" ht="13.5">
      <c r="H1405" s="705"/>
    </row>
    <row r="1406" ht="13.5">
      <c r="H1406" s="705"/>
    </row>
    <row r="1407" ht="13.5">
      <c r="H1407" s="705"/>
    </row>
    <row r="1408" ht="13.5">
      <c r="H1408" s="705"/>
    </row>
    <row r="1409" ht="13.5">
      <c r="H1409" s="705"/>
    </row>
    <row r="1410" ht="13.5">
      <c r="H1410" s="705"/>
    </row>
    <row r="1411" ht="13.5">
      <c r="H1411" s="705"/>
    </row>
    <row r="1412" ht="13.5">
      <c r="H1412" s="705"/>
    </row>
    <row r="1413" ht="13.5">
      <c r="H1413" s="705"/>
    </row>
    <row r="1414" ht="13.5">
      <c r="H1414" s="705"/>
    </row>
    <row r="1415" ht="13.5">
      <c r="H1415" s="705"/>
    </row>
    <row r="1416" ht="13.5">
      <c r="H1416" s="705"/>
    </row>
    <row r="1417" ht="13.5">
      <c r="H1417" s="705"/>
    </row>
    <row r="1418" ht="13.5">
      <c r="H1418" s="705"/>
    </row>
    <row r="1419" ht="13.5">
      <c r="H1419" s="705"/>
    </row>
    <row r="1420" ht="13.5">
      <c r="H1420" s="705"/>
    </row>
    <row r="1421" ht="13.5">
      <c r="H1421" s="705"/>
    </row>
    <row r="1422" ht="13.5">
      <c r="H1422" s="705"/>
    </row>
    <row r="1423" ht="13.5">
      <c r="H1423" s="705"/>
    </row>
    <row r="1424" ht="13.5">
      <c r="H1424" s="705"/>
    </row>
    <row r="1425" ht="13.5">
      <c r="H1425" s="705"/>
    </row>
    <row r="1426" ht="13.5">
      <c r="H1426" s="705"/>
    </row>
    <row r="1427" ht="13.5">
      <c r="H1427" s="705"/>
    </row>
    <row r="1428" ht="13.5">
      <c r="H1428" s="705"/>
    </row>
    <row r="1429" ht="13.5">
      <c r="H1429" s="705"/>
    </row>
    <row r="1430" ht="13.5">
      <c r="H1430" s="705"/>
    </row>
    <row r="1431" ht="13.5">
      <c r="H1431" s="705"/>
    </row>
    <row r="1432" ht="13.5">
      <c r="H1432" s="705"/>
    </row>
    <row r="1433" ht="13.5">
      <c r="H1433" s="705"/>
    </row>
    <row r="1434" ht="13.5">
      <c r="H1434" s="705"/>
    </row>
    <row r="1435" ht="13.5">
      <c r="H1435" s="705"/>
    </row>
    <row r="1436" ht="13.5">
      <c r="H1436" s="705"/>
    </row>
    <row r="1437" ht="13.5">
      <c r="H1437" s="705"/>
    </row>
    <row r="1438" ht="13.5">
      <c r="H1438" s="705"/>
    </row>
    <row r="1439" ht="13.5">
      <c r="H1439" s="705"/>
    </row>
    <row r="1440" ht="13.5">
      <c r="H1440" s="705"/>
    </row>
    <row r="1441" ht="13.5">
      <c r="H1441" s="705"/>
    </row>
    <row r="1442" ht="13.5">
      <c r="H1442" s="705"/>
    </row>
    <row r="1443" ht="13.5">
      <c r="H1443" s="705"/>
    </row>
    <row r="1444" ht="13.5">
      <c r="H1444" s="705"/>
    </row>
    <row r="1445" ht="13.5">
      <c r="H1445" s="705"/>
    </row>
    <row r="1446" ht="13.5">
      <c r="H1446" s="705"/>
    </row>
    <row r="1447" ht="13.5">
      <c r="H1447" s="705"/>
    </row>
    <row r="1448" ht="13.5">
      <c r="H1448" s="705"/>
    </row>
    <row r="1449" ht="13.5">
      <c r="H1449" s="705"/>
    </row>
    <row r="1450" ht="13.5">
      <c r="H1450" s="705"/>
    </row>
    <row r="1451" ht="13.5">
      <c r="H1451" s="705"/>
    </row>
    <row r="1452" ht="13.5">
      <c r="H1452" s="705"/>
    </row>
    <row r="1453" ht="13.5">
      <c r="H1453" s="705"/>
    </row>
    <row r="1454" ht="13.5">
      <c r="H1454" s="705"/>
    </row>
    <row r="1455" ht="13.5">
      <c r="H1455" s="705"/>
    </row>
    <row r="1456" ht="13.5">
      <c r="H1456" s="705"/>
    </row>
    <row r="1457" ht="13.5">
      <c r="H1457" s="705"/>
    </row>
    <row r="1458" ht="13.5">
      <c r="H1458" s="705"/>
    </row>
    <row r="1459" ht="13.5">
      <c r="H1459" s="705"/>
    </row>
    <row r="1460" ht="13.5">
      <c r="H1460" s="705"/>
    </row>
    <row r="1461" ht="13.5">
      <c r="H1461" s="705"/>
    </row>
    <row r="1462" ht="13.5">
      <c r="H1462" s="705"/>
    </row>
    <row r="1463" ht="13.5">
      <c r="H1463" s="705"/>
    </row>
    <row r="1464" ht="13.5">
      <c r="H1464" s="705"/>
    </row>
    <row r="1465" ht="13.5">
      <c r="H1465" s="705"/>
    </row>
    <row r="1466" ht="13.5">
      <c r="H1466" s="705"/>
    </row>
    <row r="1467" ht="13.5">
      <c r="H1467" s="705"/>
    </row>
    <row r="1468" ht="13.5">
      <c r="H1468" s="705"/>
    </row>
    <row r="1469" ht="13.5">
      <c r="H1469" s="705"/>
    </row>
    <row r="1470" ht="13.5">
      <c r="H1470" s="705"/>
    </row>
    <row r="1471" ht="13.5">
      <c r="H1471" s="705"/>
    </row>
    <row r="1472" ht="13.5">
      <c r="H1472" s="705"/>
    </row>
    <row r="1473" ht="13.5">
      <c r="H1473" s="705"/>
    </row>
    <row r="1474" ht="13.5">
      <c r="H1474" s="705"/>
    </row>
    <row r="1475" ht="13.5">
      <c r="H1475" s="705"/>
    </row>
    <row r="1476" ht="13.5">
      <c r="H1476" s="705"/>
    </row>
    <row r="1477" ht="13.5">
      <c r="H1477" s="705"/>
    </row>
    <row r="1478" ht="13.5">
      <c r="H1478" s="705"/>
    </row>
    <row r="1479" ht="13.5">
      <c r="H1479" s="705"/>
    </row>
    <row r="1480" ht="13.5">
      <c r="H1480" s="705"/>
    </row>
    <row r="1481" ht="13.5">
      <c r="H1481" s="705"/>
    </row>
    <row r="1482" ht="13.5">
      <c r="H1482" s="705"/>
    </row>
    <row r="1483" ht="13.5">
      <c r="H1483" s="705"/>
    </row>
    <row r="1484" ht="13.5">
      <c r="H1484" s="705"/>
    </row>
    <row r="1485" ht="13.5">
      <c r="H1485" s="705"/>
    </row>
    <row r="1486" ht="13.5">
      <c r="H1486" s="705"/>
    </row>
    <row r="1487" ht="13.5">
      <c r="H1487" s="705"/>
    </row>
    <row r="1488" ht="13.5">
      <c r="H1488" s="705"/>
    </row>
    <row r="1489" ht="13.5">
      <c r="H1489" s="705"/>
    </row>
    <row r="1490" ht="13.5">
      <c r="H1490" s="705"/>
    </row>
    <row r="1491" ht="13.5">
      <c r="H1491" s="705"/>
    </row>
    <row r="1492" ht="13.5">
      <c r="H1492" s="705"/>
    </row>
    <row r="1493" ht="13.5">
      <c r="H1493" s="705"/>
    </row>
    <row r="1494" ht="13.5">
      <c r="H1494" s="705"/>
    </row>
    <row r="1495" ht="13.5">
      <c r="H1495" s="705"/>
    </row>
    <row r="1496" ht="13.5">
      <c r="H1496" s="705"/>
    </row>
    <row r="1497" ht="13.5">
      <c r="H1497" s="705"/>
    </row>
    <row r="1498" ht="13.5">
      <c r="H1498" s="705"/>
    </row>
    <row r="1499" ht="13.5">
      <c r="H1499" s="705"/>
    </row>
    <row r="1500" ht="13.5">
      <c r="H1500" s="705"/>
    </row>
    <row r="1501" ht="13.5">
      <c r="H1501" s="705"/>
    </row>
    <row r="1502" ht="13.5">
      <c r="H1502" s="705"/>
    </row>
    <row r="1503" ht="13.5">
      <c r="H1503" s="705"/>
    </row>
    <row r="1504" ht="13.5">
      <c r="H1504" s="705"/>
    </row>
    <row r="1505" ht="13.5">
      <c r="H1505" s="705"/>
    </row>
    <row r="1506" ht="13.5">
      <c r="H1506" s="705"/>
    </row>
    <row r="1507" ht="13.5">
      <c r="H1507" s="705"/>
    </row>
    <row r="1508" ht="13.5">
      <c r="H1508" s="705"/>
    </row>
    <row r="1509" ht="13.5">
      <c r="H1509" s="705"/>
    </row>
    <row r="1510" ht="13.5">
      <c r="H1510" s="705"/>
    </row>
    <row r="1511" ht="13.5">
      <c r="H1511" s="705"/>
    </row>
    <row r="1512" ht="13.5">
      <c r="H1512" s="705"/>
    </row>
    <row r="1513" ht="13.5">
      <c r="H1513" s="705"/>
    </row>
    <row r="1514" ht="13.5">
      <c r="H1514" s="705"/>
    </row>
    <row r="1515" ht="13.5">
      <c r="H1515" s="705"/>
    </row>
    <row r="1516" ht="13.5">
      <c r="H1516" s="705"/>
    </row>
    <row r="1517" ht="13.5">
      <c r="H1517" s="705"/>
    </row>
    <row r="1518" ht="13.5">
      <c r="H1518" s="705"/>
    </row>
    <row r="1519" ht="13.5">
      <c r="H1519" s="705"/>
    </row>
    <row r="1520" ht="13.5">
      <c r="H1520" s="705"/>
    </row>
    <row r="1521" ht="13.5">
      <c r="H1521" s="705"/>
    </row>
    <row r="1522" ht="13.5">
      <c r="H1522" s="705"/>
    </row>
    <row r="1523" ht="13.5">
      <c r="H1523" s="705"/>
    </row>
    <row r="1524" ht="13.5">
      <c r="H1524" s="705"/>
    </row>
    <row r="1525" ht="13.5">
      <c r="H1525" s="705"/>
    </row>
    <row r="1526" ht="13.5">
      <c r="H1526" s="705"/>
    </row>
    <row r="1527" ht="13.5">
      <c r="H1527" s="705"/>
    </row>
    <row r="1528" ht="13.5">
      <c r="H1528" s="705"/>
    </row>
    <row r="1529" ht="13.5">
      <c r="H1529" s="705"/>
    </row>
    <row r="1530" ht="13.5">
      <c r="H1530" s="705"/>
    </row>
    <row r="1531" ht="13.5">
      <c r="H1531" s="705"/>
    </row>
    <row r="1532" ht="13.5">
      <c r="H1532" s="705"/>
    </row>
    <row r="1533" ht="13.5">
      <c r="H1533" s="705"/>
    </row>
    <row r="1534" ht="13.5">
      <c r="H1534" s="705"/>
    </row>
    <row r="1535" ht="13.5">
      <c r="H1535" s="705"/>
    </row>
    <row r="1536" ht="13.5">
      <c r="H1536" s="705"/>
    </row>
    <row r="1537" ht="13.5">
      <c r="H1537" s="705"/>
    </row>
    <row r="1538" ht="13.5">
      <c r="H1538" s="705"/>
    </row>
    <row r="1539" ht="13.5">
      <c r="H1539" s="705"/>
    </row>
    <row r="1540" ht="13.5">
      <c r="H1540" s="705"/>
    </row>
    <row r="1541" ht="13.5">
      <c r="H1541" s="705"/>
    </row>
    <row r="1542" ht="13.5">
      <c r="H1542" s="705"/>
    </row>
    <row r="1543" ht="13.5">
      <c r="H1543" s="705"/>
    </row>
    <row r="1544" ht="13.5">
      <c r="H1544" s="705"/>
    </row>
    <row r="1545" ht="13.5">
      <c r="H1545" s="705"/>
    </row>
    <row r="1546" ht="13.5">
      <c r="H1546" s="705"/>
    </row>
    <row r="1547" ht="13.5">
      <c r="H1547" s="705"/>
    </row>
    <row r="1548" ht="13.5">
      <c r="H1548" s="705"/>
    </row>
    <row r="1549" ht="13.5">
      <c r="H1549" s="705"/>
    </row>
    <row r="1550" ht="13.5">
      <c r="H1550" s="705"/>
    </row>
    <row r="1551" ht="13.5">
      <c r="H1551" s="705"/>
    </row>
    <row r="1552" ht="13.5">
      <c r="H1552" s="705"/>
    </row>
    <row r="1553" ht="13.5">
      <c r="H1553" s="705"/>
    </row>
    <row r="1554" ht="13.5">
      <c r="H1554" s="705"/>
    </row>
    <row r="1555" ht="13.5">
      <c r="H1555" s="705"/>
    </row>
    <row r="1556" ht="13.5">
      <c r="H1556" s="705"/>
    </row>
    <row r="1557" ht="13.5">
      <c r="H1557" s="705"/>
    </row>
    <row r="1558" ht="13.5">
      <c r="H1558" s="705"/>
    </row>
    <row r="1559" ht="13.5">
      <c r="H1559" s="705"/>
    </row>
    <row r="1560" ht="13.5">
      <c r="H1560" s="705"/>
    </row>
    <row r="1561" ht="13.5">
      <c r="H1561" s="705"/>
    </row>
    <row r="1562" ht="13.5">
      <c r="H1562" s="705"/>
    </row>
    <row r="1563" ht="13.5">
      <c r="H1563" s="705"/>
    </row>
    <row r="1564" ht="13.5">
      <c r="H1564" s="705"/>
    </row>
    <row r="1565" ht="13.5">
      <c r="H1565" s="705"/>
    </row>
    <row r="1566" ht="13.5">
      <c r="H1566" s="705"/>
    </row>
    <row r="1567" ht="13.5">
      <c r="H1567" s="705"/>
    </row>
    <row r="1568" ht="13.5">
      <c r="H1568" s="705"/>
    </row>
    <row r="1569" ht="13.5">
      <c r="H1569" s="705"/>
    </row>
    <row r="1570" ht="13.5">
      <c r="H1570" s="705"/>
    </row>
    <row r="1571" ht="13.5">
      <c r="H1571" s="705"/>
    </row>
    <row r="1572" ht="13.5">
      <c r="H1572" s="705"/>
    </row>
    <row r="1573" ht="13.5">
      <c r="H1573" s="705"/>
    </row>
    <row r="1574" ht="13.5">
      <c r="H1574" s="705"/>
    </row>
    <row r="1575" ht="13.5">
      <c r="H1575" s="705"/>
    </row>
    <row r="1576" ht="13.5">
      <c r="H1576" s="705"/>
    </row>
    <row r="1577" ht="13.5">
      <c r="H1577" s="705"/>
    </row>
    <row r="1578" ht="13.5">
      <c r="H1578" s="705"/>
    </row>
    <row r="1579" ht="13.5">
      <c r="H1579" s="705"/>
    </row>
    <row r="1580" ht="13.5">
      <c r="H1580" s="705"/>
    </row>
    <row r="1581" ht="13.5">
      <c r="H1581" s="705"/>
    </row>
    <row r="1582" ht="13.5">
      <c r="H1582" s="705"/>
    </row>
    <row r="1583" ht="13.5">
      <c r="H1583" s="705"/>
    </row>
    <row r="1584" ht="13.5">
      <c r="H1584" s="705"/>
    </row>
    <row r="1585" ht="13.5">
      <c r="H1585" s="705"/>
    </row>
    <row r="1586" ht="13.5">
      <c r="H1586" s="705"/>
    </row>
    <row r="1587" ht="13.5">
      <c r="H1587" s="705"/>
    </row>
    <row r="1588" ht="13.5">
      <c r="H1588" s="705"/>
    </row>
    <row r="1589" ht="13.5">
      <c r="H1589" s="705"/>
    </row>
    <row r="1590" ht="13.5">
      <c r="H1590" s="705"/>
    </row>
    <row r="1591" ht="13.5">
      <c r="H1591" s="705"/>
    </row>
    <row r="1592" ht="13.5">
      <c r="H1592" s="705"/>
    </row>
    <row r="1593" ht="13.5">
      <c r="H1593" s="705"/>
    </row>
    <row r="1594" ht="13.5">
      <c r="H1594" s="705"/>
    </row>
    <row r="1595" ht="13.5">
      <c r="H1595" s="705"/>
    </row>
    <row r="1596" ht="13.5">
      <c r="H1596" s="705"/>
    </row>
    <row r="1597" ht="13.5">
      <c r="H1597" s="705"/>
    </row>
    <row r="1598" ht="13.5">
      <c r="H1598" s="705"/>
    </row>
    <row r="1599" ht="13.5">
      <c r="H1599" s="705"/>
    </row>
    <row r="1600" ht="13.5">
      <c r="H1600" s="705"/>
    </row>
    <row r="1601" ht="13.5">
      <c r="H1601" s="705"/>
    </row>
    <row r="1602" ht="13.5">
      <c r="H1602" s="705"/>
    </row>
    <row r="1603" ht="13.5">
      <c r="H1603" s="705"/>
    </row>
    <row r="1604" ht="13.5">
      <c r="H1604" s="705"/>
    </row>
    <row r="1605" ht="13.5">
      <c r="H1605" s="705"/>
    </row>
    <row r="1606" ht="13.5">
      <c r="H1606" s="705"/>
    </row>
    <row r="1607" ht="13.5">
      <c r="H1607" s="705"/>
    </row>
    <row r="1608" ht="13.5">
      <c r="H1608" s="705"/>
    </row>
    <row r="1609" ht="13.5">
      <c r="H1609" s="705"/>
    </row>
    <row r="1610" ht="13.5">
      <c r="H1610" s="705"/>
    </row>
    <row r="1611" ht="13.5">
      <c r="H1611" s="705"/>
    </row>
    <row r="1612" ht="13.5">
      <c r="H1612" s="705"/>
    </row>
    <row r="1613" ht="13.5">
      <c r="H1613" s="705"/>
    </row>
    <row r="1614" ht="13.5">
      <c r="H1614" s="705"/>
    </row>
    <row r="1615" ht="13.5">
      <c r="H1615" s="705"/>
    </row>
    <row r="1616" ht="13.5">
      <c r="H1616" s="705"/>
    </row>
    <row r="1617" ht="13.5">
      <c r="H1617" s="705"/>
    </row>
    <row r="1618" ht="13.5">
      <c r="H1618" s="705"/>
    </row>
    <row r="1619" ht="13.5">
      <c r="H1619" s="705"/>
    </row>
    <row r="1620" ht="13.5">
      <c r="H1620" s="705"/>
    </row>
    <row r="1621" ht="13.5">
      <c r="H1621" s="705"/>
    </row>
    <row r="1622" ht="13.5">
      <c r="H1622" s="705"/>
    </row>
    <row r="1623" ht="13.5">
      <c r="H1623" s="705"/>
    </row>
    <row r="1624" ht="13.5">
      <c r="H1624" s="705"/>
    </row>
    <row r="1625" ht="13.5">
      <c r="H1625" s="705"/>
    </row>
    <row r="1626" ht="13.5">
      <c r="H1626" s="705"/>
    </row>
    <row r="1627" ht="13.5">
      <c r="H1627" s="705"/>
    </row>
    <row r="1628" ht="13.5">
      <c r="H1628" s="705"/>
    </row>
    <row r="1629" ht="13.5">
      <c r="H1629" s="705"/>
    </row>
    <row r="1630" ht="13.5">
      <c r="H1630" s="705"/>
    </row>
    <row r="1631" ht="13.5">
      <c r="H1631" s="705"/>
    </row>
    <row r="1632" ht="13.5">
      <c r="H1632" s="705"/>
    </row>
    <row r="1633" ht="13.5">
      <c r="H1633" s="705"/>
    </row>
    <row r="1634" ht="13.5">
      <c r="H1634" s="705"/>
    </row>
    <row r="1635" ht="13.5">
      <c r="H1635" s="705"/>
    </row>
    <row r="1636" ht="13.5">
      <c r="H1636" s="705"/>
    </row>
    <row r="1637" ht="13.5">
      <c r="H1637" s="705"/>
    </row>
    <row r="1638" ht="13.5">
      <c r="H1638" s="705"/>
    </row>
    <row r="1639" ht="13.5">
      <c r="H1639" s="705"/>
    </row>
    <row r="1640" ht="13.5">
      <c r="H1640" s="705"/>
    </row>
    <row r="1641" ht="13.5">
      <c r="H1641" s="705"/>
    </row>
    <row r="1642" ht="13.5">
      <c r="H1642" s="705"/>
    </row>
    <row r="1643" ht="13.5">
      <c r="H1643" s="705"/>
    </row>
    <row r="1644" ht="13.5">
      <c r="H1644" s="705"/>
    </row>
    <row r="1645" ht="13.5">
      <c r="H1645" s="705"/>
    </row>
    <row r="1646" ht="13.5">
      <c r="H1646" s="705"/>
    </row>
    <row r="1647" ht="13.5">
      <c r="H1647" s="705"/>
    </row>
    <row r="1648" ht="13.5">
      <c r="H1648" s="705"/>
    </row>
    <row r="1649" ht="13.5">
      <c r="H1649" s="705"/>
    </row>
    <row r="1650" ht="13.5">
      <c r="H1650" s="705"/>
    </row>
    <row r="1651" ht="13.5">
      <c r="H1651" s="705"/>
    </row>
    <row r="1652" ht="13.5">
      <c r="H1652" s="705"/>
    </row>
    <row r="1653" ht="13.5">
      <c r="H1653" s="705"/>
    </row>
    <row r="1654" ht="13.5">
      <c r="H1654" s="705"/>
    </row>
    <row r="1655" ht="13.5">
      <c r="H1655" s="705"/>
    </row>
    <row r="1656" ht="13.5">
      <c r="H1656" s="705"/>
    </row>
    <row r="1657" ht="13.5">
      <c r="H1657" s="705"/>
    </row>
    <row r="1658" ht="13.5">
      <c r="H1658" s="705"/>
    </row>
    <row r="1659" ht="13.5">
      <c r="H1659" s="705"/>
    </row>
    <row r="1660" ht="13.5">
      <c r="H1660" s="705"/>
    </row>
    <row r="1661" ht="13.5">
      <c r="H1661" s="705"/>
    </row>
    <row r="1662" ht="13.5">
      <c r="H1662" s="705"/>
    </row>
    <row r="1663" ht="13.5">
      <c r="H1663" s="705"/>
    </row>
    <row r="1664" ht="13.5">
      <c r="H1664" s="705"/>
    </row>
    <row r="1665" ht="13.5">
      <c r="H1665" s="705"/>
    </row>
    <row r="1666" ht="13.5">
      <c r="H1666" s="705"/>
    </row>
    <row r="1667" ht="13.5">
      <c r="H1667" s="705"/>
    </row>
    <row r="1668" ht="13.5">
      <c r="H1668" s="705"/>
    </row>
    <row r="1669" ht="13.5">
      <c r="H1669" s="705"/>
    </row>
    <row r="1670" ht="13.5">
      <c r="H1670" s="705"/>
    </row>
    <row r="1671" ht="13.5">
      <c r="H1671" s="705"/>
    </row>
    <row r="1672" ht="13.5">
      <c r="H1672" s="705"/>
    </row>
    <row r="1673" ht="13.5">
      <c r="H1673" s="705"/>
    </row>
    <row r="1674" ht="13.5">
      <c r="H1674" s="705"/>
    </row>
    <row r="1675" ht="13.5">
      <c r="H1675" s="705"/>
    </row>
    <row r="1676" ht="13.5">
      <c r="H1676" s="705"/>
    </row>
    <row r="1677" ht="13.5">
      <c r="H1677" s="705"/>
    </row>
    <row r="1678" ht="13.5">
      <c r="H1678" s="705"/>
    </row>
    <row r="1679" ht="13.5">
      <c r="H1679" s="705"/>
    </row>
    <row r="1680" ht="13.5">
      <c r="H1680" s="705"/>
    </row>
    <row r="1681" ht="13.5">
      <c r="H1681" s="705"/>
    </row>
    <row r="1682" ht="13.5">
      <c r="H1682" s="705"/>
    </row>
    <row r="1683" ht="13.5">
      <c r="H1683" s="705"/>
    </row>
    <row r="1684" ht="13.5">
      <c r="H1684" s="705"/>
    </row>
    <row r="1685" ht="13.5">
      <c r="H1685" s="705"/>
    </row>
    <row r="1686" ht="13.5">
      <c r="H1686" s="705"/>
    </row>
    <row r="1687" ht="13.5">
      <c r="H1687" s="705"/>
    </row>
    <row r="1688" ht="13.5">
      <c r="H1688" s="705"/>
    </row>
    <row r="1689" ht="13.5">
      <c r="H1689" s="705"/>
    </row>
    <row r="1690" ht="13.5">
      <c r="H1690" s="705"/>
    </row>
    <row r="1691" ht="13.5">
      <c r="H1691" s="705"/>
    </row>
    <row r="1692" ht="13.5">
      <c r="H1692" s="705"/>
    </row>
    <row r="1693" ht="13.5">
      <c r="H1693" s="705"/>
    </row>
    <row r="1694" ht="13.5">
      <c r="H1694" s="705"/>
    </row>
    <row r="1695" ht="13.5">
      <c r="H1695" s="705"/>
    </row>
    <row r="1696" ht="13.5">
      <c r="H1696" s="705"/>
    </row>
    <row r="1697" ht="13.5">
      <c r="H1697" s="705"/>
    </row>
    <row r="1698" ht="13.5">
      <c r="H1698" s="705"/>
    </row>
    <row r="1699" ht="13.5">
      <c r="H1699" s="705"/>
    </row>
    <row r="1700" ht="13.5">
      <c r="H1700" s="705"/>
    </row>
    <row r="1701" ht="13.5">
      <c r="H1701" s="705"/>
    </row>
    <row r="1702" ht="13.5">
      <c r="H1702" s="705"/>
    </row>
    <row r="1703" ht="13.5">
      <c r="H1703" s="705"/>
    </row>
    <row r="1704" ht="13.5">
      <c r="H1704" s="705"/>
    </row>
    <row r="1705" ht="13.5">
      <c r="H1705" s="705"/>
    </row>
    <row r="1706" ht="13.5">
      <c r="H1706" s="705"/>
    </row>
    <row r="1707" ht="13.5">
      <c r="H1707" s="705"/>
    </row>
    <row r="1708" ht="13.5">
      <c r="H1708" s="705"/>
    </row>
    <row r="1709" ht="13.5">
      <c r="H1709" s="705"/>
    </row>
    <row r="1710" ht="13.5">
      <c r="H1710" s="705"/>
    </row>
    <row r="1711" ht="13.5">
      <c r="H1711" s="705"/>
    </row>
    <row r="1712" ht="13.5">
      <c r="H1712" s="705"/>
    </row>
    <row r="1713" ht="13.5">
      <c r="H1713" s="705"/>
    </row>
    <row r="1714" ht="13.5">
      <c r="H1714" s="705"/>
    </row>
    <row r="1715" ht="13.5">
      <c r="H1715" s="705"/>
    </row>
    <row r="1716" ht="13.5">
      <c r="H1716" s="705"/>
    </row>
    <row r="1717" ht="13.5">
      <c r="H1717" s="705"/>
    </row>
    <row r="1718" ht="13.5">
      <c r="H1718" s="705"/>
    </row>
    <row r="1719" ht="13.5">
      <c r="H1719" s="705"/>
    </row>
    <row r="1720" ht="13.5">
      <c r="H1720" s="705"/>
    </row>
    <row r="1721" ht="13.5">
      <c r="H1721" s="705"/>
    </row>
    <row r="1722" ht="13.5">
      <c r="H1722" s="705"/>
    </row>
    <row r="1723" ht="13.5">
      <c r="H1723" s="705"/>
    </row>
    <row r="1724" ht="13.5">
      <c r="H1724" s="705"/>
    </row>
    <row r="1725" ht="13.5">
      <c r="H1725" s="705"/>
    </row>
    <row r="1726" ht="13.5">
      <c r="H1726" s="705"/>
    </row>
    <row r="1727" ht="13.5">
      <c r="H1727" s="705"/>
    </row>
  </sheetData>
  <mergeCells count="15">
    <mergeCell ref="A4:A6"/>
    <mergeCell ref="B4:B5"/>
    <mergeCell ref="C4:C5"/>
    <mergeCell ref="D4:D6"/>
    <mergeCell ref="E4:E5"/>
    <mergeCell ref="F4:F6"/>
    <mergeCell ref="G4:G5"/>
    <mergeCell ref="H4:H5"/>
    <mergeCell ref="S4:S6"/>
    <mergeCell ref="I6:J6"/>
    <mergeCell ref="P6:Q6"/>
    <mergeCell ref="I4:K5"/>
    <mergeCell ref="L4:M5"/>
    <mergeCell ref="N4:O5"/>
    <mergeCell ref="P4:R5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U41"/>
  <sheetViews>
    <sheetView workbookViewId="0" topLeftCell="A1">
      <selection activeCell="A1" sqref="A1"/>
    </sheetView>
  </sheetViews>
  <sheetFormatPr defaultColWidth="9.00390625" defaultRowHeight="13.5"/>
  <cols>
    <col min="1" max="1" width="3.50390625" style="114" customWidth="1"/>
    <col min="2" max="2" width="3.75390625" style="114" customWidth="1"/>
    <col min="3" max="3" width="3.375" style="114" customWidth="1"/>
    <col min="4" max="4" width="8.25390625" style="114" bestFit="1" customWidth="1"/>
    <col min="5" max="6" width="7.625" style="114" customWidth="1"/>
    <col min="7" max="7" width="8.50390625" style="114" bestFit="1" customWidth="1"/>
    <col min="8" max="8" width="9.00390625" style="114" customWidth="1"/>
    <col min="9" max="9" width="8.50390625" style="114" bestFit="1" customWidth="1"/>
    <col min="10" max="10" width="7.50390625" style="114" customWidth="1"/>
    <col min="11" max="11" width="7.375" style="114" bestFit="1" customWidth="1"/>
    <col min="12" max="12" width="7.75390625" style="114" bestFit="1" customWidth="1"/>
    <col min="13" max="13" width="6.375" style="114" customWidth="1"/>
    <col min="14" max="14" width="8.25390625" style="114" customWidth="1"/>
    <col min="15" max="16" width="7.25390625" style="114" bestFit="1" customWidth="1"/>
    <col min="17" max="17" width="5.625" style="114" customWidth="1"/>
    <col min="18" max="18" width="7.50390625" style="114" customWidth="1"/>
    <col min="19" max="19" width="4.875" style="114" customWidth="1"/>
    <col min="20" max="20" width="5.125" style="114" customWidth="1"/>
    <col min="21" max="21" width="5.875" style="114" customWidth="1"/>
    <col min="22" max="22" width="4.875" style="114" customWidth="1"/>
    <col min="23" max="23" width="5.875" style="114" bestFit="1" customWidth="1"/>
    <col min="24" max="24" width="3.625" style="114" customWidth="1"/>
    <col min="25" max="25" width="9.375" style="114" customWidth="1"/>
    <col min="26" max="26" width="6.75390625" style="114" customWidth="1"/>
    <col min="27" max="27" width="4.125" style="114" bestFit="1" customWidth="1"/>
    <col min="28" max="28" width="8.625" style="114" customWidth="1"/>
    <col min="29" max="31" width="3.625" style="114" customWidth="1"/>
    <col min="32" max="32" width="5.00390625" style="114" bestFit="1" customWidth="1"/>
    <col min="33" max="33" width="9.00390625" style="114" bestFit="1" customWidth="1"/>
    <col min="34" max="34" width="8.375" style="114" customWidth="1"/>
    <col min="35" max="35" width="7.125" style="114" customWidth="1"/>
    <col min="36" max="36" width="7.25390625" style="114" bestFit="1" customWidth="1"/>
    <col min="37" max="37" width="5.625" style="114" customWidth="1"/>
    <col min="38" max="38" width="5.75390625" style="114" customWidth="1"/>
    <col min="39" max="39" width="5.625" style="114" customWidth="1"/>
    <col min="40" max="40" width="7.625" style="114" bestFit="1" customWidth="1"/>
    <col min="41" max="41" width="7.25390625" style="114" customWidth="1"/>
    <col min="42" max="42" width="4.25390625" style="114" customWidth="1"/>
    <col min="43" max="43" width="7.125" style="114" customWidth="1"/>
    <col min="44" max="44" width="4.875" style="114" customWidth="1"/>
    <col min="45" max="45" width="8.00390625" style="114" customWidth="1"/>
    <col min="46" max="46" width="4.625" style="114" bestFit="1" customWidth="1"/>
    <col min="47" max="47" width="10.50390625" style="114" bestFit="1" customWidth="1"/>
    <col min="48" max="16384" width="9.00390625" style="114" customWidth="1"/>
  </cols>
  <sheetData>
    <row r="2" spans="2:5" ht="14.25">
      <c r="B2" s="706" t="s">
        <v>583</v>
      </c>
      <c r="C2" s="707"/>
      <c r="D2" s="708"/>
      <c r="E2" s="708"/>
    </row>
    <row r="3" spans="4:15" ht="12"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</row>
    <row r="4" spans="2:47" s="710" customFormat="1" ht="12.75" thickBot="1">
      <c r="B4" s="711" t="s">
        <v>557</v>
      </c>
      <c r="C4" s="712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4"/>
      <c r="S4" s="714"/>
      <c r="T4" s="714"/>
      <c r="U4" s="714"/>
      <c r="V4" s="714"/>
      <c r="X4" s="714"/>
      <c r="Y4" s="714"/>
      <c r="Z4" s="714"/>
      <c r="AA4" s="714"/>
      <c r="AG4" s="713"/>
      <c r="AH4" s="713"/>
      <c r="AI4" s="713"/>
      <c r="AO4" s="715"/>
      <c r="AP4" s="715"/>
      <c r="AQ4" s="715"/>
      <c r="AR4" s="715"/>
      <c r="AT4" s="685"/>
      <c r="AU4" s="716" t="s">
        <v>558</v>
      </c>
    </row>
    <row r="5" spans="1:47" ht="13.5" customHeight="1" thickTop="1">
      <c r="A5" s="717"/>
      <c r="B5" s="1656" t="s">
        <v>559</v>
      </c>
      <c r="C5" s="1657"/>
      <c r="D5" s="1618" t="s">
        <v>537</v>
      </c>
      <c r="E5" s="1619"/>
      <c r="F5" s="1619"/>
      <c r="G5" s="1619"/>
      <c r="H5" s="1619"/>
      <c r="I5" s="1619"/>
      <c r="J5" s="1619"/>
      <c r="K5" s="1619"/>
      <c r="L5" s="1619"/>
      <c r="M5" s="1619"/>
      <c r="N5" s="1620"/>
      <c r="O5" s="1651" t="s">
        <v>560</v>
      </c>
      <c r="P5" s="1662"/>
      <c r="Q5" s="1662"/>
      <c r="R5" s="1663"/>
      <c r="S5" s="1651" t="s">
        <v>561</v>
      </c>
      <c r="T5" s="1652"/>
      <c r="U5" s="1652"/>
      <c r="V5" s="1652"/>
      <c r="W5" s="1652"/>
      <c r="X5" s="1652"/>
      <c r="Y5" s="1652"/>
      <c r="Z5" s="1652"/>
      <c r="AA5" s="1652"/>
      <c r="AB5" s="1652"/>
      <c r="AC5" s="1652"/>
      <c r="AD5" s="1652"/>
      <c r="AE5" s="1652"/>
      <c r="AF5" s="1652"/>
      <c r="AG5" s="1653"/>
      <c r="AH5" s="1651" t="s">
        <v>562</v>
      </c>
      <c r="AI5" s="1652"/>
      <c r="AJ5" s="1652"/>
      <c r="AK5" s="1652"/>
      <c r="AL5" s="1652"/>
      <c r="AM5" s="1652"/>
      <c r="AN5" s="1653"/>
      <c r="AO5" s="1635" t="s">
        <v>563</v>
      </c>
      <c r="AP5" s="1626" t="s">
        <v>538</v>
      </c>
      <c r="AQ5" s="1627"/>
      <c r="AR5" s="1626" t="s">
        <v>564</v>
      </c>
      <c r="AS5" s="1648"/>
      <c r="AT5" s="1626" t="s">
        <v>565</v>
      </c>
      <c r="AU5" s="1641"/>
    </row>
    <row r="6" spans="1:47" ht="13.5" customHeight="1">
      <c r="A6" s="717"/>
      <c r="B6" s="1658"/>
      <c r="C6" s="1659"/>
      <c r="D6" s="1621" t="s">
        <v>539</v>
      </c>
      <c r="E6" s="1624"/>
      <c r="F6" s="1625"/>
      <c r="G6" s="1621" t="s">
        <v>566</v>
      </c>
      <c r="H6" s="1624"/>
      <c r="I6" s="1625"/>
      <c r="J6" s="1621" t="s">
        <v>567</v>
      </c>
      <c r="K6" s="1624"/>
      <c r="L6" s="1625"/>
      <c r="M6" s="1660" t="s">
        <v>568</v>
      </c>
      <c r="N6" s="1214" t="s">
        <v>220</v>
      </c>
      <c r="O6" s="1621" t="s">
        <v>569</v>
      </c>
      <c r="P6" s="1622"/>
      <c r="Q6" s="1660" t="s">
        <v>568</v>
      </c>
      <c r="R6" s="1214" t="s">
        <v>220</v>
      </c>
      <c r="S6" s="1621" t="s">
        <v>570</v>
      </c>
      <c r="T6" s="1624"/>
      <c r="U6" s="1624"/>
      <c r="V6" s="1624"/>
      <c r="W6" s="1625"/>
      <c r="X6" s="1621" t="s">
        <v>571</v>
      </c>
      <c r="Y6" s="1624"/>
      <c r="Z6" s="1624"/>
      <c r="AA6" s="1624"/>
      <c r="AB6" s="1625"/>
      <c r="AC6" s="1621" t="s">
        <v>572</v>
      </c>
      <c r="AD6" s="1624"/>
      <c r="AE6" s="1625"/>
      <c r="AF6" s="1654" t="s">
        <v>220</v>
      </c>
      <c r="AG6" s="1655"/>
      <c r="AH6" s="1632" t="s">
        <v>569</v>
      </c>
      <c r="AI6" s="1633"/>
      <c r="AJ6" s="1634"/>
      <c r="AK6" s="1632" t="s">
        <v>573</v>
      </c>
      <c r="AL6" s="1633"/>
      <c r="AM6" s="1634"/>
      <c r="AN6" s="1646" t="s">
        <v>220</v>
      </c>
      <c r="AO6" s="1635"/>
      <c r="AP6" s="1628"/>
      <c r="AQ6" s="1629"/>
      <c r="AR6" s="1628"/>
      <c r="AS6" s="1649"/>
      <c r="AT6" s="1642"/>
      <c r="AU6" s="1643"/>
    </row>
    <row r="7" spans="1:47" ht="37.5" customHeight="1">
      <c r="A7" s="717"/>
      <c r="B7" s="1632"/>
      <c r="C7" s="1634"/>
      <c r="D7" s="723" t="s">
        <v>574</v>
      </c>
      <c r="E7" s="723" t="s">
        <v>575</v>
      </c>
      <c r="F7" s="723" t="s">
        <v>576</v>
      </c>
      <c r="G7" s="723" t="s">
        <v>574</v>
      </c>
      <c r="H7" s="723" t="s">
        <v>575</v>
      </c>
      <c r="I7" s="723" t="s">
        <v>576</v>
      </c>
      <c r="J7" s="723" t="s">
        <v>574</v>
      </c>
      <c r="K7" s="723" t="s">
        <v>575</v>
      </c>
      <c r="L7" s="723" t="s">
        <v>576</v>
      </c>
      <c r="M7" s="1661"/>
      <c r="N7" s="1213"/>
      <c r="O7" s="723" t="s">
        <v>574</v>
      </c>
      <c r="P7" s="723" t="s">
        <v>575</v>
      </c>
      <c r="Q7" s="1661"/>
      <c r="R7" s="1623"/>
      <c r="S7" s="1637" t="s">
        <v>574</v>
      </c>
      <c r="T7" s="1638"/>
      <c r="U7" s="724" t="s">
        <v>577</v>
      </c>
      <c r="V7" s="1639" t="s">
        <v>576</v>
      </c>
      <c r="W7" s="1640"/>
      <c r="X7" s="1637" t="s">
        <v>574</v>
      </c>
      <c r="Y7" s="1638"/>
      <c r="Z7" s="724" t="s">
        <v>577</v>
      </c>
      <c r="AA7" s="1639" t="s">
        <v>576</v>
      </c>
      <c r="AB7" s="1640"/>
      <c r="AC7" s="724" t="s">
        <v>578</v>
      </c>
      <c r="AD7" s="724" t="s">
        <v>577</v>
      </c>
      <c r="AE7" s="724" t="s">
        <v>576</v>
      </c>
      <c r="AF7" s="1632"/>
      <c r="AG7" s="1634"/>
      <c r="AH7" s="723" t="s">
        <v>574</v>
      </c>
      <c r="AI7" s="723" t="s">
        <v>575</v>
      </c>
      <c r="AJ7" s="723" t="s">
        <v>198</v>
      </c>
      <c r="AK7" s="723" t="s">
        <v>574</v>
      </c>
      <c r="AL7" s="723" t="s">
        <v>575</v>
      </c>
      <c r="AM7" s="723" t="s">
        <v>198</v>
      </c>
      <c r="AN7" s="1647"/>
      <c r="AO7" s="1636"/>
      <c r="AP7" s="1630"/>
      <c r="AQ7" s="1631"/>
      <c r="AR7" s="1630"/>
      <c r="AS7" s="1650"/>
      <c r="AT7" s="1644"/>
      <c r="AU7" s="1645"/>
    </row>
    <row r="8" spans="1:47" ht="13.5">
      <c r="A8" s="717"/>
      <c r="B8" s="1612"/>
      <c r="C8" s="1613"/>
      <c r="D8" s="725"/>
      <c r="E8" s="725"/>
      <c r="F8" s="726"/>
      <c r="G8" s="726"/>
      <c r="H8" s="726"/>
      <c r="I8" s="726"/>
      <c r="J8" s="726"/>
      <c r="K8" s="726"/>
      <c r="L8" s="726"/>
      <c r="M8" s="727"/>
      <c r="N8" s="726"/>
      <c r="O8" s="726"/>
      <c r="P8" s="728"/>
      <c r="Q8" s="728"/>
      <c r="R8" s="726"/>
      <c r="S8" s="726"/>
      <c r="T8" s="726"/>
      <c r="U8" s="726"/>
      <c r="V8" s="726"/>
      <c r="W8" s="726"/>
      <c r="X8" s="726"/>
      <c r="Y8" s="726"/>
      <c r="Z8" s="726"/>
      <c r="AA8" s="726"/>
      <c r="AB8" s="726"/>
      <c r="AC8" s="726"/>
      <c r="AD8" s="726"/>
      <c r="AE8" s="726"/>
      <c r="AF8" s="726"/>
      <c r="AG8" s="726"/>
      <c r="AH8" s="726"/>
      <c r="AI8" s="726"/>
      <c r="AJ8" s="726"/>
      <c r="AK8" s="726"/>
      <c r="AL8" s="726"/>
      <c r="AM8" s="726"/>
      <c r="AN8" s="729"/>
      <c r="AO8" s="726"/>
      <c r="AP8" s="726"/>
      <c r="AQ8" s="727"/>
      <c r="AR8" s="727"/>
      <c r="AS8" s="727"/>
      <c r="AT8" s="727"/>
      <c r="AU8" s="717"/>
    </row>
    <row r="9" spans="1:47" ht="13.5">
      <c r="A9" s="717"/>
      <c r="B9" s="1612" t="s">
        <v>579</v>
      </c>
      <c r="C9" s="1613"/>
      <c r="D9" s="440">
        <v>1068</v>
      </c>
      <c r="E9" s="440">
        <v>558</v>
      </c>
      <c r="F9" s="440">
        <f>SUM(D9:E9)</f>
        <v>1626</v>
      </c>
      <c r="G9" s="440">
        <v>836</v>
      </c>
      <c r="H9" s="440">
        <v>23</v>
      </c>
      <c r="I9" s="440">
        <f aca="true" t="shared" si="0" ref="I9:I27">SUM(G9:H9)</f>
        <v>859</v>
      </c>
      <c r="J9" s="440">
        <v>3517</v>
      </c>
      <c r="K9" s="440">
        <v>171</v>
      </c>
      <c r="L9" s="440">
        <f aca="true" t="shared" si="1" ref="L9:L27">SUM(J9:K9)</f>
        <v>3688</v>
      </c>
      <c r="M9" s="440">
        <v>21</v>
      </c>
      <c r="N9" s="440">
        <f aca="true" t="shared" si="2" ref="N9:N27">SUM(F9+I9+L9+M9)</f>
        <v>6194</v>
      </c>
      <c r="O9" s="440">
        <v>9</v>
      </c>
      <c r="P9" s="440">
        <v>432</v>
      </c>
      <c r="Q9" s="440">
        <v>8</v>
      </c>
      <c r="R9" s="440">
        <f aca="true" t="shared" si="3" ref="R9:R19">SUM(O9:Q9)</f>
        <v>449</v>
      </c>
      <c r="S9" s="730">
        <v>29</v>
      </c>
      <c r="T9" s="440">
        <v>195</v>
      </c>
      <c r="U9" s="440">
        <v>125</v>
      </c>
      <c r="V9" s="730">
        <f aca="true" t="shared" si="4" ref="V9:V15">SUM(S9)</f>
        <v>29</v>
      </c>
      <c r="W9" s="440">
        <f>SUM(T9:U9)</f>
        <v>320</v>
      </c>
      <c r="X9" s="730">
        <v>1</v>
      </c>
      <c r="Y9" s="440">
        <v>138</v>
      </c>
      <c r="Z9" s="440">
        <v>191</v>
      </c>
      <c r="AA9" s="730">
        <f>SUM(X9)</f>
        <v>1</v>
      </c>
      <c r="AB9" s="440">
        <f aca="true" t="shared" si="5" ref="AB9:AB20">SUM(Y9:Z9)</f>
        <v>329</v>
      </c>
      <c r="AC9" s="440">
        <v>8</v>
      </c>
      <c r="AD9" s="440">
        <v>0</v>
      </c>
      <c r="AE9" s="440">
        <f aca="true" t="shared" si="6" ref="AE9:AE27">SUM(AC9:AD9)</f>
        <v>8</v>
      </c>
      <c r="AF9" s="730">
        <f aca="true" t="shared" si="7" ref="AF9:AF15">SUM(V9+AA9)</f>
        <v>30</v>
      </c>
      <c r="AG9" s="440">
        <f aca="true" t="shared" si="8" ref="AG9:AG27">SUM(W9+AB9+AE9)</f>
        <v>657</v>
      </c>
      <c r="AH9" s="440">
        <v>319</v>
      </c>
      <c r="AI9" s="440">
        <v>5</v>
      </c>
      <c r="AJ9" s="440">
        <f aca="true" t="shared" si="9" ref="AJ9:AJ27">SUM(AH9:AI9)</f>
        <v>324</v>
      </c>
      <c r="AK9" s="440">
        <v>56</v>
      </c>
      <c r="AL9" s="440">
        <v>1</v>
      </c>
      <c r="AM9" s="440">
        <f aca="true" t="shared" si="10" ref="AM9:AM27">SUM(AK9:AL9)</f>
        <v>57</v>
      </c>
      <c r="AN9" s="440">
        <f aca="true" t="shared" si="11" ref="AN9:AN27">SUM(AJ9+AM9)</f>
        <v>381</v>
      </c>
      <c r="AO9" s="440">
        <v>16</v>
      </c>
      <c r="AP9" s="730">
        <v>5</v>
      </c>
      <c r="AQ9" s="440">
        <v>448</v>
      </c>
      <c r="AR9" s="730">
        <v>11</v>
      </c>
      <c r="AS9" s="440">
        <v>2729</v>
      </c>
      <c r="AT9" s="730">
        <v>46</v>
      </c>
      <c r="AU9" s="441">
        <v>10874</v>
      </c>
    </row>
    <row r="10" spans="1:47" ht="13.5">
      <c r="A10" s="717"/>
      <c r="B10" s="1614" t="s">
        <v>580</v>
      </c>
      <c r="C10" s="1615"/>
      <c r="D10" s="440">
        <v>1116</v>
      </c>
      <c r="E10" s="440">
        <v>540</v>
      </c>
      <c r="F10" s="440">
        <f>SUM(D10:E10)</f>
        <v>1656</v>
      </c>
      <c r="G10" s="440">
        <v>1027</v>
      </c>
      <c r="H10" s="440">
        <v>22</v>
      </c>
      <c r="I10" s="440">
        <f t="shared" si="0"/>
        <v>1049</v>
      </c>
      <c r="J10" s="440">
        <v>4023</v>
      </c>
      <c r="K10" s="440">
        <v>194</v>
      </c>
      <c r="L10" s="440">
        <f t="shared" si="1"/>
        <v>4217</v>
      </c>
      <c r="M10" s="440">
        <v>21</v>
      </c>
      <c r="N10" s="440">
        <f t="shared" si="2"/>
        <v>6943</v>
      </c>
      <c r="O10" s="440">
        <v>7</v>
      </c>
      <c r="P10" s="440">
        <v>500</v>
      </c>
      <c r="Q10" s="440">
        <v>4</v>
      </c>
      <c r="R10" s="440">
        <f t="shared" si="3"/>
        <v>511</v>
      </c>
      <c r="S10" s="730">
        <v>9</v>
      </c>
      <c r="T10" s="440">
        <v>195</v>
      </c>
      <c r="U10" s="440">
        <v>107</v>
      </c>
      <c r="V10" s="730">
        <f t="shared" si="4"/>
        <v>9</v>
      </c>
      <c r="W10" s="440">
        <v>303</v>
      </c>
      <c r="X10" s="730"/>
      <c r="Y10" s="440">
        <v>163</v>
      </c>
      <c r="Z10" s="440">
        <v>281</v>
      </c>
      <c r="AA10" s="730"/>
      <c r="AB10" s="440">
        <f t="shared" si="5"/>
        <v>444</v>
      </c>
      <c r="AC10" s="440">
        <v>8</v>
      </c>
      <c r="AD10" s="440">
        <v>0</v>
      </c>
      <c r="AE10" s="440">
        <f t="shared" si="6"/>
        <v>8</v>
      </c>
      <c r="AF10" s="730">
        <f t="shared" si="7"/>
        <v>9</v>
      </c>
      <c r="AG10" s="440">
        <f t="shared" si="8"/>
        <v>755</v>
      </c>
      <c r="AH10" s="440">
        <v>352</v>
      </c>
      <c r="AI10" s="440">
        <v>3</v>
      </c>
      <c r="AJ10" s="440">
        <f t="shared" si="9"/>
        <v>355</v>
      </c>
      <c r="AK10" s="440">
        <v>66</v>
      </c>
      <c r="AL10" s="440">
        <v>1</v>
      </c>
      <c r="AM10" s="440">
        <f t="shared" si="10"/>
        <v>67</v>
      </c>
      <c r="AN10" s="440">
        <f t="shared" si="11"/>
        <v>422</v>
      </c>
      <c r="AO10" s="440">
        <v>20</v>
      </c>
      <c r="AP10" s="730"/>
      <c r="AQ10" s="440">
        <v>524</v>
      </c>
      <c r="AR10" s="730"/>
      <c r="AS10" s="440">
        <v>2746</v>
      </c>
      <c r="AT10" s="730"/>
      <c r="AU10" s="441">
        <v>11921</v>
      </c>
    </row>
    <row r="11" spans="1:47" ht="13.5">
      <c r="A11" s="717"/>
      <c r="B11" s="1614" t="s">
        <v>540</v>
      </c>
      <c r="C11" s="1615"/>
      <c r="D11" s="440">
        <v>1185</v>
      </c>
      <c r="E11" s="440">
        <v>525</v>
      </c>
      <c r="F11" s="440">
        <v>1716</v>
      </c>
      <c r="G11" s="440">
        <v>1476</v>
      </c>
      <c r="H11" s="440">
        <v>45</v>
      </c>
      <c r="I11" s="440">
        <f t="shared" si="0"/>
        <v>1521</v>
      </c>
      <c r="J11" s="440">
        <v>4726</v>
      </c>
      <c r="K11" s="440">
        <v>212</v>
      </c>
      <c r="L11" s="440">
        <f t="shared" si="1"/>
        <v>4938</v>
      </c>
      <c r="M11" s="440">
        <v>55</v>
      </c>
      <c r="N11" s="440">
        <f t="shared" si="2"/>
        <v>8230</v>
      </c>
      <c r="O11" s="440">
        <v>5</v>
      </c>
      <c r="P11" s="440">
        <v>523</v>
      </c>
      <c r="Q11" s="440">
        <v>4</v>
      </c>
      <c r="R11" s="440">
        <f t="shared" si="3"/>
        <v>532</v>
      </c>
      <c r="S11" s="730">
        <v>11</v>
      </c>
      <c r="T11" s="440">
        <v>197</v>
      </c>
      <c r="U11" s="440">
        <v>92</v>
      </c>
      <c r="V11" s="730">
        <f t="shared" si="4"/>
        <v>11</v>
      </c>
      <c r="W11" s="440">
        <f aca="true" t="shared" si="12" ref="W11:W24">SUM(T11:U11)</f>
        <v>289</v>
      </c>
      <c r="X11" s="730"/>
      <c r="Y11" s="440">
        <v>250</v>
      </c>
      <c r="Z11" s="440">
        <v>357</v>
      </c>
      <c r="AA11" s="730"/>
      <c r="AB11" s="440">
        <f t="shared" si="5"/>
        <v>607</v>
      </c>
      <c r="AC11" s="440">
        <v>4</v>
      </c>
      <c r="AD11" s="440">
        <v>0</v>
      </c>
      <c r="AE11" s="440">
        <f t="shared" si="6"/>
        <v>4</v>
      </c>
      <c r="AF11" s="730">
        <f t="shared" si="7"/>
        <v>11</v>
      </c>
      <c r="AG11" s="440">
        <f t="shared" si="8"/>
        <v>900</v>
      </c>
      <c r="AH11" s="440">
        <v>378</v>
      </c>
      <c r="AI11" s="440">
        <v>13</v>
      </c>
      <c r="AJ11" s="440">
        <f t="shared" si="9"/>
        <v>391</v>
      </c>
      <c r="AK11" s="440">
        <v>81</v>
      </c>
      <c r="AL11" s="440">
        <v>1</v>
      </c>
      <c r="AM11" s="440">
        <f t="shared" si="10"/>
        <v>82</v>
      </c>
      <c r="AN11" s="440">
        <f t="shared" si="11"/>
        <v>473</v>
      </c>
      <c r="AO11" s="440">
        <v>43</v>
      </c>
      <c r="AP11" s="730"/>
      <c r="AQ11" s="440">
        <v>586</v>
      </c>
      <c r="AR11" s="730"/>
      <c r="AS11" s="440">
        <v>3578</v>
      </c>
      <c r="AT11" s="730"/>
      <c r="AU11" s="441">
        <v>14336</v>
      </c>
    </row>
    <row r="12" spans="1:47" ht="13.5">
      <c r="A12" s="717"/>
      <c r="B12" s="1614" t="s">
        <v>541</v>
      </c>
      <c r="C12" s="1615"/>
      <c r="D12" s="440">
        <v>1315</v>
      </c>
      <c r="E12" s="440">
        <v>582</v>
      </c>
      <c r="F12" s="440">
        <f>SUM(D12:E12)</f>
        <v>1897</v>
      </c>
      <c r="G12" s="440">
        <v>2149</v>
      </c>
      <c r="H12" s="440">
        <v>59</v>
      </c>
      <c r="I12" s="440">
        <f t="shared" si="0"/>
        <v>2208</v>
      </c>
      <c r="J12" s="440">
        <v>5186</v>
      </c>
      <c r="K12" s="440">
        <v>233</v>
      </c>
      <c r="L12" s="440">
        <f t="shared" si="1"/>
        <v>5419</v>
      </c>
      <c r="M12" s="440">
        <v>87</v>
      </c>
      <c r="N12" s="440">
        <f t="shared" si="2"/>
        <v>9611</v>
      </c>
      <c r="O12" s="440">
        <v>9</v>
      </c>
      <c r="P12" s="440">
        <v>584</v>
      </c>
      <c r="Q12" s="440">
        <v>4</v>
      </c>
      <c r="R12" s="440">
        <f t="shared" si="3"/>
        <v>597</v>
      </c>
      <c r="S12" s="730">
        <v>14</v>
      </c>
      <c r="T12" s="440">
        <v>195</v>
      </c>
      <c r="U12" s="440">
        <v>68</v>
      </c>
      <c r="V12" s="730">
        <f t="shared" si="4"/>
        <v>14</v>
      </c>
      <c r="W12" s="440">
        <f t="shared" si="12"/>
        <v>263</v>
      </c>
      <c r="X12" s="730"/>
      <c r="Y12" s="440">
        <v>343</v>
      </c>
      <c r="Z12" s="440">
        <v>452</v>
      </c>
      <c r="AA12" s="730"/>
      <c r="AB12" s="440">
        <f t="shared" si="5"/>
        <v>795</v>
      </c>
      <c r="AC12" s="440">
        <v>3</v>
      </c>
      <c r="AD12" s="440">
        <v>0</v>
      </c>
      <c r="AE12" s="440">
        <f t="shared" si="6"/>
        <v>3</v>
      </c>
      <c r="AF12" s="730">
        <f t="shared" si="7"/>
        <v>14</v>
      </c>
      <c r="AG12" s="440">
        <f t="shared" si="8"/>
        <v>1061</v>
      </c>
      <c r="AH12" s="440">
        <v>424</v>
      </c>
      <c r="AI12" s="440">
        <v>16</v>
      </c>
      <c r="AJ12" s="440">
        <f t="shared" si="9"/>
        <v>440</v>
      </c>
      <c r="AK12" s="440">
        <v>132</v>
      </c>
      <c r="AL12" s="440">
        <v>1</v>
      </c>
      <c r="AM12" s="440">
        <f t="shared" si="10"/>
        <v>133</v>
      </c>
      <c r="AN12" s="440">
        <f t="shared" si="11"/>
        <v>573</v>
      </c>
      <c r="AO12" s="440">
        <v>77</v>
      </c>
      <c r="AP12" s="440"/>
      <c r="AQ12" s="440">
        <v>582</v>
      </c>
      <c r="AR12" s="440"/>
      <c r="AS12" s="440">
        <v>5932</v>
      </c>
      <c r="AT12" s="731"/>
      <c r="AU12" s="441">
        <v>18433</v>
      </c>
    </row>
    <row r="13" spans="1:47" ht="13.5">
      <c r="A13" s="717"/>
      <c r="B13" s="1614" t="s">
        <v>542</v>
      </c>
      <c r="C13" s="1615"/>
      <c r="D13" s="440">
        <v>1447</v>
      </c>
      <c r="E13" s="440">
        <v>556</v>
      </c>
      <c r="F13" s="440">
        <f>SUM(D13:E13)</f>
        <v>2003</v>
      </c>
      <c r="G13" s="440">
        <v>2955</v>
      </c>
      <c r="H13" s="440">
        <v>96</v>
      </c>
      <c r="I13" s="440">
        <f t="shared" si="0"/>
        <v>3051</v>
      </c>
      <c r="J13" s="440">
        <v>5400</v>
      </c>
      <c r="K13" s="440">
        <v>333</v>
      </c>
      <c r="L13" s="440">
        <f t="shared" si="1"/>
        <v>5733</v>
      </c>
      <c r="M13" s="440">
        <v>95</v>
      </c>
      <c r="N13" s="440">
        <f t="shared" si="2"/>
        <v>10882</v>
      </c>
      <c r="O13" s="440">
        <v>11</v>
      </c>
      <c r="P13" s="440">
        <v>648</v>
      </c>
      <c r="Q13" s="440">
        <v>4</v>
      </c>
      <c r="R13" s="440">
        <f t="shared" si="3"/>
        <v>663</v>
      </c>
      <c r="S13" s="730">
        <v>17</v>
      </c>
      <c r="T13" s="440">
        <v>176</v>
      </c>
      <c r="U13" s="440">
        <v>52</v>
      </c>
      <c r="V13" s="730">
        <f t="shared" si="4"/>
        <v>17</v>
      </c>
      <c r="W13" s="440">
        <f t="shared" si="12"/>
        <v>228</v>
      </c>
      <c r="X13" s="730"/>
      <c r="Y13" s="440">
        <v>428</v>
      </c>
      <c r="Z13" s="440">
        <v>551</v>
      </c>
      <c r="AA13" s="730"/>
      <c r="AB13" s="440">
        <f t="shared" si="5"/>
        <v>979</v>
      </c>
      <c r="AC13" s="440">
        <v>3</v>
      </c>
      <c r="AD13" s="440">
        <v>0</v>
      </c>
      <c r="AE13" s="440">
        <f t="shared" si="6"/>
        <v>3</v>
      </c>
      <c r="AF13" s="730">
        <f t="shared" si="7"/>
        <v>17</v>
      </c>
      <c r="AG13" s="440">
        <f t="shared" si="8"/>
        <v>1210</v>
      </c>
      <c r="AH13" s="440">
        <v>432</v>
      </c>
      <c r="AI13" s="440">
        <v>17</v>
      </c>
      <c r="AJ13" s="440">
        <f t="shared" si="9"/>
        <v>449</v>
      </c>
      <c r="AK13" s="440">
        <v>140</v>
      </c>
      <c r="AL13" s="440">
        <v>1</v>
      </c>
      <c r="AM13" s="440">
        <f t="shared" si="10"/>
        <v>141</v>
      </c>
      <c r="AN13" s="440">
        <f t="shared" si="11"/>
        <v>590</v>
      </c>
      <c r="AO13" s="440">
        <v>97</v>
      </c>
      <c r="AP13" s="440"/>
      <c r="AQ13" s="440">
        <v>555</v>
      </c>
      <c r="AR13" s="440"/>
      <c r="AS13" s="440">
        <v>7367</v>
      </c>
      <c r="AT13" s="731"/>
      <c r="AU13" s="441">
        <v>21364</v>
      </c>
    </row>
    <row r="14" spans="1:47" ht="13.5">
      <c r="A14" s="717"/>
      <c r="B14" s="1614" t="s">
        <v>543</v>
      </c>
      <c r="C14" s="1615"/>
      <c r="D14" s="440">
        <v>1504</v>
      </c>
      <c r="E14" s="440">
        <v>572</v>
      </c>
      <c r="F14" s="440">
        <f>SUM(D14:E14)</f>
        <v>2076</v>
      </c>
      <c r="G14" s="440">
        <v>3934</v>
      </c>
      <c r="H14" s="440">
        <v>137</v>
      </c>
      <c r="I14" s="440">
        <f t="shared" si="0"/>
        <v>4071</v>
      </c>
      <c r="J14" s="440">
        <v>5430</v>
      </c>
      <c r="K14" s="440">
        <v>321</v>
      </c>
      <c r="L14" s="440">
        <f t="shared" si="1"/>
        <v>5751</v>
      </c>
      <c r="M14" s="440">
        <v>89</v>
      </c>
      <c r="N14" s="440">
        <f t="shared" si="2"/>
        <v>11987</v>
      </c>
      <c r="O14" s="440">
        <v>11</v>
      </c>
      <c r="P14" s="440">
        <v>711</v>
      </c>
      <c r="Q14" s="440">
        <v>0</v>
      </c>
      <c r="R14" s="440">
        <f t="shared" si="3"/>
        <v>722</v>
      </c>
      <c r="S14" s="730">
        <v>14</v>
      </c>
      <c r="T14" s="440">
        <v>162</v>
      </c>
      <c r="U14" s="440">
        <v>35</v>
      </c>
      <c r="V14" s="730">
        <f t="shared" si="4"/>
        <v>14</v>
      </c>
      <c r="W14" s="440">
        <f t="shared" si="12"/>
        <v>197</v>
      </c>
      <c r="X14" s="730">
        <v>2</v>
      </c>
      <c r="Y14" s="440">
        <v>688</v>
      </c>
      <c r="Z14" s="440">
        <v>554</v>
      </c>
      <c r="AA14" s="730">
        <f>SUM(X14)</f>
        <v>2</v>
      </c>
      <c r="AB14" s="440">
        <f t="shared" si="5"/>
        <v>1242</v>
      </c>
      <c r="AC14" s="440">
        <v>3</v>
      </c>
      <c r="AD14" s="440">
        <v>0</v>
      </c>
      <c r="AE14" s="440">
        <f t="shared" si="6"/>
        <v>3</v>
      </c>
      <c r="AF14" s="730">
        <f t="shared" si="7"/>
        <v>16</v>
      </c>
      <c r="AG14" s="440">
        <f t="shared" si="8"/>
        <v>1442</v>
      </c>
      <c r="AH14" s="440">
        <v>450</v>
      </c>
      <c r="AI14" s="440">
        <v>17</v>
      </c>
      <c r="AJ14" s="440">
        <f t="shared" si="9"/>
        <v>467</v>
      </c>
      <c r="AK14" s="440">
        <v>209</v>
      </c>
      <c r="AL14" s="440">
        <v>2</v>
      </c>
      <c r="AM14" s="440">
        <f t="shared" si="10"/>
        <v>211</v>
      </c>
      <c r="AN14" s="440">
        <f t="shared" si="11"/>
        <v>678</v>
      </c>
      <c r="AO14" s="440">
        <v>126</v>
      </c>
      <c r="AP14" s="730">
        <v>4</v>
      </c>
      <c r="AQ14" s="440">
        <v>505</v>
      </c>
      <c r="AR14" s="730">
        <v>10</v>
      </c>
      <c r="AS14" s="440">
        <v>9615</v>
      </c>
      <c r="AT14" s="731"/>
      <c r="AU14" s="441">
        <v>25076</v>
      </c>
    </row>
    <row r="15" spans="1:47" ht="13.5">
      <c r="A15" s="717"/>
      <c r="B15" s="1614" t="s">
        <v>544</v>
      </c>
      <c r="C15" s="1615"/>
      <c r="D15" s="440">
        <v>1670</v>
      </c>
      <c r="E15" s="440">
        <v>631</v>
      </c>
      <c r="F15" s="440">
        <f>SUM(D15:E15)</f>
        <v>2301</v>
      </c>
      <c r="G15" s="440">
        <v>5185</v>
      </c>
      <c r="H15" s="440">
        <v>185</v>
      </c>
      <c r="I15" s="440">
        <f t="shared" si="0"/>
        <v>5370</v>
      </c>
      <c r="J15" s="440">
        <v>5259</v>
      </c>
      <c r="K15" s="440">
        <v>369</v>
      </c>
      <c r="L15" s="440">
        <f t="shared" si="1"/>
        <v>5628</v>
      </c>
      <c r="M15" s="440">
        <v>58</v>
      </c>
      <c r="N15" s="440">
        <f t="shared" si="2"/>
        <v>13357</v>
      </c>
      <c r="O15" s="440">
        <v>18</v>
      </c>
      <c r="P15" s="440">
        <v>740</v>
      </c>
      <c r="Q15" s="440">
        <v>0</v>
      </c>
      <c r="R15" s="440">
        <f t="shared" si="3"/>
        <v>758</v>
      </c>
      <c r="S15" s="730">
        <v>10</v>
      </c>
      <c r="T15" s="440">
        <v>146</v>
      </c>
      <c r="U15" s="440">
        <v>25</v>
      </c>
      <c r="V15" s="730">
        <f t="shared" si="4"/>
        <v>10</v>
      </c>
      <c r="W15" s="440">
        <f t="shared" si="12"/>
        <v>171</v>
      </c>
      <c r="X15" s="730">
        <v>1</v>
      </c>
      <c r="Y15" s="440">
        <v>992</v>
      </c>
      <c r="Z15" s="440">
        <v>612</v>
      </c>
      <c r="AA15" s="730">
        <f>SUM(X15)</f>
        <v>1</v>
      </c>
      <c r="AB15" s="440">
        <f t="shared" si="5"/>
        <v>1604</v>
      </c>
      <c r="AC15" s="440">
        <v>1</v>
      </c>
      <c r="AD15" s="440">
        <v>0</v>
      </c>
      <c r="AE15" s="440">
        <f t="shared" si="6"/>
        <v>1</v>
      </c>
      <c r="AF15" s="730">
        <f t="shared" si="7"/>
        <v>11</v>
      </c>
      <c r="AG15" s="440">
        <f t="shared" si="8"/>
        <v>1776</v>
      </c>
      <c r="AH15" s="440">
        <v>501</v>
      </c>
      <c r="AI15" s="440">
        <v>18</v>
      </c>
      <c r="AJ15" s="440">
        <f t="shared" si="9"/>
        <v>519</v>
      </c>
      <c r="AK15" s="440">
        <v>233</v>
      </c>
      <c r="AL15" s="440">
        <v>11</v>
      </c>
      <c r="AM15" s="440">
        <f t="shared" si="10"/>
        <v>244</v>
      </c>
      <c r="AN15" s="440">
        <f t="shared" si="11"/>
        <v>763</v>
      </c>
      <c r="AO15" s="440">
        <v>147</v>
      </c>
      <c r="AP15" s="730">
        <v>5</v>
      </c>
      <c r="AQ15" s="440">
        <v>419</v>
      </c>
      <c r="AR15" s="730">
        <v>19</v>
      </c>
      <c r="AS15" s="440">
        <v>14712</v>
      </c>
      <c r="AT15" s="730">
        <v>35</v>
      </c>
      <c r="AU15" s="441">
        <v>31932</v>
      </c>
    </row>
    <row r="16" spans="1:47" ht="13.5">
      <c r="A16" s="717"/>
      <c r="B16" s="1614" t="s">
        <v>545</v>
      </c>
      <c r="C16" s="1615"/>
      <c r="D16" s="440">
        <v>2047</v>
      </c>
      <c r="E16" s="440">
        <v>704</v>
      </c>
      <c r="F16" s="440">
        <f>SUM(D16:E16)</f>
        <v>2751</v>
      </c>
      <c r="G16" s="440">
        <v>7647</v>
      </c>
      <c r="H16" s="440">
        <v>262</v>
      </c>
      <c r="I16" s="440">
        <f t="shared" si="0"/>
        <v>7909</v>
      </c>
      <c r="J16" s="440">
        <v>4963</v>
      </c>
      <c r="K16" s="440">
        <v>354</v>
      </c>
      <c r="L16" s="440">
        <f t="shared" si="1"/>
        <v>5317</v>
      </c>
      <c r="M16" s="440">
        <v>74</v>
      </c>
      <c r="N16" s="440">
        <f t="shared" si="2"/>
        <v>16051</v>
      </c>
      <c r="O16" s="440">
        <v>25</v>
      </c>
      <c r="P16" s="440">
        <v>774</v>
      </c>
      <c r="Q16" s="440">
        <v>0</v>
      </c>
      <c r="R16" s="440">
        <f t="shared" si="3"/>
        <v>799</v>
      </c>
      <c r="S16" s="440"/>
      <c r="T16" s="440">
        <v>139</v>
      </c>
      <c r="U16" s="440">
        <v>18</v>
      </c>
      <c r="V16" s="730"/>
      <c r="W16" s="440">
        <f t="shared" si="12"/>
        <v>157</v>
      </c>
      <c r="X16" s="440"/>
      <c r="Y16" s="440">
        <v>1558</v>
      </c>
      <c r="Z16" s="440">
        <v>660</v>
      </c>
      <c r="AA16" s="440"/>
      <c r="AB16" s="440">
        <f t="shared" si="5"/>
        <v>2218</v>
      </c>
      <c r="AC16" s="440">
        <v>1</v>
      </c>
      <c r="AD16" s="440">
        <v>0</v>
      </c>
      <c r="AE16" s="440">
        <f t="shared" si="6"/>
        <v>1</v>
      </c>
      <c r="AF16" s="730"/>
      <c r="AG16" s="440">
        <f t="shared" si="8"/>
        <v>2376</v>
      </c>
      <c r="AH16" s="440">
        <v>540</v>
      </c>
      <c r="AI16" s="440">
        <v>19</v>
      </c>
      <c r="AJ16" s="440">
        <f t="shared" si="9"/>
        <v>559</v>
      </c>
      <c r="AK16" s="440">
        <v>257</v>
      </c>
      <c r="AL16" s="440">
        <v>10</v>
      </c>
      <c r="AM16" s="440">
        <f t="shared" si="10"/>
        <v>267</v>
      </c>
      <c r="AN16" s="440">
        <f t="shared" si="11"/>
        <v>826</v>
      </c>
      <c r="AO16" s="440">
        <v>207</v>
      </c>
      <c r="AP16" s="440"/>
      <c r="AQ16" s="440">
        <v>348</v>
      </c>
      <c r="AR16" s="440"/>
      <c r="AS16" s="440">
        <v>22314</v>
      </c>
      <c r="AT16" s="731"/>
      <c r="AU16" s="441">
        <v>42921</v>
      </c>
    </row>
    <row r="17" spans="1:47" ht="13.5">
      <c r="A17" s="717"/>
      <c r="B17" s="1614" t="s">
        <v>546</v>
      </c>
      <c r="C17" s="1615"/>
      <c r="D17" s="440">
        <v>2681</v>
      </c>
      <c r="E17" s="440">
        <v>776</v>
      </c>
      <c r="F17" s="440">
        <v>3357</v>
      </c>
      <c r="G17" s="440">
        <v>10992</v>
      </c>
      <c r="H17" s="440">
        <v>359</v>
      </c>
      <c r="I17" s="440">
        <f t="shared" si="0"/>
        <v>11351</v>
      </c>
      <c r="J17" s="440">
        <v>4233</v>
      </c>
      <c r="K17" s="440">
        <v>290</v>
      </c>
      <c r="L17" s="440">
        <f t="shared" si="1"/>
        <v>4523</v>
      </c>
      <c r="M17" s="440">
        <v>107</v>
      </c>
      <c r="N17" s="440">
        <f t="shared" si="2"/>
        <v>19338</v>
      </c>
      <c r="O17" s="440">
        <v>54</v>
      </c>
      <c r="P17" s="440">
        <v>836</v>
      </c>
      <c r="Q17" s="440">
        <v>0</v>
      </c>
      <c r="R17" s="440">
        <f t="shared" si="3"/>
        <v>890</v>
      </c>
      <c r="S17" s="440"/>
      <c r="T17" s="440">
        <v>109</v>
      </c>
      <c r="U17" s="440">
        <v>16</v>
      </c>
      <c r="V17" s="730"/>
      <c r="W17" s="440">
        <f t="shared" si="12"/>
        <v>125</v>
      </c>
      <c r="X17" s="440"/>
      <c r="Y17" s="440">
        <v>2640</v>
      </c>
      <c r="Z17" s="440">
        <v>727</v>
      </c>
      <c r="AA17" s="440"/>
      <c r="AB17" s="440">
        <f t="shared" si="5"/>
        <v>3367</v>
      </c>
      <c r="AC17" s="440">
        <v>1</v>
      </c>
      <c r="AD17" s="440">
        <v>0</v>
      </c>
      <c r="AE17" s="440">
        <f t="shared" si="6"/>
        <v>1</v>
      </c>
      <c r="AF17" s="730"/>
      <c r="AG17" s="440">
        <f t="shared" si="8"/>
        <v>3493</v>
      </c>
      <c r="AH17" s="440">
        <v>607</v>
      </c>
      <c r="AI17" s="440">
        <v>34</v>
      </c>
      <c r="AJ17" s="440">
        <f t="shared" si="9"/>
        <v>641</v>
      </c>
      <c r="AK17" s="440">
        <v>281</v>
      </c>
      <c r="AL17" s="440">
        <v>14</v>
      </c>
      <c r="AM17" s="440">
        <f t="shared" si="10"/>
        <v>295</v>
      </c>
      <c r="AN17" s="440">
        <f t="shared" si="11"/>
        <v>936</v>
      </c>
      <c r="AO17" s="440">
        <v>274</v>
      </c>
      <c r="AP17" s="440"/>
      <c r="AQ17" s="440">
        <v>297</v>
      </c>
      <c r="AR17" s="440"/>
      <c r="AS17" s="440">
        <v>31002</v>
      </c>
      <c r="AT17" s="731"/>
      <c r="AU17" s="441">
        <v>56230</v>
      </c>
    </row>
    <row r="18" spans="1:47" ht="13.5">
      <c r="A18" s="717"/>
      <c r="B18" s="1614" t="s">
        <v>547</v>
      </c>
      <c r="C18" s="1615"/>
      <c r="D18" s="440">
        <v>3090</v>
      </c>
      <c r="E18" s="440">
        <v>889</v>
      </c>
      <c r="F18" s="440">
        <f aca="true" t="shared" si="13" ref="F18:F27">SUM(D18:E18)</f>
        <v>3979</v>
      </c>
      <c r="G18" s="440">
        <v>16221</v>
      </c>
      <c r="H18" s="440">
        <v>459</v>
      </c>
      <c r="I18" s="440">
        <f t="shared" si="0"/>
        <v>16680</v>
      </c>
      <c r="J18" s="440">
        <v>3542</v>
      </c>
      <c r="K18" s="440">
        <v>219</v>
      </c>
      <c r="L18" s="440">
        <f t="shared" si="1"/>
        <v>3761</v>
      </c>
      <c r="M18" s="440">
        <v>122</v>
      </c>
      <c r="N18" s="440">
        <f t="shared" si="2"/>
        <v>24542</v>
      </c>
      <c r="O18" s="440">
        <v>104</v>
      </c>
      <c r="P18" s="440">
        <v>946</v>
      </c>
      <c r="Q18" s="440">
        <v>0</v>
      </c>
      <c r="R18" s="440">
        <f t="shared" si="3"/>
        <v>1050</v>
      </c>
      <c r="S18" s="440"/>
      <c r="T18" s="440">
        <v>117</v>
      </c>
      <c r="U18" s="440">
        <v>14</v>
      </c>
      <c r="V18" s="730"/>
      <c r="W18" s="440">
        <f t="shared" si="12"/>
        <v>131</v>
      </c>
      <c r="X18" s="440"/>
      <c r="Y18" s="440">
        <v>4637</v>
      </c>
      <c r="Z18" s="440">
        <v>837</v>
      </c>
      <c r="AA18" s="440"/>
      <c r="AB18" s="440">
        <f t="shared" si="5"/>
        <v>5474</v>
      </c>
      <c r="AC18" s="440">
        <v>1</v>
      </c>
      <c r="AD18" s="440">
        <v>0</v>
      </c>
      <c r="AE18" s="440">
        <f t="shared" si="6"/>
        <v>1</v>
      </c>
      <c r="AF18" s="730"/>
      <c r="AG18" s="440">
        <f t="shared" si="8"/>
        <v>5606</v>
      </c>
      <c r="AH18" s="440">
        <v>659</v>
      </c>
      <c r="AI18" s="440">
        <v>42</v>
      </c>
      <c r="AJ18" s="440">
        <f t="shared" si="9"/>
        <v>701</v>
      </c>
      <c r="AK18" s="440">
        <v>314</v>
      </c>
      <c r="AL18" s="440">
        <v>17</v>
      </c>
      <c r="AM18" s="440">
        <f t="shared" si="10"/>
        <v>331</v>
      </c>
      <c r="AN18" s="440">
        <f t="shared" si="11"/>
        <v>1032</v>
      </c>
      <c r="AO18" s="440">
        <v>399</v>
      </c>
      <c r="AP18" s="440"/>
      <c r="AQ18" s="440">
        <v>320</v>
      </c>
      <c r="AR18" s="440"/>
      <c r="AS18" s="440">
        <v>16028</v>
      </c>
      <c r="AT18" s="731"/>
      <c r="AU18" s="441">
        <v>48977</v>
      </c>
    </row>
    <row r="19" spans="1:47" ht="13.5">
      <c r="A19" s="717"/>
      <c r="B19" s="1614" t="s">
        <v>548</v>
      </c>
      <c r="C19" s="1615"/>
      <c r="D19" s="440">
        <v>3403</v>
      </c>
      <c r="E19" s="440">
        <v>951</v>
      </c>
      <c r="F19" s="440">
        <f t="shared" si="13"/>
        <v>4354</v>
      </c>
      <c r="G19" s="440">
        <v>22293</v>
      </c>
      <c r="H19" s="440">
        <v>522</v>
      </c>
      <c r="I19" s="440">
        <f t="shared" si="0"/>
        <v>22815</v>
      </c>
      <c r="J19" s="440">
        <v>2591</v>
      </c>
      <c r="K19" s="440">
        <v>145</v>
      </c>
      <c r="L19" s="440">
        <f t="shared" si="1"/>
        <v>2736</v>
      </c>
      <c r="M19" s="440">
        <v>104</v>
      </c>
      <c r="N19" s="440">
        <f t="shared" si="2"/>
        <v>30009</v>
      </c>
      <c r="O19" s="440">
        <v>180</v>
      </c>
      <c r="P19" s="440">
        <v>969</v>
      </c>
      <c r="Q19" s="440">
        <v>0</v>
      </c>
      <c r="R19" s="440">
        <f t="shared" si="3"/>
        <v>1149</v>
      </c>
      <c r="S19" s="440"/>
      <c r="T19" s="440">
        <v>143</v>
      </c>
      <c r="U19" s="440">
        <v>16</v>
      </c>
      <c r="V19" s="730"/>
      <c r="W19" s="440">
        <f t="shared" si="12"/>
        <v>159</v>
      </c>
      <c r="X19" s="440"/>
      <c r="Y19" s="440">
        <v>7389</v>
      </c>
      <c r="Z19" s="440">
        <v>916</v>
      </c>
      <c r="AA19" s="440"/>
      <c r="AB19" s="440">
        <f t="shared" si="5"/>
        <v>8305</v>
      </c>
      <c r="AC19" s="440">
        <v>1</v>
      </c>
      <c r="AD19" s="440">
        <v>0</v>
      </c>
      <c r="AE19" s="440">
        <f t="shared" si="6"/>
        <v>1</v>
      </c>
      <c r="AF19" s="730"/>
      <c r="AG19" s="440">
        <f t="shared" si="8"/>
        <v>8465</v>
      </c>
      <c r="AH19" s="440">
        <v>715</v>
      </c>
      <c r="AI19" s="440">
        <v>64</v>
      </c>
      <c r="AJ19" s="440">
        <f t="shared" si="9"/>
        <v>779</v>
      </c>
      <c r="AK19" s="440">
        <v>371</v>
      </c>
      <c r="AL19" s="440">
        <v>18</v>
      </c>
      <c r="AM19" s="440">
        <f t="shared" si="10"/>
        <v>389</v>
      </c>
      <c r="AN19" s="440">
        <f t="shared" si="11"/>
        <v>1168</v>
      </c>
      <c r="AO19" s="440">
        <v>559</v>
      </c>
      <c r="AP19" s="440"/>
      <c r="AQ19" s="440">
        <v>313</v>
      </c>
      <c r="AR19" s="440"/>
      <c r="AS19" s="440">
        <v>18672</v>
      </c>
      <c r="AT19" s="731"/>
      <c r="AU19" s="441">
        <v>60355</v>
      </c>
    </row>
    <row r="20" spans="1:47" ht="13.5">
      <c r="A20" s="717"/>
      <c r="B20" s="1614" t="s">
        <v>549</v>
      </c>
      <c r="C20" s="1615"/>
      <c r="D20" s="440">
        <v>3699</v>
      </c>
      <c r="E20" s="440">
        <v>981</v>
      </c>
      <c r="F20" s="440">
        <f t="shared" si="13"/>
        <v>4680</v>
      </c>
      <c r="G20" s="440">
        <v>29373</v>
      </c>
      <c r="H20" s="440">
        <v>585</v>
      </c>
      <c r="I20" s="440">
        <f t="shared" si="0"/>
        <v>29958</v>
      </c>
      <c r="J20" s="440">
        <v>1862</v>
      </c>
      <c r="K20" s="440">
        <v>92</v>
      </c>
      <c r="L20" s="440">
        <f t="shared" si="1"/>
        <v>1954</v>
      </c>
      <c r="M20" s="440">
        <v>105</v>
      </c>
      <c r="N20" s="440">
        <f t="shared" si="2"/>
        <v>36697</v>
      </c>
      <c r="O20" s="440">
        <v>286</v>
      </c>
      <c r="P20" s="440">
        <v>1019</v>
      </c>
      <c r="Q20" s="440">
        <v>0</v>
      </c>
      <c r="R20" s="440">
        <v>1205</v>
      </c>
      <c r="S20" s="440"/>
      <c r="T20" s="440">
        <v>173</v>
      </c>
      <c r="U20" s="440">
        <v>16</v>
      </c>
      <c r="V20" s="730"/>
      <c r="W20" s="440">
        <f t="shared" si="12"/>
        <v>189</v>
      </c>
      <c r="X20" s="440"/>
      <c r="Y20" s="440">
        <v>10128</v>
      </c>
      <c r="Z20" s="440">
        <v>968</v>
      </c>
      <c r="AA20" s="440"/>
      <c r="AB20" s="440">
        <f t="shared" si="5"/>
        <v>11096</v>
      </c>
      <c r="AC20" s="440">
        <v>0</v>
      </c>
      <c r="AD20" s="440">
        <v>0</v>
      </c>
      <c r="AE20" s="440">
        <f t="shared" si="6"/>
        <v>0</v>
      </c>
      <c r="AF20" s="730"/>
      <c r="AG20" s="440">
        <f t="shared" si="8"/>
        <v>11285</v>
      </c>
      <c r="AH20" s="440">
        <v>711</v>
      </c>
      <c r="AI20" s="440">
        <v>67</v>
      </c>
      <c r="AJ20" s="440">
        <f t="shared" si="9"/>
        <v>778</v>
      </c>
      <c r="AK20" s="440">
        <v>423</v>
      </c>
      <c r="AL20" s="440">
        <v>23</v>
      </c>
      <c r="AM20" s="440">
        <f t="shared" si="10"/>
        <v>446</v>
      </c>
      <c r="AN20" s="440">
        <f t="shared" si="11"/>
        <v>1224</v>
      </c>
      <c r="AO20" s="440">
        <v>686</v>
      </c>
      <c r="AP20" s="440"/>
      <c r="AQ20" s="440">
        <v>318</v>
      </c>
      <c r="AR20" s="440"/>
      <c r="AS20" s="440">
        <v>22241</v>
      </c>
      <c r="AT20" s="731"/>
      <c r="AU20" s="441">
        <v>73756</v>
      </c>
    </row>
    <row r="21" spans="1:47" ht="13.5">
      <c r="A21" s="717"/>
      <c r="B21" s="1614" t="s">
        <v>550</v>
      </c>
      <c r="C21" s="1615"/>
      <c r="D21" s="440">
        <v>4427</v>
      </c>
      <c r="E21" s="440">
        <v>1140</v>
      </c>
      <c r="F21" s="440">
        <f t="shared" si="13"/>
        <v>5567</v>
      </c>
      <c r="G21" s="440">
        <v>38530</v>
      </c>
      <c r="H21" s="440">
        <v>602</v>
      </c>
      <c r="I21" s="440">
        <f t="shared" si="0"/>
        <v>39132</v>
      </c>
      <c r="J21" s="440">
        <v>1314</v>
      </c>
      <c r="K21" s="440">
        <v>76</v>
      </c>
      <c r="L21" s="440">
        <f t="shared" si="1"/>
        <v>1390</v>
      </c>
      <c r="M21" s="440">
        <v>120</v>
      </c>
      <c r="N21" s="440">
        <f t="shared" si="2"/>
        <v>46209</v>
      </c>
      <c r="O21" s="440">
        <v>431</v>
      </c>
      <c r="P21" s="440">
        <v>1029</v>
      </c>
      <c r="Q21" s="440">
        <v>0</v>
      </c>
      <c r="R21" s="440">
        <f aca="true" t="shared" si="14" ref="R21:R27">SUM(O21:Q21)</f>
        <v>1460</v>
      </c>
      <c r="S21" s="440"/>
      <c r="T21" s="440">
        <v>208</v>
      </c>
      <c r="U21" s="440">
        <v>16</v>
      </c>
      <c r="V21" s="730"/>
      <c r="W21" s="440">
        <f t="shared" si="12"/>
        <v>224</v>
      </c>
      <c r="X21" s="440"/>
      <c r="Y21" s="440">
        <v>15233</v>
      </c>
      <c r="Z21" s="440">
        <v>1105</v>
      </c>
      <c r="AA21" s="440"/>
      <c r="AB21" s="440">
        <v>16308</v>
      </c>
      <c r="AC21" s="440">
        <v>0</v>
      </c>
      <c r="AD21" s="440">
        <v>0</v>
      </c>
      <c r="AE21" s="440">
        <f t="shared" si="6"/>
        <v>0</v>
      </c>
      <c r="AF21" s="730"/>
      <c r="AG21" s="440">
        <f t="shared" si="8"/>
        <v>16532</v>
      </c>
      <c r="AH21" s="440">
        <v>731</v>
      </c>
      <c r="AI21" s="440">
        <v>86</v>
      </c>
      <c r="AJ21" s="440">
        <f t="shared" si="9"/>
        <v>817</v>
      </c>
      <c r="AK21" s="440">
        <v>452</v>
      </c>
      <c r="AL21" s="440">
        <v>25</v>
      </c>
      <c r="AM21" s="440">
        <f t="shared" si="10"/>
        <v>477</v>
      </c>
      <c r="AN21" s="440">
        <f t="shared" si="11"/>
        <v>1294</v>
      </c>
      <c r="AO21" s="440">
        <v>875</v>
      </c>
      <c r="AP21" s="440"/>
      <c r="AQ21" s="440">
        <v>378</v>
      </c>
      <c r="AR21" s="440"/>
      <c r="AS21" s="440">
        <v>26333</v>
      </c>
      <c r="AT21" s="731"/>
      <c r="AU21" s="441">
        <v>93111</v>
      </c>
    </row>
    <row r="22" spans="1:47" ht="13.5">
      <c r="A22" s="717"/>
      <c r="B22" s="1614" t="s">
        <v>551</v>
      </c>
      <c r="C22" s="1615"/>
      <c r="D22" s="440">
        <v>5261</v>
      </c>
      <c r="E22" s="440">
        <v>1227</v>
      </c>
      <c r="F22" s="440">
        <f t="shared" si="13"/>
        <v>6488</v>
      </c>
      <c r="G22" s="440">
        <v>49863</v>
      </c>
      <c r="H22" s="440">
        <v>597</v>
      </c>
      <c r="I22" s="440">
        <f t="shared" si="0"/>
        <v>50460</v>
      </c>
      <c r="J22" s="440">
        <v>909</v>
      </c>
      <c r="K22" s="440">
        <v>64</v>
      </c>
      <c r="L22" s="440">
        <f t="shared" si="1"/>
        <v>973</v>
      </c>
      <c r="M22" s="440">
        <v>156</v>
      </c>
      <c r="N22" s="440">
        <f t="shared" si="2"/>
        <v>58077</v>
      </c>
      <c r="O22" s="440">
        <v>613</v>
      </c>
      <c r="P22" s="440">
        <v>1032</v>
      </c>
      <c r="Q22" s="440">
        <v>0</v>
      </c>
      <c r="R22" s="440">
        <f t="shared" si="14"/>
        <v>1645</v>
      </c>
      <c r="S22" s="440"/>
      <c r="T22" s="440">
        <v>252</v>
      </c>
      <c r="U22" s="440">
        <v>13</v>
      </c>
      <c r="V22" s="730"/>
      <c r="W22" s="440">
        <f t="shared" si="12"/>
        <v>265</v>
      </c>
      <c r="X22" s="440"/>
      <c r="Y22" s="440">
        <v>22850</v>
      </c>
      <c r="Z22" s="440">
        <v>1255</v>
      </c>
      <c r="AA22" s="440"/>
      <c r="AB22" s="440">
        <f aca="true" t="shared" si="15" ref="AB22:AB27">SUM(Y22:Z22)</f>
        <v>24105</v>
      </c>
      <c r="AC22" s="440">
        <v>0</v>
      </c>
      <c r="AD22" s="440">
        <v>0</v>
      </c>
      <c r="AE22" s="440">
        <f t="shared" si="6"/>
        <v>0</v>
      </c>
      <c r="AF22" s="730"/>
      <c r="AG22" s="440">
        <f t="shared" si="8"/>
        <v>24370</v>
      </c>
      <c r="AH22" s="440">
        <v>840</v>
      </c>
      <c r="AI22" s="440">
        <v>128</v>
      </c>
      <c r="AJ22" s="440">
        <f t="shared" si="9"/>
        <v>968</v>
      </c>
      <c r="AK22" s="440">
        <v>499</v>
      </c>
      <c r="AL22" s="440">
        <v>27</v>
      </c>
      <c r="AM22" s="440">
        <f t="shared" si="10"/>
        <v>526</v>
      </c>
      <c r="AN22" s="440">
        <f t="shared" si="11"/>
        <v>1494</v>
      </c>
      <c r="AO22" s="440">
        <v>1117</v>
      </c>
      <c r="AP22" s="440"/>
      <c r="AQ22" s="440">
        <v>451</v>
      </c>
      <c r="AR22" s="440"/>
      <c r="AS22" s="440">
        <v>32049</v>
      </c>
      <c r="AT22" s="731"/>
      <c r="AU22" s="441">
        <v>111203</v>
      </c>
    </row>
    <row r="23" spans="1:47" ht="13.5">
      <c r="A23" s="717"/>
      <c r="B23" s="1614" t="s">
        <v>552</v>
      </c>
      <c r="C23" s="1615"/>
      <c r="D23" s="440">
        <v>6022</v>
      </c>
      <c r="E23" s="440">
        <v>1458</v>
      </c>
      <c r="F23" s="440">
        <f t="shared" si="13"/>
        <v>7480</v>
      </c>
      <c r="G23" s="440">
        <v>61811</v>
      </c>
      <c r="H23" s="440">
        <v>562</v>
      </c>
      <c r="I23" s="440">
        <f t="shared" si="0"/>
        <v>62373</v>
      </c>
      <c r="J23" s="440">
        <v>642</v>
      </c>
      <c r="K23" s="440">
        <v>42</v>
      </c>
      <c r="L23" s="440">
        <f t="shared" si="1"/>
        <v>684</v>
      </c>
      <c r="M23" s="440">
        <v>165</v>
      </c>
      <c r="N23" s="440">
        <f t="shared" si="2"/>
        <v>70702</v>
      </c>
      <c r="O23" s="440">
        <v>884</v>
      </c>
      <c r="P23" s="440">
        <v>994</v>
      </c>
      <c r="Q23" s="440">
        <v>0</v>
      </c>
      <c r="R23" s="440">
        <f t="shared" si="14"/>
        <v>1878</v>
      </c>
      <c r="S23" s="440"/>
      <c r="T23" s="440">
        <v>259</v>
      </c>
      <c r="U23" s="440">
        <v>13</v>
      </c>
      <c r="V23" s="730"/>
      <c r="W23" s="440">
        <f t="shared" si="12"/>
        <v>272</v>
      </c>
      <c r="X23" s="440"/>
      <c r="Y23" s="440">
        <v>34256</v>
      </c>
      <c r="Z23" s="440">
        <v>1359</v>
      </c>
      <c r="AA23" s="440"/>
      <c r="AB23" s="440">
        <f t="shared" si="15"/>
        <v>35615</v>
      </c>
      <c r="AC23" s="440">
        <v>0</v>
      </c>
      <c r="AD23" s="440">
        <v>0</v>
      </c>
      <c r="AE23" s="440">
        <f t="shared" si="6"/>
        <v>0</v>
      </c>
      <c r="AF23" s="730"/>
      <c r="AG23" s="440">
        <f t="shared" si="8"/>
        <v>35887</v>
      </c>
      <c r="AH23" s="440">
        <v>950</v>
      </c>
      <c r="AI23" s="440">
        <v>181</v>
      </c>
      <c r="AJ23" s="440">
        <f t="shared" si="9"/>
        <v>1131</v>
      </c>
      <c r="AK23" s="440">
        <v>496</v>
      </c>
      <c r="AL23" s="440">
        <v>32</v>
      </c>
      <c r="AM23" s="440">
        <f t="shared" si="10"/>
        <v>528</v>
      </c>
      <c r="AN23" s="440">
        <f t="shared" si="11"/>
        <v>1659</v>
      </c>
      <c r="AO23" s="440">
        <v>1520</v>
      </c>
      <c r="AP23" s="440"/>
      <c r="AQ23" s="440">
        <v>595</v>
      </c>
      <c r="AR23" s="440"/>
      <c r="AS23" s="440">
        <v>39402</v>
      </c>
      <c r="AT23" s="731"/>
      <c r="AU23" s="441">
        <v>151643</v>
      </c>
    </row>
    <row r="24" spans="1:47" ht="13.5">
      <c r="A24" s="717"/>
      <c r="B24" s="1614" t="s">
        <v>553</v>
      </c>
      <c r="C24" s="1615"/>
      <c r="D24" s="440">
        <v>6378</v>
      </c>
      <c r="E24" s="440">
        <v>1557</v>
      </c>
      <c r="F24" s="440">
        <f t="shared" si="13"/>
        <v>7935</v>
      </c>
      <c r="G24" s="440">
        <v>69564</v>
      </c>
      <c r="H24" s="440">
        <v>541</v>
      </c>
      <c r="I24" s="440">
        <f t="shared" si="0"/>
        <v>70105</v>
      </c>
      <c r="J24" s="440">
        <v>427</v>
      </c>
      <c r="K24" s="440">
        <v>18</v>
      </c>
      <c r="L24" s="440">
        <f t="shared" si="1"/>
        <v>445</v>
      </c>
      <c r="M24" s="440">
        <v>193</v>
      </c>
      <c r="N24" s="440">
        <f t="shared" si="2"/>
        <v>78678</v>
      </c>
      <c r="O24" s="440">
        <v>1194</v>
      </c>
      <c r="P24" s="440">
        <v>981</v>
      </c>
      <c r="Q24" s="440">
        <v>0</v>
      </c>
      <c r="R24" s="440">
        <f t="shared" si="14"/>
        <v>2175</v>
      </c>
      <c r="S24" s="440"/>
      <c r="T24" s="440">
        <v>277</v>
      </c>
      <c r="U24" s="440">
        <v>12</v>
      </c>
      <c r="V24" s="730"/>
      <c r="W24" s="440">
        <f t="shared" si="12"/>
        <v>289</v>
      </c>
      <c r="X24" s="440"/>
      <c r="Y24" s="440">
        <v>48175</v>
      </c>
      <c r="Z24" s="440">
        <v>1440</v>
      </c>
      <c r="AA24" s="440"/>
      <c r="AB24" s="440">
        <f t="shared" si="15"/>
        <v>49615</v>
      </c>
      <c r="AC24" s="440">
        <v>0</v>
      </c>
      <c r="AD24" s="440">
        <v>0</v>
      </c>
      <c r="AE24" s="440">
        <f t="shared" si="6"/>
        <v>0</v>
      </c>
      <c r="AF24" s="730"/>
      <c r="AG24" s="440">
        <f t="shared" si="8"/>
        <v>49904</v>
      </c>
      <c r="AH24" s="440">
        <v>1110</v>
      </c>
      <c r="AI24" s="440">
        <v>221</v>
      </c>
      <c r="AJ24" s="440">
        <f t="shared" si="9"/>
        <v>1331</v>
      </c>
      <c r="AK24" s="440">
        <v>464</v>
      </c>
      <c r="AL24" s="440">
        <v>33</v>
      </c>
      <c r="AM24" s="440">
        <f t="shared" si="10"/>
        <v>497</v>
      </c>
      <c r="AN24" s="440">
        <f t="shared" si="11"/>
        <v>1828</v>
      </c>
      <c r="AO24" s="440">
        <v>1855</v>
      </c>
      <c r="AP24" s="440"/>
      <c r="AQ24" s="440">
        <v>840</v>
      </c>
      <c r="AR24" s="440"/>
      <c r="AS24" s="440">
        <v>46047</v>
      </c>
      <c r="AT24" s="731"/>
      <c r="AU24" s="441">
        <v>181327</v>
      </c>
    </row>
    <row r="25" spans="1:47" ht="13.5">
      <c r="A25" s="717"/>
      <c r="B25" s="1614" t="s">
        <v>554</v>
      </c>
      <c r="C25" s="1615"/>
      <c r="D25" s="440">
        <v>6568</v>
      </c>
      <c r="E25" s="440">
        <v>1584</v>
      </c>
      <c r="F25" s="440">
        <f t="shared" si="13"/>
        <v>8152</v>
      </c>
      <c r="G25" s="440">
        <v>73139</v>
      </c>
      <c r="H25" s="440">
        <v>509</v>
      </c>
      <c r="I25" s="440">
        <f t="shared" si="0"/>
        <v>73648</v>
      </c>
      <c r="J25" s="440">
        <v>301</v>
      </c>
      <c r="K25" s="440">
        <v>4</v>
      </c>
      <c r="L25" s="440">
        <f t="shared" si="1"/>
        <v>305</v>
      </c>
      <c r="M25" s="440">
        <v>210</v>
      </c>
      <c r="N25" s="440">
        <f t="shared" si="2"/>
        <v>82315</v>
      </c>
      <c r="O25" s="440">
        <v>1328</v>
      </c>
      <c r="P25" s="440">
        <v>951</v>
      </c>
      <c r="Q25" s="440">
        <v>0</v>
      </c>
      <c r="R25" s="440">
        <f t="shared" si="14"/>
        <v>2279</v>
      </c>
      <c r="S25" s="440"/>
      <c r="T25" s="440">
        <v>228</v>
      </c>
      <c r="U25" s="440">
        <v>6</v>
      </c>
      <c r="V25" s="730"/>
      <c r="W25" s="440">
        <v>294</v>
      </c>
      <c r="X25" s="440"/>
      <c r="Y25" s="440">
        <v>63006</v>
      </c>
      <c r="Z25" s="440">
        <v>1468</v>
      </c>
      <c r="AA25" s="440"/>
      <c r="AB25" s="440">
        <f t="shared" si="15"/>
        <v>64474</v>
      </c>
      <c r="AC25" s="440">
        <v>0</v>
      </c>
      <c r="AD25" s="440">
        <v>0</v>
      </c>
      <c r="AE25" s="440">
        <f t="shared" si="6"/>
        <v>0</v>
      </c>
      <c r="AF25" s="730"/>
      <c r="AG25" s="440">
        <f t="shared" si="8"/>
        <v>64768</v>
      </c>
      <c r="AH25" s="440">
        <v>1231</v>
      </c>
      <c r="AI25" s="440">
        <v>254</v>
      </c>
      <c r="AJ25" s="440">
        <f t="shared" si="9"/>
        <v>1485</v>
      </c>
      <c r="AK25" s="440">
        <v>495</v>
      </c>
      <c r="AL25" s="440">
        <v>33</v>
      </c>
      <c r="AM25" s="440">
        <f t="shared" si="10"/>
        <v>528</v>
      </c>
      <c r="AN25" s="440">
        <f t="shared" si="11"/>
        <v>2013</v>
      </c>
      <c r="AO25" s="440">
        <v>2177</v>
      </c>
      <c r="AP25" s="440"/>
      <c r="AQ25" s="440">
        <v>1363</v>
      </c>
      <c r="AR25" s="440"/>
      <c r="AS25" s="440">
        <v>55149</v>
      </c>
      <c r="AT25" s="731"/>
      <c r="AU25" s="441">
        <v>210064</v>
      </c>
    </row>
    <row r="26" spans="1:47" ht="13.5">
      <c r="A26" s="717"/>
      <c r="B26" s="1614" t="s">
        <v>555</v>
      </c>
      <c r="C26" s="1615"/>
      <c r="D26" s="440">
        <v>7207</v>
      </c>
      <c r="E26" s="440">
        <v>1683</v>
      </c>
      <c r="F26" s="440">
        <f t="shared" si="13"/>
        <v>8890</v>
      </c>
      <c r="G26" s="440">
        <v>77294</v>
      </c>
      <c r="H26" s="440">
        <v>442</v>
      </c>
      <c r="I26" s="440">
        <f t="shared" si="0"/>
        <v>77736</v>
      </c>
      <c r="J26" s="440">
        <v>228</v>
      </c>
      <c r="K26" s="440">
        <v>2</v>
      </c>
      <c r="L26" s="440">
        <f t="shared" si="1"/>
        <v>230</v>
      </c>
      <c r="M26" s="440">
        <v>167</v>
      </c>
      <c r="N26" s="440">
        <f t="shared" si="2"/>
        <v>87023</v>
      </c>
      <c r="O26" s="440">
        <v>1715</v>
      </c>
      <c r="P26" s="440">
        <v>924</v>
      </c>
      <c r="Q26" s="440">
        <v>0</v>
      </c>
      <c r="R26" s="440">
        <f t="shared" si="14"/>
        <v>2639</v>
      </c>
      <c r="S26" s="440"/>
      <c r="T26" s="440">
        <v>276</v>
      </c>
      <c r="U26" s="440">
        <v>14</v>
      </c>
      <c r="V26" s="730"/>
      <c r="W26" s="440">
        <f>SUM(T26:U26)</f>
        <v>290</v>
      </c>
      <c r="X26" s="440"/>
      <c r="Y26" s="440">
        <v>80108</v>
      </c>
      <c r="Z26" s="440">
        <v>1477</v>
      </c>
      <c r="AA26" s="440"/>
      <c r="AB26" s="440">
        <f t="shared" si="15"/>
        <v>81585</v>
      </c>
      <c r="AC26" s="440">
        <v>0</v>
      </c>
      <c r="AD26" s="440">
        <v>0</v>
      </c>
      <c r="AE26" s="440">
        <f t="shared" si="6"/>
        <v>0</v>
      </c>
      <c r="AF26" s="730"/>
      <c r="AG26" s="440">
        <f t="shared" si="8"/>
        <v>81875</v>
      </c>
      <c r="AH26" s="440">
        <v>1497</v>
      </c>
      <c r="AI26" s="440">
        <v>307</v>
      </c>
      <c r="AJ26" s="440">
        <f t="shared" si="9"/>
        <v>1804</v>
      </c>
      <c r="AK26" s="440">
        <v>564</v>
      </c>
      <c r="AL26" s="440">
        <v>12</v>
      </c>
      <c r="AM26" s="440">
        <f t="shared" si="10"/>
        <v>576</v>
      </c>
      <c r="AN26" s="440">
        <f t="shared" si="11"/>
        <v>2380</v>
      </c>
      <c r="AO26" s="440">
        <v>2439</v>
      </c>
      <c r="AP26" s="440"/>
      <c r="AQ26" s="440">
        <v>2037</v>
      </c>
      <c r="AR26" s="440"/>
      <c r="AS26" s="440">
        <v>61657</v>
      </c>
      <c r="AT26" s="731"/>
      <c r="AU26" s="441">
        <v>240050</v>
      </c>
    </row>
    <row r="27" spans="1:47" s="735" customFormat="1" ht="11.25">
      <c r="A27" s="732"/>
      <c r="B27" s="1616" t="s">
        <v>556</v>
      </c>
      <c r="C27" s="1617"/>
      <c r="D27" s="429">
        <v>7992</v>
      </c>
      <c r="E27" s="429">
        <v>1801</v>
      </c>
      <c r="F27" s="429">
        <f t="shared" si="13"/>
        <v>9793</v>
      </c>
      <c r="G27" s="429">
        <v>82341</v>
      </c>
      <c r="H27" s="429">
        <v>328</v>
      </c>
      <c r="I27" s="429">
        <f t="shared" si="0"/>
        <v>82669</v>
      </c>
      <c r="J27" s="429">
        <v>177</v>
      </c>
      <c r="K27" s="429">
        <v>1</v>
      </c>
      <c r="L27" s="429">
        <f t="shared" si="1"/>
        <v>178</v>
      </c>
      <c r="M27" s="429">
        <v>218</v>
      </c>
      <c r="N27" s="429">
        <f t="shared" si="2"/>
        <v>92858</v>
      </c>
      <c r="O27" s="429">
        <v>1941</v>
      </c>
      <c r="P27" s="429">
        <v>957</v>
      </c>
      <c r="Q27" s="429">
        <v>0</v>
      </c>
      <c r="R27" s="429">
        <f t="shared" si="14"/>
        <v>2898</v>
      </c>
      <c r="S27" s="429"/>
      <c r="T27" s="429">
        <v>302</v>
      </c>
      <c r="U27" s="429">
        <v>15</v>
      </c>
      <c r="V27" s="733"/>
      <c r="W27" s="429">
        <f>SUM(T27:U27)</f>
        <v>317</v>
      </c>
      <c r="X27" s="429"/>
      <c r="Y27" s="429">
        <v>101396</v>
      </c>
      <c r="Z27" s="429">
        <v>1513</v>
      </c>
      <c r="AA27" s="429"/>
      <c r="AB27" s="429">
        <f t="shared" si="15"/>
        <v>102909</v>
      </c>
      <c r="AC27" s="429">
        <v>0</v>
      </c>
      <c r="AD27" s="429">
        <v>0</v>
      </c>
      <c r="AE27" s="429">
        <f t="shared" si="6"/>
        <v>0</v>
      </c>
      <c r="AF27" s="733"/>
      <c r="AG27" s="429">
        <f t="shared" si="8"/>
        <v>103226</v>
      </c>
      <c r="AH27" s="429">
        <v>1663</v>
      </c>
      <c r="AI27" s="429">
        <v>355</v>
      </c>
      <c r="AJ27" s="429">
        <f t="shared" si="9"/>
        <v>2018</v>
      </c>
      <c r="AK27" s="429">
        <v>685</v>
      </c>
      <c r="AL27" s="429">
        <v>14</v>
      </c>
      <c r="AM27" s="429">
        <f t="shared" si="10"/>
        <v>699</v>
      </c>
      <c r="AN27" s="429">
        <f t="shared" si="11"/>
        <v>2717</v>
      </c>
      <c r="AO27" s="429">
        <v>2756</v>
      </c>
      <c r="AP27" s="429"/>
      <c r="AQ27" s="429">
        <v>2356</v>
      </c>
      <c r="AR27" s="429"/>
      <c r="AS27" s="429">
        <v>66891</v>
      </c>
      <c r="AT27" s="734"/>
      <c r="AU27" s="430">
        <v>273702</v>
      </c>
    </row>
    <row r="28" spans="1:47" s="735" customFormat="1" ht="6.75" customHeight="1">
      <c r="A28" s="732"/>
      <c r="B28" s="1610"/>
      <c r="C28" s="1611"/>
      <c r="D28" s="736"/>
      <c r="E28" s="736"/>
      <c r="F28" s="736"/>
      <c r="G28" s="736"/>
      <c r="H28" s="736"/>
      <c r="I28" s="736"/>
      <c r="J28" s="736"/>
      <c r="K28" s="736"/>
      <c r="L28" s="736"/>
      <c r="M28" s="736"/>
      <c r="N28" s="736"/>
      <c r="O28" s="736"/>
      <c r="P28" s="736"/>
      <c r="Q28" s="736"/>
      <c r="R28" s="736"/>
      <c r="S28" s="736"/>
      <c r="T28" s="736"/>
      <c r="U28" s="736"/>
      <c r="V28" s="736"/>
      <c r="W28" s="736"/>
      <c r="X28" s="736"/>
      <c r="Y28" s="736"/>
      <c r="Z28" s="736"/>
      <c r="AA28" s="736"/>
      <c r="AB28" s="736"/>
      <c r="AC28" s="736"/>
      <c r="AD28" s="736"/>
      <c r="AE28" s="736"/>
      <c r="AF28" s="736"/>
      <c r="AG28" s="736"/>
      <c r="AH28" s="736"/>
      <c r="AI28" s="736"/>
      <c r="AJ28" s="736"/>
      <c r="AK28" s="736"/>
      <c r="AL28" s="736"/>
      <c r="AM28" s="736"/>
      <c r="AN28" s="736"/>
      <c r="AO28" s="736"/>
      <c r="AP28" s="736"/>
      <c r="AQ28" s="736"/>
      <c r="AR28" s="736"/>
      <c r="AS28" s="736"/>
      <c r="AT28" s="737"/>
      <c r="AU28" s="738"/>
    </row>
    <row r="29" spans="1:27" ht="13.5" customHeight="1">
      <c r="A29" s="484"/>
      <c r="B29" s="114" t="s">
        <v>581</v>
      </c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484"/>
      <c r="R29" s="484"/>
      <c r="S29" s="484"/>
      <c r="T29" s="484"/>
      <c r="U29" s="484"/>
      <c r="V29" s="484"/>
      <c r="X29" s="484"/>
      <c r="Y29" s="484"/>
      <c r="Z29" s="484"/>
      <c r="AA29" s="484"/>
    </row>
    <row r="30" spans="1:25" ht="12" customHeight="1">
      <c r="A30" s="484"/>
      <c r="B30" s="484" t="s">
        <v>582</v>
      </c>
      <c r="C30" s="484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P30" s="484"/>
      <c r="Q30" s="484"/>
      <c r="R30" s="484"/>
      <c r="S30" s="484"/>
      <c r="T30" s="484"/>
      <c r="X30" s="484"/>
      <c r="Y30" s="484"/>
    </row>
    <row r="31" spans="1:25" ht="12">
      <c r="A31" s="484"/>
      <c r="B31" s="713"/>
      <c r="C31" s="484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P31" s="484"/>
      <c r="Q31" s="484"/>
      <c r="R31" s="484"/>
      <c r="S31" s="484"/>
      <c r="T31" s="484"/>
      <c r="X31" s="484"/>
      <c r="Y31" s="484"/>
    </row>
    <row r="32" spans="1:25" ht="12">
      <c r="A32" s="484"/>
      <c r="B32" s="484"/>
      <c r="C32" s="484"/>
      <c r="D32" s="484"/>
      <c r="E32" s="484"/>
      <c r="F32" s="484"/>
      <c r="G32" s="484"/>
      <c r="J32" s="484"/>
      <c r="K32" s="484"/>
      <c r="L32" s="484"/>
      <c r="M32" s="484"/>
      <c r="P32" s="484"/>
      <c r="Q32" s="484"/>
      <c r="R32" s="484"/>
      <c r="S32" s="484"/>
      <c r="T32" s="484"/>
      <c r="X32" s="484"/>
      <c r="Y32" s="484"/>
    </row>
    <row r="33" spans="1:25" ht="12">
      <c r="A33" s="484"/>
      <c r="B33" s="484"/>
      <c r="C33" s="484"/>
      <c r="D33" s="484"/>
      <c r="E33" s="484"/>
      <c r="F33" s="484"/>
      <c r="G33" s="484"/>
      <c r="J33" s="484"/>
      <c r="K33" s="484"/>
      <c r="L33" s="484"/>
      <c r="M33" s="484"/>
      <c r="P33" s="484"/>
      <c r="Q33" s="484"/>
      <c r="R33" s="484"/>
      <c r="S33" s="484"/>
      <c r="T33" s="484"/>
      <c r="X33" s="484"/>
      <c r="Y33" s="484"/>
    </row>
    <row r="34" spans="1:46" ht="12">
      <c r="A34" s="484"/>
      <c r="B34" s="484"/>
      <c r="C34" s="484"/>
      <c r="D34" s="484"/>
      <c r="E34" s="484"/>
      <c r="F34" s="484"/>
      <c r="G34" s="484"/>
      <c r="J34" s="484"/>
      <c r="K34" s="484"/>
      <c r="L34" s="484"/>
      <c r="M34" s="484"/>
      <c r="P34" s="484"/>
      <c r="Q34" s="484"/>
      <c r="R34" s="484"/>
      <c r="S34" s="484"/>
      <c r="T34" s="484"/>
      <c r="X34" s="484"/>
      <c r="Y34" s="484"/>
      <c r="AS34" s="739"/>
      <c r="AT34" s="739"/>
    </row>
    <row r="35" spans="1:25" s="735" customFormat="1" ht="11.25">
      <c r="A35" s="478"/>
      <c r="B35" s="478"/>
      <c r="C35" s="478"/>
      <c r="D35" s="478"/>
      <c r="E35" s="478"/>
      <c r="F35" s="478"/>
      <c r="G35" s="478"/>
      <c r="J35" s="478"/>
      <c r="K35" s="478"/>
      <c r="L35" s="478"/>
      <c r="M35" s="478"/>
      <c r="P35" s="478"/>
      <c r="Q35" s="478"/>
      <c r="R35" s="478"/>
      <c r="S35" s="478"/>
      <c r="T35" s="478"/>
      <c r="X35" s="478"/>
      <c r="Y35" s="478"/>
    </row>
    <row r="36" spans="1:25" ht="12">
      <c r="A36" s="484"/>
      <c r="B36" s="484"/>
      <c r="C36" s="484"/>
      <c r="D36" s="484"/>
      <c r="E36" s="484"/>
      <c r="F36" s="484"/>
      <c r="G36" s="484"/>
      <c r="J36" s="484"/>
      <c r="K36" s="484"/>
      <c r="L36" s="484"/>
      <c r="M36" s="484"/>
      <c r="P36" s="484"/>
      <c r="Q36" s="484"/>
      <c r="R36" s="484"/>
      <c r="S36" s="484"/>
      <c r="T36" s="484"/>
      <c r="X36" s="484"/>
      <c r="Y36" s="484"/>
    </row>
    <row r="37" spans="1:25" ht="12">
      <c r="A37" s="484"/>
      <c r="B37" s="484"/>
      <c r="C37" s="484"/>
      <c r="D37" s="484"/>
      <c r="E37" s="484"/>
      <c r="F37" s="484"/>
      <c r="G37" s="484"/>
      <c r="J37" s="484"/>
      <c r="K37" s="484"/>
      <c r="L37" s="484"/>
      <c r="M37" s="484"/>
      <c r="P37" s="484"/>
      <c r="Q37" s="484"/>
      <c r="R37" s="484"/>
      <c r="S37" s="484"/>
      <c r="T37" s="484"/>
      <c r="X37" s="484"/>
      <c r="Y37" s="484"/>
    </row>
    <row r="38" spans="1:25" ht="15" customHeight="1">
      <c r="A38" s="484"/>
      <c r="B38" s="484"/>
      <c r="C38" s="484"/>
      <c r="D38" s="484"/>
      <c r="E38" s="484"/>
      <c r="F38" s="484"/>
      <c r="G38" s="484"/>
      <c r="J38" s="484"/>
      <c r="K38" s="484"/>
      <c r="L38" s="484"/>
      <c r="M38" s="484"/>
      <c r="P38" s="484"/>
      <c r="Q38" s="484"/>
      <c r="R38" s="484"/>
      <c r="S38" s="484"/>
      <c r="T38" s="484"/>
      <c r="X38" s="484"/>
      <c r="Y38" s="484"/>
    </row>
    <row r="41" ht="13.5" customHeight="1">
      <c r="B41" s="710"/>
    </row>
  </sheetData>
  <mergeCells count="49">
    <mergeCell ref="B8:C8"/>
    <mergeCell ref="AH5:AN5"/>
    <mergeCell ref="AC6:AE6"/>
    <mergeCell ref="S5:AG5"/>
    <mergeCell ref="AF6:AG7"/>
    <mergeCell ref="B5:C7"/>
    <mergeCell ref="M6:M7"/>
    <mergeCell ref="Q6:Q7"/>
    <mergeCell ref="J6:L6"/>
    <mergeCell ref="O5:R5"/>
    <mergeCell ref="B10:C10"/>
    <mergeCell ref="AT5:AU7"/>
    <mergeCell ref="B11:C11"/>
    <mergeCell ref="B12:C12"/>
    <mergeCell ref="AA7:AB7"/>
    <mergeCell ref="AN6:AN7"/>
    <mergeCell ref="G6:I6"/>
    <mergeCell ref="X7:Y7"/>
    <mergeCell ref="AR5:AS7"/>
    <mergeCell ref="N6:N7"/>
    <mergeCell ref="B20:C20"/>
    <mergeCell ref="B26:C26"/>
    <mergeCell ref="B13:C13"/>
    <mergeCell ref="B14:C14"/>
    <mergeCell ref="B15:C15"/>
    <mergeCell ref="B16:C16"/>
    <mergeCell ref="B17:C17"/>
    <mergeCell ref="AP5:AQ7"/>
    <mergeCell ref="S6:W6"/>
    <mergeCell ref="AH6:AJ6"/>
    <mergeCell ref="AK6:AM6"/>
    <mergeCell ref="AO5:AO7"/>
    <mergeCell ref="X6:AB6"/>
    <mergeCell ref="S7:T7"/>
    <mergeCell ref="V7:W7"/>
    <mergeCell ref="D5:N5"/>
    <mergeCell ref="O6:P6"/>
    <mergeCell ref="R6:R7"/>
    <mergeCell ref="D6:F6"/>
    <mergeCell ref="B28:C28"/>
    <mergeCell ref="B9:C9"/>
    <mergeCell ref="B24:C24"/>
    <mergeCell ref="B25:C25"/>
    <mergeCell ref="B21:C21"/>
    <mergeCell ref="B23:C23"/>
    <mergeCell ref="B27:C27"/>
    <mergeCell ref="B18:C18"/>
    <mergeCell ref="B19:C19"/>
    <mergeCell ref="B22:C22"/>
  </mergeCells>
  <printOptions/>
  <pageMargins left="0.2755905511811024" right="0.31496062992125984" top="0.5905511811023623" bottom="0.3937007874015748" header="0.275590551181102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65"/>
  <sheetViews>
    <sheetView workbookViewId="0" topLeftCell="A1">
      <selection activeCell="A1" sqref="A1"/>
    </sheetView>
  </sheetViews>
  <sheetFormatPr defaultColWidth="9.00390625" defaultRowHeight="13.5"/>
  <cols>
    <col min="1" max="2" width="3.625" style="16" customWidth="1"/>
    <col min="3" max="3" width="10.00390625" style="16" customWidth="1"/>
    <col min="4" max="4" width="13.625" style="16" customWidth="1"/>
    <col min="5" max="6" width="10.625" style="16" customWidth="1"/>
    <col min="7" max="7" width="10.625" style="18" customWidth="1"/>
    <col min="8" max="10" width="10.625" style="16" customWidth="1"/>
    <col min="11" max="11" width="9.625" style="16" customWidth="1"/>
    <col min="12" max="16384" width="9.00390625" style="16" customWidth="1"/>
  </cols>
  <sheetData>
    <row r="2" ht="14.25">
      <c r="B2" s="17" t="s">
        <v>1022</v>
      </c>
    </row>
    <row r="3" spans="3:10" ht="12" customHeight="1" thickBot="1">
      <c r="C3" s="19"/>
      <c r="D3" s="19"/>
      <c r="E3" s="19"/>
      <c r="F3" s="19"/>
      <c r="G3" s="20"/>
      <c r="H3" s="19"/>
      <c r="I3" s="19"/>
      <c r="J3" s="21" t="s">
        <v>1002</v>
      </c>
    </row>
    <row r="4" spans="2:11" ht="21" customHeight="1" thickTop="1">
      <c r="B4" s="1265" t="s">
        <v>1003</v>
      </c>
      <c r="C4" s="1266"/>
      <c r="D4" s="22" t="s">
        <v>1004</v>
      </c>
      <c r="E4" s="1251" t="s">
        <v>1005</v>
      </c>
      <c r="F4" s="1251"/>
      <c r="G4" s="1251"/>
      <c r="H4" s="1258" t="s">
        <v>1006</v>
      </c>
      <c r="I4" s="1258"/>
      <c r="J4" s="1258"/>
      <c r="K4" s="23"/>
    </row>
    <row r="5" spans="2:11" ht="21" customHeight="1">
      <c r="B5" s="1256"/>
      <c r="C5" s="1257"/>
      <c r="D5" s="24" t="s">
        <v>1007</v>
      </c>
      <c r="E5" s="25" t="s">
        <v>953</v>
      </c>
      <c r="F5" s="25" t="s">
        <v>954</v>
      </c>
      <c r="G5" s="26" t="s">
        <v>1008</v>
      </c>
      <c r="H5" s="25" t="s">
        <v>955</v>
      </c>
      <c r="I5" s="25" t="s">
        <v>956</v>
      </c>
      <c r="J5" s="25" t="s">
        <v>957</v>
      </c>
      <c r="K5" s="23"/>
    </row>
    <row r="6" spans="2:10" s="27" customFormat="1" ht="24" customHeight="1">
      <c r="B6" s="1259" t="s">
        <v>1009</v>
      </c>
      <c r="C6" s="1260"/>
      <c r="D6" s="28">
        <f aca="true" t="shared" si="0" ref="D6:J6">SUM(D8,D24)</f>
        <v>1218208</v>
      </c>
      <c r="E6" s="29">
        <f t="shared" si="0"/>
        <v>8035</v>
      </c>
      <c r="F6" s="29">
        <f t="shared" si="0"/>
        <v>-12222</v>
      </c>
      <c r="G6" s="29">
        <f t="shared" si="0"/>
        <v>-4187</v>
      </c>
      <c r="H6" s="29">
        <f t="shared" si="0"/>
        <v>1214021</v>
      </c>
      <c r="I6" s="29">
        <f t="shared" si="0"/>
        <v>582032</v>
      </c>
      <c r="J6" s="30">
        <f t="shared" si="0"/>
        <v>631989</v>
      </c>
    </row>
    <row r="7" spans="2:10" s="27" customFormat="1" ht="7.5" customHeight="1">
      <c r="B7" s="31"/>
      <c r="C7" s="32"/>
      <c r="D7" s="33"/>
      <c r="E7" s="34"/>
      <c r="F7" s="34"/>
      <c r="G7" s="34"/>
      <c r="H7" s="34"/>
      <c r="I7" s="34"/>
      <c r="J7" s="35"/>
    </row>
    <row r="8" spans="2:10" s="27" customFormat="1" ht="15" customHeight="1">
      <c r="B8" s="1263" t="s">
        <v>1010</v>
      </c>
      <c r="C8" s="1264"/>
      <c r="D8" s="36">
        <f aca="true" t="shared" si="1" ref="D8:J8">SUM(D11:D23)</f>
        <v>822659</v>
      </c>
      <c r="E8" s="37">
        <f t="shared" si="1"/>
        <v>6605</v>
      </c>
      <c r="F8" s="37">
        <f t="shared" si="1"/>
        <v>-4825</v>
      </c>
      <c r="G8" s="37">
        <f t="shared" si="1"/>
        <v>1780</v>
      </c>
      <c r="H8" s="37">
        <f t="shared" si="1"/>
        <v>824439</v>
      </c>
      <c r="I8" s="37">
        <f t="shared" si="1"/>
        <v>395140</v>
      </c>
      <c r="J8" s="38">
        <f t="shared" si="1"/>
        <v>429299</v>
      </c>
    </row>
    <row r="9" spans="2:10" ht="7.5" customHeight="1">
      <c r="B9" s="39"/>
      <c r="C9" s="40"/>
      <c r="D9" s="36"/>
      <c r="E9" s="37"/>
      <c r="F9" s="37"/>
      <c r="G9" s="37"/>
      <c r="H9" s="37"/>
      <c r="I9" s="37"/>
      <c r="J9" s="38"/>
    </row>
    <row r="10" spans="2:10" ht="7.5" customHeight="1">
      <c r="B10" s="41"/>
      <c r="C10" s="23"/>
      <c r="D10" s="42"/>
      <c r="E10" s="43"/>
      <c r="F10" s="43"/>
      <c r="G10" s="43"/>
      <c r="H10" s="43"/>
      <c r="I10" s="43"/>
      <c r="J10" s="44"/>
    </row>
    <row r="11" spans="2:13" ht="13.5" customHeight="1">
      <c r="B11" s="41"/>
      <c r="C11" s="45" t="s">
        <v>958</v>
      </c>
      <c r="D11" s="46">
        <f aca="true" t="shared" si="2" ref="D11:D23">SUM(H11-G11)</f>
        <v>206458</v>
      </c>
      <c r="E11" s="43">
        <v>2115</v>
      </c>
      <c r="F11" s="43">
        <v>453</v>
      </c>
      <c r="G11" s="43">
        <f aca="true" t="shared" si="3" ref="G11:G23">SUM(E11:F11)</f>
        <v>2568</v>
      </c>
      <c r="H11" s="47">
        <f aca="true" t="shared" si="4" ref="H11:H23">SUM(I11:J11)</f>
        <v>209026</v>
      </c>
      <c r="I11" s="43">
        <v>100240</v>
      </c>
      <c r="J11" s="44">
        <v>108786</v>
      </c>
      <c r="L11" s="18"/>
      <c r="M11" s="18"/>
    </row>
    <row r="12" spans="2:13" ht="13.5" customHeight="1">
      <c r="B12" s="41"/>
      <c r="C12" s="45" t="s">
        <v>959</v>
      </c>
      <c r="D12" s="46">
        <f t="shared" si="2"/>
        <v>92604</v>
      </c>
      <c r="E12" s="43">
        <v>735</v>
      </c>
      <c r="F12" s="43">
        <v>-720</v>
      </c>
      <c r="G12" s="43">
        <f t="shared" si="3"/>
        <v>15</v>
      </c>
      <c r="H12" s="47">
        <f t="shared" si="4"/>
        <v>92619</v>
      </c>
      <c r="I12" s="43">
        <v>44822</v>
      </c>
      <c r="J12" s="44">
        <v>47797</v>
      </c>
      <c r="L12" s="18"/>
      <c r="M12" s="18"/>
    </row>
    <row r="13" spans="2:13" ht="13.5" customHeight="1">
      <c r="B13" s="41"/>
      <c r="C13" s="45" t="s">
        <v>960</v>
      </c>
      <c r="D13" s="46">
        <f t="shared" si="2"/>
        <v>94884</v>
      </c>
      <c r="E13" s="43">
        <v>748</v>
      </c>
      <c r="F13" s="43">
        <v>-1207</v>
      </c>
      <c r="G13" s="43">
        <f t="shared" si="3"/>
        <v>-459</v>
      </c>
      <c r="H13" s="47">
        <f t="shared" si="4"/>
        <v>94425</v>
      </c>
      <c r="I13" s="43">
        <v>44656</v>
      </c>
      <c r="J13" s="44">
        <v>49769</v>
      </c>
      <c r="L13" s="18"/>
      <c r="M13" s="18"/>
    </row>
    <row r="14" spans="2:13" ht="13.5" customHeight="1">
      <c r="B14" s="41"/>
      <c r="C14" s="45" t="s">
        <v>961</v>
      </c>
      <c r="D14" s="46">
        <f t="shared" si="2"/>
        <v>95425</v>
      </c>
      <c r="E14" s="43">
        <v>802</v>
      </c>
      <c r="F14" s="43">
        <v>-740</v>
      </c>
      <c r="G14" s="43">
        <f t="shared" si="3"/>
        <v>62</v>
      </c>
      <c r="H14" s="47">
        <f t="shared" si="4"/>
        <v>95487</v>
      </c>
      <c r="I14" s="43">
        <v>45138</v>
      </c>
      <c r="J14" s="44">
        <v>50349</v>
      </c>
      <c r="L14" s="18"/>
      <c r="M14" s="18"/>
    </row>
    <row r="15" spans="2:13" ht="13.5" customHeight="1">
      <c r="B15" s="41"/>
      <c r="C15" s="45" t="s">
        <v>962</v>
      </c>
      <c r="D15" s="46">
        <f t="shared" si="2"/>
        <v>41842</v>
      </c>
      <c r="E15" s="43">
        <v>361</v>
      </c>
      <c r="F15" s="43">
        <v>-298</v>
      </c>
      <c r="G15" s="43">
        <f t="shared" si="3"/>
        <v>63</v>
      </c>
      <c r="H15" s="47">
        <f t="shared" si="4"/>
        <v>41905</v>
      </c>
      <c r="I15" s="43">
        <v>20174</v>
      </c>
      <c r="J15" s="44">
        <v>21731</v>
      </c>
      <c r="L15" s="18"/>
      <c r="M15" s="18"/>
    </row>
    <row r="16" spans="2:13" ht="13.5" customHeight="1">
      <c r="B16" s="41"/>
      <c r="C16" s="45" t="s">
        <v>963</v>
      </c>
      <c r="D16" s="46">
        <f t="shared" si="2"/>
        <v>38629</v>
      </c>
      <c r="E16" s="43">
        <v>226</v>
      </c>
      <c r="F16" s="43">
        <v>-153</v>
      </c>
      <c r="G16" s="43">
        <f t="shared" si="3"/>
        <v>73</v>
      </c>
      <c r="H16" s="47">
        <f t="shared" si="4"/>
        <v>38702</v>
      </c>
      <c r="I16" s="43">
        <v>18440</v>
      </c>
      <c r="J16" s="44">
        <v>20262</v>
      </c>
      <c r="L16" s="18"/>
      <c r="M16" s="18"/>
    </row>
    <row r="17" spans="2:13" ht="13.5" customHeight="1">
      <c r="B17" s="41"/>
      <c r="C17" s="45" t="s">
        <v>964</v>
      </c>
      <c r="D17" s="46">
        <f t="shared" si="2"/>
        <v>38087</v>
      </c>
      <c r="E17" s="43">
        <v>277</v>
      </c>
      <c r="F17" s="43">
        <v>-362</v>
      </c>
      <c r="G17" s="43">
        <f t="shared" si="3"/>
        <v>-85</v>
      </c>
      <c r="H17" s="47">
        <f t="shared" si="4"/>
        <v>38002</v>
      </c>
      <c r="I17" s="43">
        <v>18063</v>
      </c>
      <c r="J17" s="44">
        <v>19939</v>
      </c>
      <c r="L17" s="18"/>
      <c r="M17" s="18"/>
    </row>
    <row r="18" spans="2:13" ht="13.5" customHeight="1">
      <c r="B18" s="41"/>
      <c r="C18" s="45" t="s">
        <v>965</v>
      </c>
      <c r="D18" s="46">
        <f t="shared" si="2"/>
        <v>33732</v>
      </c>
      <c r="E18" s="43">
        <v>143</v>
      </c>
      <c r="F18" s="43">
        <v>-542</v>
      </c>
      <c r="G18" s="43">
        <f t="shared" si="3"/>
        <v>-399</v>
      </c>
      <c r="H18" s="47">
        <f t="shared" si="4"/>
        <v>33333</v>
      </c>
      <c r="I18" s="43">
        <v>16126</v>
      </c>
      <c r="J18" s="44">
        <v>17207</v>
      </c>
      <c r="L18" s="18"/>
      <c r="M18" s="18"/>
    </row>
    <row r="19" spans="2:13" ht="13.5" customHeight="1">
      <c r="B19" s="41"/>
      <c r="C19" s="45" t="s">
        <v>966</v>
      </c>
      <c r="D19" s="46">
        <f t="shared" si="2"/>
        <v>33154</v>
      </c>
      <c r="E19" s="43">
        <v>247</v>
      </c>
      <c r="F19" s="48">
        <v>-246</v>
      </c>
      <c r="G19" s="43">
        <f t="shared" si="3"/>
        <v>1</v>
      </c>
      <c r="H19" s="47">
        <f t="shared" si="4"/>
        <v>33155</v>
      </c>
      <c r="I19" s="43">
        <v>15852</v>
      </c>
      <c r="J19" s="44">
        <v>17303</v>
      </c>
      <c r="L19" s="18"/>
      <c r="M19" s="18"/>
    </row>
    <row r="20" spans="2:13" ht="13.5" customHeight="1">
      <c r="B20" s="41"/>
      <c r="C20" s="45" t="s">
        <v>967</v>
      </c>
      <c r="D20" s="46">
        <f t="shared" si="2"/>
        <v>45228</v>
      </c>
      <c r="E20" s="43">
        <v>323</v>
      </c>
      <c r="F20" s="43">
        <v>258</v>
      </c>
      <c r="G20" s="43">
        <f t="shared" si="3"/>
        <v>581</v>
      </c>
      <c r="H20" s="47">
        <f t="shared" si="4"/>
        <v>45809</v>
      </c>
      <c r="I20" s="43">
        <v>21969</v>
      </c>
      <c r="J20" s="44">
        <v>23840</v>
      </c>
      <c r="L20" s="18"/>
      <c r="M20" s="18"/>
    </row>
    <row r="21" spans="2:13" ht="13.5" customHeight="1">
      <c r="B21" s="41"/>
      <c r="C21" s="45" t="s">
        <v>968</v>
      </c>
      <c r="D21" s="46">
        <f t="shared" si="2"/>
        <v>39238</v>
      </c>
      <c r="E21" s="43">
        <v>314</v>
      </c>
      <c r="F21" s="43">
        <v>-304</v>
      </c>
      <c r="G21" s="43">
        <f t="shared" si="3"/>
        <v>10</v>
      </c>
      <c r="H21" s="47">
        <f t="shared" si="4"/>
        <v>39248</v>
      </c>
      <c r="I21" s="43">
        <v>19608</v>
      </c>
      <c r="J21" s="44">
        <v>19640</v>
      </c>
      <c r="L21" s="18"/>
      <c r="M21" s="18"/>
    </row>
    <row r="22" spans="2:13" ht="13.5" customHeight="1">
      <c r="B22" s="41"/>
      <c r="C22" s="45" t="s">
        <v>969</v>
      </c>
      <c r="D22" s="46">
        <f t="shared" si="2"/>
        <v>26656</v>
      </c>
      <c r="E22" s="43">
        <v>109</v>
      </c>
      <c r="F22" s="43">
        <v>-559</v>
      </c>
      <c r="G22" s="43">
        <f t="shared" si="3"/>
        <v>-450</v>
      </c>
      <c r="H22" s="47">
        <f t="shared" si="4"/>
        <v>26206</v>
      </c>
      <c r="I22" s="43">
        <v>12728</v>
      </c>
      <c r="J22" s="44">
        <v>13478</v>
      </c>
      <c r="L22" s="18"/>
      <c r="M22" s="18"/>
    </row>
    <row r="23" spans="2:13" ht="16.5" customHeight="1">
      <c r="B23" s="41"/>
      <c r="C23" s="45" t="s">
        <v>970</v>
      </c>
      <c r="D23" s="46">
        <f t="shared" si="2"/>
        <v>36722</v>
      </c>
      <c r="E23" s="43">
        <v>205</v>
      </c>
      <c r="F23" s="43">
        <v>-405</v>
      </c>
      <c r="G23" s="43">
        <f t="shared" si="3"/>
        <v>-200</v>
      </c>
      <c r="H23" s="47">
        <f t="shared" si="4"/>
        <v>36522</v>
      </c>
      <c r="I23" s="43">
        <v>17324</v>
      </c>
      <c r="J23" s="44">
        <v>19198</v>
      </c>
      <c r="L23" s="18"/>
      <c r="M23" s="18"/>
    </row>
    <row r="24" spans="2:13" s="49" customFormat="1" ht="14.25" customHeight="1">
      <c r="B24" s="1261" t="s">
        <v>1011</v>
      </c>
      <c r="C24" s="1262"/>
      <c r="D24" s="36">
        <f aca="true" t="shared" si="5" ref="D24:J24">SUM(D25,D28,D33,D35,D43,D46,D50,D58,D60)</f>
        <v>395549</v>
      </c>
      <c r="E24" s="37">
        <f t="shared" si="5"/>
        <v>1430</v>
      </c>
      <c r="F24" s="37">
        <f t="shared" si="5"/>
        <v>-7397</v>
      </c>
      <c r="G24" s="37">
        <f t="shared" si="5"/>
        <v>-5967</v>
      </c>
      <c r="H24" s="37">
        <f t="shared" si="5"/>
        <v>389582</v>
      </c>
      <c r="I24" s="37">
        <f t="shared" si="5"/>
        <v>186892</v>
      </c>
      <c r="J24" s="38">
        <f t="shared" si="5"/>
        <v>202690</v>
      </c>
      <c r="L24" s="50"/>
      <c r="M24" s="50"/>
    </row>
    <row r="25" spans="2:13" ht="14.25" customHeight="1">
      <c r="B25" s="1252" t="s">
        <v>1012</v>
      </c>
      <c r="C25" s="1255"/>
      <c r="D25" s="46">
        <f aca="true" t="shared" si="6" ref="D25:J25">SUM(D26:D27)</f>
        <v>26227</v>
      </c>
      <c r="E25" s="43">
        <f t="shared" si="6"/>
        <v>92</v>
      </c>
      <c r="F25" s="43">
        <f t="shared" si="6"/>
        <v>-260</v>
      </c>
      <c r="G25" s="43">
        <f t="shared" si="6"/>
        <v>-168</v>
      </c>
      <c r="H25" s="43">
        <f t="shared" si="6"/>
        <v>26059</v>
      </c>
      <c r="I25" s="43">
        <f t="shared" si="6"/>
        <v>12402</v>
      </c>
      <c r="J25" s="44">
        <f t="shared" si="6"/>
        <v>13657</v>
      </c>
      <c r="L25" s="18"/>
      <c r="M25" s="18"/>
    </row>
    <row r="26" spans="2:13" ht="13.5" customHeight="1">
      <c r="B26" s="41"/>
      <c r="C26" s="45" t="s">
        <v>971</v>
      </c>
      <c r="D26" s="46">
        <f>SUM(H26-G26)</f>
        <v>14755</v>
      </c>
      <c r="E26" s="43">
        <v>71</v>
      </c>
      <c r="F26" s="43">
        <v>-214</v>
      </c>
      <c r="G26" s="43">
        <f>SUM(E26:F26)</f>
        <v>-143</v>
      </c>
      <c r="H26" s="47">
        <f>SUM(I26:J26)</f>
        <v>14612</v>
      </c>
      <c r="I26" s="43">
        <v>6883</v>
      </c>
      <c r="J26" s="44">
        <v>7729</v>
      </c>
      <c r="L26" s="18"/>
      <c r="M26" s="18"/>
    </row>
    <row r="27" spans="2:13" ht="13.5" customHeight="1">
      <c r="B27" s="41"/>
      <c r="C27" s="45" t="s">
        <v>972</v>
      </c>
      <c r="D27" s="46">
        <f>SUM(H27-G27)</f>
        <v>11472</v>
      </c>
      <c r="E27" s="43">
        <v>21</v>
      </c>
      <c r="F27" s="43">
        <v>-46</v>
      </c>
      <c r="G27" s="43">
        <f>SUM(E27:F27)</f>
        <v>-25</v>
      </c>
      <c r="H27" s="47">
        <f>SUM(I27:J27)</f>
        <v>11447</v>
      </c>
      <c r="I27" s="43">
        <v>5519</v>
      </c>
      <c r="J27" s="44">
        <v>5928</v>
      </c>
      <c r="L27" s="18"/>
      <c r="M27" s="18"/>
    </row>
    <row r="28" spans="2:13" ht="13.5" customHeight="1">
      <c r="B28" s="1252" t="s">
        <v>1013</v>
      </c>
      <c r="C28" s="1253"/>
      <c r="D28" s="51">
        <f aca="true" t="shared" si="7" ref="D28:J28">SUM(D29:D32)</f>
        <v>57863</v>
      </c>
      <c r="E28" s="43">
        <f t="shared" si="7"/>
        <v>217</v>
      </c>
      <c r="F28" s="43">
        <f t="shared" si="7"/>
        <v>-1076</v>
      </c>
      <c r="G28" s="43">
        <f t="shared" si="7"/>
        <v>-859</v>
      </c>
      <c r="H28" s="43">
        <f t="shared" si="7"/>
        <v>57004</v>
      </c>
      <c r="I28" s="43">
        <f t="shared" si="7"/>
        <v>27527</v>
      </c>
      <c r="J28" s="44">
        <f t="shared" si="7"/>
        <v>29477</v>
      </c>
      <c r="L28" s="18"/>
      <c r="M28" s="18"/>
    </row>
    <row r="29" spans="2:13" ht="13.5" customHeight="1">
      <c r="B29" s="41"/>
      <c r="C29" s="45" t="s">
        <v>973</v>
      </c>
      <c r="D29" s="46">
        <f>SUM(H29-G29)</f>
        <v>22444</v>
      </c>
      <c r="E29" s="43">
        <v>121</v>
      </c>
      <c r="F29" s="43">
        <v>-176</v>
      </c>
      <c r="G29" s="43">
        <f>SUM(E29:F29)</f>
        <v>-55</v>
      </c>
      <c r="H29" s="47">
        <f>SUM(I29:J29)</f>
        <v>22389</v>
      </c>
      <c r="I29" s="43">
        <v>10711</v>
      </c>
      <c r="J29" s="44">
        <v>11678</v>
      </c>
      <c r="L29" s="18"/>
      <c r="M29" s="18"/>
    </row>
    <row r="30" spans="2:13" ht="13.5" customHeight="1">
      <c r="B30" s="41"/>
      <c r="C30" s="45" t="s">
        <v>974</v>
      </c>
      <c r="D30" s="46">
        <f>SUM(H30-G30)</f>
        <v>10446</v>
      </c>
      <c r="E30" s="43">
        <v>15</v>
      </c>
      <c r="F30" s="43">
        <v>-301</v>
      </c>
      <c r="G30" s="43">
        <f>SUM(E30:F30)</f>
        <v>-286</v>
      </c>
      <c r="H30" s="47">
        <f>SUM(I30:J30)</f>
        <v>10160</v>
      </c>
      <c r="I30" s="43">
        <v>4915</v>
      </c>
      <c r="J30" s="44">
        <v>5245</v>
      </c>
      <c r="L30" s="18"/>
      <c r="M30" s="18"/>
    </row>
    <row r="31" spans="2:13" ht="13.5" customHeight="1">
      <c r="B31" s="41"/>
      <c r="C31" s="45" t="s">
        <v>975</v>
      </c>
      <c r="D31" s="46">
        <f>SUM(H31-G31)</f>
        <v>12153</v>
      </c>
      <c r="E31" s="43">
        <v>8</v>
      </c>
      <c r="F31" s="43">
        <v>-209</v>
      </c>
      <c r="G31" s="43">
        <f>SUM(E31:F31)</f>
        <v>-201</v>
      </c>
      <c r="H31" s="47">
        <f>SUM(I31:J31)</f>
        <v>11952</v>
      </c>
      <c r="I31" s="43">
        <v>5826</v>
      </c>
      <c r="J31" s="44">
        <v>6126</v>
      </c>
      <c r="L31" s="18"/>
      <c r="M31" s="18"/>
    </row>
    <row r="32" spans="2:13" ht="13.5" customHeight="1">
      <c r="B32" s="41"/>
      <c r="C32" s="45" t="s">
        <v>976</v>
      </c>
      <c r="D32" s="46">
        <f>SUM(H32-G32)</f>
        <v>12820</v>
      </c>
      <c r="E32" s="43">
        <v>73</v>
      </c>
      <c r="F32" s="43">
        <v>-390</v>
      </c>
      <c r="G32" s="43">
        <f>SUM(E32:F32)</f>
        <v>-317</v>
      </c>
      <c r="H32" s="47">
        <f>SUM(I32:J32)</f>
        <v>12503</v>
      </c>
      <c r="I32" s="43">
        <v>6075</v>
      </c>
      <c r="J32" s="44">
        <v>6428</v>
      </c>
      <c r="L32" s="18"/>
      <c r="M32" s="18"/>
    </row>
    <row r="33" spans="2:13" ht="13.5" customHeight="1">
      <c r="B33" s="1252" t="s">
        <v>1014</v>
      </c>
      <c r="C33" s="1253"/>
      <c r="D33" s="46">
        <f aca="true" t="shared" si="8" ref="D33:J33">SUM(D34)</f>
        <v>11569</v>
      </c>
      <c r="E33" s="47">
        <f t="shared" si="8"/>
        <v>58</v>
      </c>
      <c r="F33" s="47">
        <f t="shared" si="8"/>
        <v>-272</v>
      </c>
      <c r="G33" s="47">
        <f t="shared" si="8"/>
        <v>-214</v>
      </c>
      <c r="H33" s="47">
        <f t="shared" si="8"/>
        <v>11355</v>
      </c>
      <c r="I33" s="47">
        <f t="shared" si="8"/>
        <v>5512</v>
      </c>
      <c r="J33" s="52">
        <f t="shared" si="8"/>
        <v>5843</v>
      </c>
      <c r="L33" s="18"/>
      <c r="M33" s="18"/>
    </row>
    <row r="34" spans="2:13" ht="13.5" customHeight="1">
      <c r="B34" s="41"/>
      <c r="C34" s="45" t="s">
        <v>977</v>
      </c>
      <c r="D34" s="46">
        <f>SUM(H34-G34)</f>
        <v>11569</v>
      </c>
      <c r="E34" s="43">
        <v>58</v>
      </c>
      <c r="F34" s="43">
        <v>-272</v>
      </c>
      <c r="G34" s="43">
        <f>SUM(E34:F34)</f>
        <v>-214</v>
      </c>
      <c r="H34" s="47">
        <f>SUM(I34:J34)</f>
        <v>11355</v>
      </c>
      <c r="I34" s="43">
        <v>5512</v>
      </c>
      <c r="J34" s="44">
        <v>5843</v>
      </c>
      <c r="L34" s="18"/>
      <c r="M34" s="18"/>
    </row>
    <row r="35" spans="2:13" ht="13.5" customHeight="1">
      <c r="B35" s="1252" t="s">
        <v>1015</v>
      </c>
      <c r="C35" s="1253"/>
      <c r="D35" s="47">
        <f aca="true" t="shared" si="9" ref="D35:J35">SUM(D36:D42)</f>
        <v>65429</v>
      </c>
      <c r="E35" s="47">
        <f t="shared" si="9"/>
        <v>301</v>
      </c>
      <c r="F35" s="47">
        <f t="shared" si="9"/>
        <v>-1261</v>
      </c>
      <c r="G35" s="47">
        <f t="shared" si="9"/>
        <v>-960</v>
      </c>
      <c r="H35" s="47">
        <f t="shared" si="9"/>
        <v>64469</v>
      </c>
      <c r="I35" s="47">
        <f t="shared" si="9"/>
        <v>31408</v>
      </c>
      <c r="J35" s="52">
        <f t="shared" si="9"/>
        <v>33061</v>
      </c>
      <c r="L35" s="18"/>
      <c r="M35" s="18"/>
    </row>
    <row r="36" spans="2:13" ht="13.5" customHeight="1">
      <c r="B36" s="41"/>
      <c r="C36" s="45" t="s">
        <v>978</v>
      </c>
      <c r="D36" s="46">
        <f aca="true" t="shared" si="10" ref="D36:D42">SUM(H36-G36)</f>
        <v>8306</v>
      </c>
      <c r="E36" s="43">
        <v>31</v>
      </c>
      <c r="F36" s="43">
        <v>-151</v>
      </c>
      <c r="G36" s="43">
        <f aca="true" t="shared" si="11" ref="G36:G42">SUM(E36:F36)</f>
        <v>-120</v>
      </c>
      <c r="H36" s="47">
        <f aca="true" t="shared" si="12" ref="H36:H42">SUM(I36:J36)</f>
        <v>8186</v>
      </c>
      <c r="I36" s="43">
        <v>4006</v>
      </c>
      <c r="J36" s="44">
        <v>4180</v>
      </c>
      <c r="L36" s="18"/>
      <c r="M36" s="18"/>
    </row>
    <row r="37" spans="2:13" ht="13.5" customHeight="1">
      <c r="B37" s="41"/>
      <c r="C37" s="45" t="s">
        <v>979</v>
      </c>
      <c r="D37" s="46">
        <f t="shared" si="10"/>
        <v>13803</v>
      </c>
      <c r="E37" s="43">
        <v>71</v>
      </c>
      <c r="F37" s="43">
        <v>-228</v>
      </c>
      <c r="G37" s="43">
        <f t="shared" si="11"/>
        <v>-157</v>
      </c>
      <c r="H37" s="47">
        <f t="shared" si="12"/>
        <v>13646</v>
      </c>
      <c r="I37" s="43">
        <v>6609</v>
      </c>
      <c r="J37" s="44">
        <v>7037</v>
      </c>
      <c r="L37" s="18"/>
      <c r="M37" s="18"/>
    </row>
    <row r="38" spans="2:13" ht="13.5" customHeight="1">
      <c r="B38" s="41"/>
      <c r="C38" s="45" t="s">
        <v>980</v>
      </c>
      <c r="D38" s="46">
        <f t="shared" si="10"/>
        <v>8259</v>
      </c>
      <c r="E38" s="43">
        <v>28</v>
      </c>
      <c r="F38" s="43">
        <v>-186</v>
      </c>
      <c r="G38" s="43">
        <f t="shared" si="11"/>
        <v>-158</v>
      </c>
      <c r="H38" s="47">
        <f t="shared" si="12"/>
        <v>8101</v>
      </c>
      <c r="I38" s="43">
        <v>3920</v>
      </c>
      <c r="J38" s="44">
        <v>4181</v>
      </c>
      <c r="L38" s="18"/>
      <c r="M38" s="18"/>
    </row>
    <row r="39" spans="2:13" ht="13.5" customHeight="1">
      <c r="B39" s="41"/>
      <c r="C39" s="45" t="s">
        <v>981</v>
      </c>
      <c r="D39" s="46">
        <f t="shared" si="10"/>
        <v>13781</v>
      </c>
      <c r="E39" s="43">
        <v>76</v>
      </c>
      <c r="F39" s="43">
        <v>-233</v>
      </c>
      <c r="G39" s="43">
        <f t="shared" si="11"/>
        <v>-157</v>
      </c>
      <c r="H39" s="47">
        <f t="shared" si="12"/>
        <v>13624</v>
      </c>
      <c r="I39" s="43">
        <v>6688</v>
      </c>
      <c r="J39" s="44">
        <v>6936</v>
      </c>
      <c r="L39" s="18"/>
      <c r="M39" s="18"/>
    </row>
    <row r="40" spans="2:13" ht="13.5" customHeight="1">
      <c r="B40" s="41"/>
      <c r="C40" s="45" t="s">
        <v>982</v>
      </c>
      <c r="D40" s="46">
        <f t="shared" si="10"/>
        <v>5964</v>
      </c>
      <c r="E40" s="43">
        <v>37</v>
      </c>
      <c r="F40" s="43">
        <v>-167</v>
      </c>
      <c r="G40" s="43">
        <f t="shared" si="11"/>
        <v>-130</v>
      </c>
      <c r="H40" s="47">
        <f t="shared" si="12"/>
        <v>5834</v>
      </c>
      <c r="I40" s="43">
        <v>2868</v>
      </c>
      <c r="J40" s="44">
        <v>2966</v>
      </c>
      <c r="L40" s="18"/>
      <c r="M40" s="18"/>
    </row>
    <row r="41" spans="2:13" ht="13.5" customHeight="1">
      <c r="B41" s="41"/>
      <c r="C41" s="45" t="s">
        <v>983</v>
      </c>
      <c r="D41" s="46">
        <f t="shared" si="10"/>
        <v>6891</v>
      </c>
      <c r="E41" s="43">
        <v>32</v>
      </c>
      <c r="F41" s="43">
        <v>-89</v>
      </c>
      <c r="G41" s="43">
        <f t="shared" si="11"/>
        <v>-57</v>
      </c>
      <c r="H41" s="47">
        <f t="shared" si="12"/>
        <v>6834</v>
      </c>
      <c r="I41" s="43">
        <v>3294</v>
      </c>
      <c r="J41" s="44">
        <v>3540</v>
      </c>
      <c r="L41" s="18"/>
      <c r="M41" s="18"/>
    </row>
    <row r="42" spans="2:13" ht="13.5" customHeight="1">
      <c r="B42" s="41"/>
      <c r="C42" s="45" t="s">
        <v>984</v>
      </c>
      <c r="D42" s="46">
        <f t="shared" si="10"/>
        <v>8425</v>
      </c>
      <c r="E42" s="43">
        <v>26</v>
      </c>
      <c r="F42" s="43">
        <v>-207</v>
      </c>
      <c r="G42" s="43">
        <f t="shared" si="11"/>
        <v>-181</v>
      </c>
      <c r="H42" s="47">
        <f t="shared" si="12"/>
        <v>8244</v>
      </c>
      <c r="I42" s="43">
        <v>4023</v>
      </c>
      <c r="J42" s="44">
        <v>4221</v>
      </c>
      <c r="L42" s="18"/>
      <c r="M42" s="18"/>
    </row>
    <row r="43" spans="2:13" ht="13.5" customHeight="1">
      <c r="B43" s="1252" t="s">
        <v>1016</v>
      </c>
      <c r="C43" s="1253"/>
      <c r="D43" s="46">
        <f aca="true" t="shared" si="13" ref="D43:J43">SUM(D44:D45)</f>
        <v>50747</v>
      </c>
      <c r="E43" s="47">
        <f t="shared" si="13"/>
        <v>214</v>
      </c>
      <c r="F43" s="47">
        <f t="shared" si="13"/>
        <v>-823</v>
      </c>
      <c r="G43" s="47">
        <f t="shared" si="13"/>
        <v>-609</v>
      </c>
      <c r="H43" s="47">
        <f t="shared" si="13"/>
        <v>50138</v>
      </c>
      <c r="I43" s="47">
        <f t="shared" si="13"/>
        <v>24208</v>
      </c>
      <c r="J43" s="52">
        <f t="shared" si="13"/>
        <v>25930</v>
      </c>
      <c r="L43" s="18"/>
      <c r="M43" s="18"/>
    </row>
    <row r="44" spans="2:13" ht="13.5" customHeight="1">
      <c r="B44" s="41"/>
      <c r="C44" s="45" t="s">
        <v>985</v>
      </c>
      <c r="D44" s="46">
        <f>SUM(H44-G44)</f>
        <v>27317</v>
      </c>
      <c r="E44" s="43">
        <v>133</v>
      </c>
      <c r="F44" s="43">
        <v>-356</v>
      </c>
      <c r="G44" s="43">
        <f>SUM(E44:F44)</f>
        <v>-223</v>
      </c>
      <c r="H44" s="47">
        <f>SUM(I44:J44)</f>
        <v>27094</v>
      </c>
      <c r="I44" s="43">
        <v>12997</v>
      </c>
      <c r="J44" s="44">
        <v>14097</v>
      </c>
      <c r="L44" s="18"/>
      <c r="M44" s="18"/>
    </row>
    <row r="45" spans="2:13" ht="13.5" customHeight="1">
      <c r="B45" s="41"/>
      <c r="C45" s="45" t="s">
        <v>986</v>
      </c>
      <c r="D45" s="46">
        <f>SUM(H45-G45)</f>
        <v>23430</v>
      </c>
      <c r="E45" s="43">
        <v>81</v>
      </c>
      <c r="F45" s="43">
        <v>-467</v>
      </c>
      <c r="G45" s="43">
        <f>SUM(E45:F45)</f>
        <v>-386</v>
      </c>
      <c r="H45" s="47">
        <f>SUM(I45:J45)</f>
        <v>23044</v>
      </c>
      <c r="I45" s="43">
        <v>11211</v>
      </c>
      <c r="J45" s="44">
        <v>11833</v>
      </c>
      <c r="L45" s="18"/>
      <c r="M45" s="18"/>
    </row>
    <row r="46" spans="2:13" ht="13.5" customHeight="1">
      <c r="B46" s="1252" t="s">
        <v>1017</v>
      </c>
      <c r="C46" s="1253"/>
      <c r="D46" s="46">
        <f aca="true" t="shared" si="14" ref="D46:J46">SUM(D47:D49)</f>
        <v>44843</v>
      </c>
      <c r="E46" s="47">
        <f t="shared" si="14"/>
        <v>58</v>
      </c>
      <c r="F46" s="47">
        <f t="shared" si="14"/>
        <v>-1043</v>
      </c>
      <c r="G46" s="47">
        <f t="shared" si="14"/>
        <v>-985</v>
      </c>
      <c r="H46" s="47">
        <f t="shared" si="14"/>
        <v>43858</v>
      </c>
      <c r="I46" s="47">
        <f t="shared" si="14"/>
        <v>21457</v>
      </c>
      <c r="J46" s="52">
        <f t="shared" si="14"/>
        <v>22401</v>
      </c>
      <c r="L46" s="18"/>
      <c r="M46" s="18"/>
    </row>
    <row r="47" spans="2:13" ht="13.5" customHeight="1">
      <c r="B47" s="41"/>
      <c r="C47" s="45" t="s">
        <v>987</v>
      </c>
      <c r="D47" s="46">
        <f>SUM(H47-G47)</f>
        <v>13588</v>
      </c>
      <c r="E47" s="43">
        <v>39</v>
      </c>
      <c r="F47" s="48">
        <v>-327</v>
      </c>
      <c r="G47" s="43">
        <f>SUM(E47:F47)</f>
        <v>-288</v>
      </c>
      <c r="H47" s="47">
        <f>SUM(I47:J47)</f>
        <v>13300</v>
      </c>
      <c r="I47" s="43">
        <v>6575</v>
      </c>
      <c r="J47" s="44">
        <v>6725</v>
      </c>
      <c r="L47" s="18"/>
      <c r="M47" s="18"/>
    </row>
    <row r="48" spans="2:13" ht="13.5" customHeight="1">
      <c r="B48" s="41"/>
      <c r="C48" s="45" t="s">
        <v>988</v>
      </c>
      <c r="D48" s="46">
        <f>SUM(H48-G48)</f>
        <v>19853</v>
      </c>
      <c r="E48" s="43">
        <v>22</v>
      </c>
      <c r="F48" s="43">
        <v>-301</v>
      </c>
      <c r="G48" s="43">
        <f>SUM(E48:F48)</f>
        <v>-279</v>
      </c>
      <c r="H48" s="47">
        <f>SUM(I48:J48)</f>
        <v>19574</v>
      </c>
      <c r="I48" s="43">
        <v>9523</v>
      </c>
      <c r="J48" s="44">
        <v>10051</v>
      </c>
      <c r="L48" s="18"/>
      <c r="M48" s="18"/>
    </row>
    <row r="49" spans="2:13" ht="13.5" customHeight="1">
      <c r="B49" s="41"/>
      <c r="C49" s="45" t="s">
        <v>989</v>
      </c>
      <c r="D49" s="46">
        <f>SUM(H49-G49)</f>
        <v>11402</v>
      </c>
      <c r="E49" s="43">
        <v>-3</v>
      </c>
      <c r="F49" s="43">
        <v>-415</v>
      </c>
      <c r="G49" s="43">
        <f>SUM(E49:F49)</f>
        <v>-418</v>
      </c>
      <c r="H49" s="47">
        <f>SUM(I49:J49)</f>
        <v>10984</v>
      </c>
      <c r="I49" s="43">
        <v>5359</v>
      </c>
      <c r="J49" s="44">
        <v>5625</v>
      </c>
      <c r="L49" s="18"/>
      <c r="M49" s="18"/>
    </row>
    <row r="50" spans="2:13" ht="13.5" customHeight="1">
      <c r="B50" s="1252" t="s">
        <v>1018</v>
      </c>
      <c r="C50" s="1254"/>
      <c r="D50" s="46">
        <f aca="true" t="shared" si="15" ref="D50:J50">SUM(D51:D57)</f>
        <v>79063</v>
      </c>
      <c r="E50" s="47">
        <f t="shared" si="15"/>
        <v>288</v>
      </c>
      <c r="F50" s="47">
        <f t="shared" si="15"/>
        <v>-1571</v>
      </c>
      <c r="G50" s="47">
        <f t="shared" si="15"/>
        <v>-1283</v>
      </c>
      <c r="H50" s="47">
        <f t="shared" si="15"/>
        <v>77780</v>
      </c>
      <c r="I50" s="47">
        <f t="shared" si="15"/>
        <v>37200</v>
      </c>
      <c r="J50" s="52">
        <f t="shared" si="15"/>
        <v>40580</v>
      </c>
      <c r="L50" s="18"/>
      <c r="M50" s="18"/>
    </row>
    <row r="51" spans="2:13" ht="13.5" customHeight="1">
      <c r="B51" s="41"/>
      <c r="C51" s="45" t="s">
        <v>990</v>
      </c>
      <c r="D51" s="46">
        <f aca="true" t="shared" si="16" ref="D51:D57">SUM(H51-G51)</f>
        <v>9055</v>
      </c>
      <c r="E51" s="43">
        <v>48</v>
      </c>
      <c r="F51" s="43">
        <v>-201</v>
      </c>
      <c r="G51" s="43">
        <f aca="true" t="shared" si="17" ref="G51:G57">SUM(E51:F51)</f>
        <v>-153</v>
      </c>
      <c r="H51" s="47">
        <f aca="true" t="shared" si="18" ref="H51:H57">SUM(I51:J51)</f>
        <v>8902</v>
      </c>
      <c r="I51" s="43">
        <v>4265</v>
      </c>
      <c r="J51" s="44">
        <v>4637</v>
      </c>
      <c r="L51" s="18"/>
      <c r="M51" s="18"/>
    </row>
    <row r="52" spans="2:13" ht="13.5" customHeight="1">
      <c r="B52" s="41"/>
      <c r="C52" s="45" t="s">
        <v>991</v>
      </c>
      <c r="D52" s="46">
        <f t="shared" si="16"/>
        <v>19503</v>
      </c>
      <c r="E52" s="43">
        <v>80</v>
      </c>
      <c r="F52" s="43">
        <v>-301</v>
      </c>
      <c r="G52" s="43">
        <f t="shared" si="17"/>
        <v>-221</v>
      </c>
      <c r="H52" s="47">
        <f t="shared" si="18"/>
        <v>19282</v>
      </c>
      <c r="I52" s="43">
        <v>9158</v>
      </c>
      <c r="J52" s="44">
        <v>10124</v>
      </c>
      <c r="L52" s="18"/>
      <c r="M52" s="18"/>
    </row>
    <row r="53" spans="2:13" ht="13.5" customHeight="1">
      <c r="B53" s="41"/>
      <c r="C53" s="45" t="s">
        <v>992</v>
      </c>
      <c r="D53" s="46">
        <f t="shared" si="16"/>
        <v>13884</v>
      </c>
      <c r="E53" s="43">
        <v>80</v>
      </c>
      <c r="F53" s="43">
        <v>-238</v>
      </c>
      <c r="G53" s="43">
        <f t="shared" si="17"/>
        <v>-158</v>
      </c>
      <c r="H53" s="47">
        <f t="shared" si="18"/>
        <v>13726</v>
      </c>
      <c r="I53" s="43">
        <v>6550</v>
      </c>
      <c r="J53" s="44">
        <v>7176</v>
      </c>
      <c r="L53" s="18"/>
      <c r="M53" s="18"/>
    </row>
    <row r="54" spans="2:13" ht="13.5" customHeight="1">
      <c r="B54" s="41"/>
      <c r="C54" s="45" t="s">
        <v>993</v>
      </c>
      <c r="D54" s="46">
        <f t="shared" si="16"/>
        <v>11038</v>
      </c>
      <c r="E54" s="43">
        <v>35</v>
      </c>
      <c r="F54" s="43">
        <v>-278</v>
      </c>
      <c r="G54" s="43">
        <f t="shared" si="17"/>
        <v>-243</v>
      </c>
      <c r="H54" s="47">
        <f t="shared" si="18"/>
        <v>10795</v>
      </c>
      <c r="I54" s="43">
        <v>5212</v>
      </c>
      <c r="J54" s="44">
        <v>5583</v>
      </c>
      <c r="L54" s="18"/>
      <c r="M54" s="18"/>
    </row>
    <row r="55" spans="2:13" ht="13.5" customHeight="1">
      <c r="B55" s="41"/>
      <c r="C55" s="45" t="s">
        <v>994</v>
      </c>
      <c r="D55" s="46">
        <f t="shared" si="16"/>
        <v>8857</v>
      </c>
      <c r="E55" s="43">
        <v>19</v>
      </c>
      <c r="F55" s="43">
        <v>-183</v>
      </c>
      <c r="G55" s="43">
        <f t="shared" si="17"/>
        <v>-164</v>
      </c>
      <c r="H55" s="47">
        <f t="shared" si="18"/>
        <v>8693</v>
      </c>
      <c r="I55" s="43">
        <v>4152</v>
      </c>
      <c r="J55" s="44">
        <v>4541</v>
      </c>
      <c r="L55" s="18"/>
      <c r="M55" s="18"/>
    </row>
    <row r="56" spans="2:13" ht="13.5" customHeight="1">
      <c r="B56" s="41"/>
      <c r="C56" s="45" t="s">
        <v>995</v>
      </c>
      <c r="D56" s="46">
        <f t="shared" si="16"/>
        <v>8761</v>
      </c>
      <c r="E56" s="43">
        <v>33</v>
      </c>
      <c r="F56" s="43">
        <v>-168</v>
      </c>
      <c r="G56" s="43">
        <f t="shared" si="17"/>
        <v>-135</v>
      </c>
      <c r="H56" s="47">
        <f t="shared" si="18"/>
        <v>8626</v>
      </c>
      <c r="I56" s="43">
        <v>4114</v>
      </c>
      <c r="J56" s="44">
        <v>4512</v>
      </c>
      <c r="L56" s="18"/>
      <c r="M56" s="18"/>
    </row>
    <row r="57" spans="2:13" ht="13.5" customHeight="1">
      <c r="B57" s="41"/>
      <c r="C57" s="45" t="s">
        <v>996</v>
      </c>
      <c r="D57" s="46">
        <f t="shared" si="16"/>
        <v>7965</v>
      </c>
      <c r="E57" s="43">
        <v>-7</v>
      </c>
      <c r="F57" s="43">
        <v>-202</v>
      </c>
      <c r="G57" s="43">
        <f t="shared" si="17"/>
        <v>-209</v>
      </c>
      <c r="H57" s="47">
        <f t="shared" si="18"/>
        <v>7756</v>
      </c>
      <c r="I57" s="43">
        <v>3749</v>
      </c>
      <c r="J57" s="44">
        <v>4007</v>
      </c>
      <c r="L57" s="18"/>
      <c r="M57" s="18"/>
    </row>
    <row r="58" spans="2:13" ht="13.5" customHeight="1">
      <c r="B58" s="1252" t="s">
        <v>1019</v>
      </c>
      <c r="C58" s="1253"/>
      <c r="D58" s="46">
        <f aca="true" t="shared" si="19" ref="D58:J58">SUM(D59)</f>
        <v>15083</v>
      </c>
      <c r="E58" s="47">
        <f t="shared" si="19"/>
        <v>84</v>
      </c>
      <c r="F58" s="47">
        <f t="shared" si="19"/>
        <v>-447</v>
      </c>
      <c r="G58" s="47">
        <f t="shared" si="19"/>
        <v>-363</v>
      </c>
      <c r="H58" s="47">
        <f t="shared" si="19"/>
        <v>14720</v>
      </c>
      <c r="I58" s="47">
        <f t="shared" si="19"/>
        <v>6330</v>
      </c>
      <c r="J58" s="52">
        <f t="shared" si="19"/>
        <v>8390</v>
      </c>
      <c r="L58" s="18"/>
      <c r="M58" s="18"/>
    </row>
    <row r="59" spans="2:13" ht="13.5" customHeight="1">
      <c r="B59" s="41"/>
      <c r="C59" s="45" t="s">
        <v>997</v>
      </c>
      <c r="D59" s="46">
        <f>SUM(H59-G59)</f>
        <v>15083</v>
      </c>
      <c r="E59" s="43">
        <v>84</v>
      </c>
      <c r="F59" s="43">
        <v>-447</v>
      </c>
      <c r="G59" s="43">
        <f>SUM(E59:F59)</f>
        <v>-363</v>
      </c>
      <c r="H59" s="47">
        <f>SUM(I59:J59)</f>
        <v>14720</v>
      </c>
      <c r="I59" s="43">
        <v>6330</v>
      </c>
      <c r="J59" s="44">
        <v>8390</v>
      </c>
      <c r="L59" s="18"/>
      <c r="M59" s="18"/>
    </row>
    <row r="60" spans="2:13" ht="13.5" customHeight="1">
      <c r="B60" s="1252" t="s">
        <v>1020</v>
      </c>
      <c r="C60" s="1253"/>
      <c r="D60" s="46">
        <f aca="true" t="shared" si="20" ref="D60:J60">SUM(D61:D64)</f>
        <v>44725</v>
      </c>
      <c r="E60" s="47">
        <f t="shared" si="20"/>
        <v>118</v>
      </c>
      <c r="F60" s="47">
        <f t="shared" si="20"/>
        <v>-644</v>
      </c>
      <c r="G60" s="47">
        <f t="shared" si="20"/>
        <v>-526</v>
      </c>
      <c r="H60" s="47">
        <f t="shared" si="20"/>
        <v>44199</v>
      </c>
      <c r="I60" s="47">
        <f t="shared" si="20"/>
        <v>20848</v>
      </c>
      <c r="J60" s="52">
        <f t="shared" si="20"/>
        <v>23351</v>
      </c>
      <c r="L60" s="18"/>
      <c r="M60" s="18"/>
    </row>
    <row r="61" spans="2:13" ht="13.5" customHeight="1">
      <c r="B61" s="41"/>
      <c r="C61" s="45" t="s">
        <v>998</v>
      </c>
      <c r="D61" s="46">
        <f>SUM(H61-G61)</f>
        <v>20993</v>
      </c>
      <c r="E61" s="43">
        <v>62</v>
      </c>
      <c r="F61" s="43">
        <v>-220</v>
      </c>
      <c r="G61" s="43">
        <f>SUM(E61:F61)</f>
        <v>-158</v>
      </c>
      <c r="H61" s="47">
        <f>SUM(I61:J61)</f>
        <v>20835</v>
      </c>
      <c r="I61" s="43">
        <v>9750</v>
      </c>
      <c r="J61" s="44">
        <v>11085</v>
      </c>
      <c r="L61" s="18"/>
      <c r="M61" s="18"/>
    </row>
    <row r="62" spans="2:13" ht="13.5" customHeight="1">
      <c r="B62" s="41"/>
      <c r="C62" s="45" t="s">
        <v>999</v>
      </c>
      <c r="D62" s="46">
        <f>SUM(H62-G62)</f>
        <v>8728</v>
      </c>
      <c r="E62" s="43">
        <v>25</v>
      </c>
      <c r="F62" s="43">
        <v>-131</v>
      </c>
      <c r="G62" s="43">
        <f>SUM(E62:F62)</f>
        <v>-106</v>
      </c>
      <c r="H62" s="47">
        <f>SUM(I62:J62)</f>
        <v>8622</v>
      </c>
      <c r="I62" s="43">
        <v>4079</v>
      </c>
      <c r="J62" s="44">
        <v>4543</v>
      </c>
      <c r="L62" s="18"/>
      <c r="M62" s="18"/>
    </row>
    <row r="63" spans="2:13" ht="13.5" customHeight="1">
      <c r="B63" s="41"/>
      <c r="C63" s="45" t="s">
        <v>1000</v>
      </c>
      <c r="D63" s="46">
        <f>SUM(H63-G63)</f>
        <v>6718</v>
      </c>
      <c r="E63" s="43">
        <v>21</v>
      </c>
      <c r="F63" s="43">
        <v>-108</v>
      </c>
      <c r="G63" s="43">
        <f>SUM(E63:F63)</f>
        <v>-87</v>
      </c>
      <c r="H63" s="47">
        <f>SUM(I63:J63)</f>
        <v>6631</v>
      </c>
      <c r="I63" s="43">
        <v>3153</v>
      </c>
      <c r="J63" s="44">
        <v>3478</v>
      </c>
      <c r="L63" s="18"/>
      <c r="M63" s="18"/>
    </row>
    <row r="64" spans="2:13" ht="13.5" customHeight="1">
      <c r="B64" s="53"/>
      <c r="C64" s="54" t="s">
        <v>1001</v>
      </c>
      <c r="D64" s="55">
        <f>SUM(H64-G64)</f>
        <v>8286</v>
      </c>
      <c r="E64" s="43">
        <v>10</v>
      </c>
      <c r="F64" s="56">
        <v>-185</v>
      </c>
      <c r="G64" s="56">
        <f>SUM(E64:F64)</f>
        <v>-175</v>
      </c>
      <c r="H64" s="57">
        <f>SUM(I64:J64)</f>
        <v>8111</v>
      </c>
      <c r="I64" s="56">
        <v>3866</v>
      </c>
      <c r="J64" s="58">
        <v>4245</v>
      </c>
      <c r="K64" s="23"/>
      <c r="L64" s="43"/>
      <c r="M64" s="43"/>
    </row>
    <row r="65" spans="2:13" ht="13.5" customHeight="1">
      <c r="B65" s="16" t="s">
        <v>1021</v>
      </c>
      <c r="C65" s="45"/>
      <c r="D65" s="59"/>
      <c r="E65" s="60"/>
      <c r="F65" s="43"/>
      <c r="G65" s="43"/>
      <c r="H65" s="59"/>
      <c r="I65" s="43"/>
      <c r="J65" s="43"/>
      <c r="K65" s="23"/>
      <c r="L65" s="43"/>
      <c r="M65" s="43"/>
    </row>
    <row r="66" ht="15" customHeight="1"/>
  </sheetData>
  <mergeCells count="15">
    <mergeCell ref="B35:C35"/>
    <mergeCell ref="B33:C33"/>
    <mergeCell ref="B28:C28"/>
    <mergeCell ref="B25:C25"/>
    <mergeCell ref="B60:C60"/>
    <mergeCell ref="B58:C58"/>
    <mergeCell ref="B46:C46"/>
    <mergeCell ref="B43:C43"/>
    <mergeCell ref="B50:C50"/>
    <mergeCell ref="H4:J4"/>
    <mergeCell ref="B6:C6"/>
    <mergeCell ref="B24:C24"/>
    <mergeCell ref="B8:C8"/>
    <mergeCell ref="B4:C5"/>
    <mergeCell ref="E4:G4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A1" sqref="A1"/>
    </sheetView>
  </sheetViews>
  <sheetFormatPr defaultColWidth="9.00390625" defaultRowHeight="13.5"/>
  <cols>
    <col min="1" max="1" width="2.625" style="740" customWidth="1"/>
    <col min="2" max="2" width="10.625" style="740" customWidth="1"/>
    <col min="3" max="3" width="8.125" style="740" customWidth="1"/>
    <col min="4" max="4" width="8.75390625" style="740" customWidth="1"/>
    <col min="5" max="5" width="12.625" style="740" customWidth="1"/>
    <col min="6" max="6" width="7.625" style="740" customWidth="1"/>
    <col min="7" max="7" width="8.75390625" style="740" bestFit="1" customWidth="1"/>
    <col min="8" max="8" width="12.75390625" style="740" customWidth="1"/>
    <col min="9" max="10" width="8.75390625" style="740" bestFit="1" customWidth="1"/>
    <col min="11" max="11" width="11.625" style="740" customWidth="1"/>
    <col min="12" max="12" width="7.625" style="740" customWidth="1"/>
    <col min="13" max="13" width="8.75390625" style="740" bestFit="1" customWidth="1"/>
    <col min="14" max="14" width="11.50390625" style="740" customWidth="1"/>
    <col min="15" max="16384" width="9.00390625" style="740" customWidth="1"/>
  </cols>
  <sheetData>
    <row r="1" ht="13.5" customHeight="1">
      <c r="N1" s="741" t="s">
        <v>590</v>
      </c>
    </row>
    <row r="2" spans="2:14" ht="15" customHeight="1">
      <c r="B2" s="742" t="s">
        <v>606</v>
      </c>
      <c r="E2" s="743"/>
      <c r="F2" s="743"/>
      <c r="G2" s="743"/>
      <c r="H2" s="743"/>
      <c r="I2" s="743"/>
      <c r="J2" s="743"/>
      <c r="K2" s="743"/>
      <c r="L2" s="743"/>
      <c r="M2" s="743" t="s">
        <v>584</v>
      </c>
      <c r="N2" s="741" t="s">
        <v>591</v>
      </c>
    </row>
    <row r="3" spans="2:14" ht="13.5" customHeight="1" thickBot="1">
      <c r="B3" s="744"/>
      <c r="C3" s="744"/>
      <c r="D3" s="744"/>
      <c r="E3" s="744"/>
      <c r="F3" s="745"/>
      <c r="G3" s="745"/>
      <c r="H3" s="746"/>
      <c r="I3" s="745"/>
      <c r="J3" s="745"/>
      <c r="K3" s="746" t="s">
        <v>592</v>
      </c>
      <c r="L3" s="745"/>
      <c r="M3" s="745"/>
      <c r="N3" s="741" t="s">
        <v>593</v>
      </c>
    </row>
    <row r="4" spans="1:14" s="750" customFormat="1" ht="36.75" customHeight="1" thickTop="1">
      <c r="A4" s="747"/>
      <c r="B4" s="1664" t="s">
        <v>594</v>
      </c>
      <c r="C4" s="1671" t="s">
        <v>289</v>
      </c>
      <c r="D4" s="1672"/>
      <c r="E4" s="1672"/>
      <c r="F4" s="748" t="s">
        <v>595</v>
      </c>
      <c r="G4" s="1673" t="s">
        <v>596</v>
      </c>
      <c r="H4" s="1674"/>
      <c r="I4" s="749" t="s">
        <v>597</v>
      </c>
      <c r="J4" s="1673" t="s">
        <v>598</v>
      </c>
      <c r="K4" s="1678"/>
      <c r="L4" s="1675" t="s">
        <v>599</v>
      </c>
      <c r="M4" s="1676"/>
      <c r="N4" s="1677"/>
    </row>
    <row r="5" spans="1:14" s="750" customFormat="1" ht="13.5" customHeight="1">
      <c r="A5" s="747"/>
      <c r="B5" s="1665"/>
      <c r="C5" s="1669" t="s">
        <v>585</v>
      </c>
      <c r="D5" s="1669" t="s">
        <v>586</v>
      </c>
      <c r="E5" s="751" t="s">
        <v>587</v>
      </c>
      <c r="F5" s="1669" t="s">
        <v>585</v>
      </c>
      <c r="G5" s="1667" t="s">
        <v>586</v>
      </c>
      <c r="H5" s="752" t="s">
        <v>587</v>
      </c>
      <c r="I5" s="1669" t="s">
        <v>585</v>
      </c>
      <c r="J5" s="1667" t="s">
        <v>586</v>
      </c>
      <c r="K5" s="752" t="s">
        <v>587</v>
      </c>
      <c r="L5" s="1669" t="s">
        <v>585</v>
      </c>
      <c r="M5" s="1667" t="s">
        <v>586</v>
      </c>
      <c r="N5" s="752" t="s">
        <v>587</v>
      </c>
    </row>
    <row r="6" spans="1:14" s="750" customFormat="1" ht="13.5" customHeight="1">
      <c r="A6" s="747"/>
      <c r="B6" s="1666"/>
      <c r="C6" s="1670"/>
      <c r="D6" s="1670"/>
      <c r="E6" s="753" t="s">
        <v>588</v>
      </c>
      <c r="F6" s="1670"/>
      <c r="G6" s="1668"/>
      <c r="H6" s="754" t="s">
        <v>588</v>
      </c>
      <c r="I6" s="1670"/>
      <c r="J6" s="1679"/>
      <c r="K6" s="754" t="s">
        <v>588</v>
      </c>
      <c r="L6" s="1670"/>
      <c r="M6" s="1668"/>
      <c r="N6" s="754" t="s">
        <v>588</v>
      </c>
    </row>
    <row r="7" spans="1:14" s="750" customFormat="1" ht="9.75" customHeight="1">
      <c r="A7" s="747"/>
      <c r="B7" s="755"/>
      <c r="C7" s="756"/>
      <c r="D7" s="757"/>
      <c r="E7" s="757"/>
      <c r="F7" s="757"/>
      <c r="G7" s="757"/>
      <c r="H7" s="757"/>
      <c r="I7" s="757"/>
      <c r="J7" s="757"/>
      <c r="K7" s="757"/>
      <c r="L7" s="757"/>
      <c r="M7" s="757"/>
      <c r="N7" s="758"/>
    </row>
    <row r="8" spans="1:14" s="764" customFormat="1" ht="13.5" customHeight="1">
      <c r="A8" s="759"/>
      <c r="B8" s="760" t="s">
        <v>1129</v>
      </c>
      <c r="C8" s="761">
        <f aca="true" t="shared" si="0" ref="C8:N8">SUM(C11:C14)</f>
        <v>26709</v>
      </c>
      <c r="D8" s="762">
        <f t="shared" si="0"/>
        <v>99943</v>
      </c>
      <c r="E8" s="762">
        <f t="shared" si="0"/>
        <v>79661319</v>
      </c>
      <c r="F8" s="762">
        <f t="shared" si="0"/>
        <v>3704</v>
      </c>
      <c r="G8" s="762">
        <f t="shared" si="0"/>
        <v>43347</v>
      </c>
      <c r="H8" s="762">
        <f t="shared" si="0"/>
        <v>63561115</v>
      </c>
      <c r="I8" s="762">
        <f t="shared" si="0"/>
        <v>18830</v>
      </c>
      <c r="J8" s="762">
        <f t="shared" si="0"/>
        <v>43987</v>
      </c>
      <c r="K8" s="762">
        <f t="shared" si="0"/>
        <v>14377738</v>
      </c>
      <c r="L8" s="762">
        <f t="shared" si="0"/>
        <v>4175</v>
      </c>
      <c r="M8" s="762">
        <f t="shared" si="0"/>
        <v>12609</v>
      </c>
      <c r="N8" s="763">
        <f t="shared" si="0"/>
        <v>1722466</v>
      </c>
    </row>
    <row r="9" spans="1:14" s="750" customFormat="1" ht="9.75" customHeight="1">
      <c r="A9" s="747"/>
      <c r="B9" s="765"/>
      <c r="C9" s="756"/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66"/>
    </row>
    <row r="10" spans="1:14" s="764" customFormat="1" ht="9.75" customHeight="1">
      <c r="A10" s="759"/>
      <c r="B10" s="767"/>
      <c r="C10" s="761"/>
      <c r="D10" s="762"/>
      <c r="E10" s="762"/>
      <c r="F10" s="762"/>
      <c r="G10" s="762"/>
      <c r="H10" s="762"/>
      <c r="I10" s="762"/>
      <c r="J10" s="762"/>
      <c r="K10" s="762"/>
      <c r="L10" s="762"/>
      <c r="M10" s="762"/>
      <c r="N10" s="763"/>
    </row>
    <row r="11" spans="1:14" s="764" customFormat="1" ht="13.5" customHeight="1">
      <c r="A11" s="759"/>
      <c r="B11" s="767" t="s">
        <v>600</v>
      </c>
      <c r="C11" s="761">
        <f aca="true" t="shared" si="1" ref="C11:N11">+C16+C21+C22+C23+C25+C26+C27+C29+C30+C31+C32+C33+C34+C35</f>
        <v>11070</v>
      </c>
      <c r="D11" s="762">
        <f t="shared" si="1"/>
        <v>44642</v>
      </c>
      <c r="E11" s="762">
        <f t="shared" si="1"/>
        <v>39565933</v>
      </c>
      <c r="F11" s="762">
        <f t="shared" si="1"/>
        <v>1772</v>
      </c>
      <c r="G11" s="762">
        <f t="shared" si="1"/>
        <v>21431</v>
      </c>
      <c r="H11" s="762">
        <f t="shared" si="1"/>
        <v>32965580</v>
      </c>
      <c r="I11" s="762">
        <f t="shared" si="1"/>
        <v>7504</v>
      </c>
      <c r="J11" s="762">
        <f t="shared" si="1"/>
        <v>17568</v>
      </c>
      <c r="K11" s="762">
        <f t="shared" si="1"/>
        <v>5774158</v>
      </c>
      <c r="L11" s="762">
        <f t="shared" si="1"/>
        <v>1794</v>
      </c>
      <c r="M11" s="762">
        <f t="shared" si="1"/>
        <v>5643</v>
      </c>
      <c r="N11" s="763">
        <f t="shared" si="1"/>
        <v>826195</v>
      </c>
    </row>
    <row r="12" spans="1:14" s="764" customFormat="1" ht="13.5" customHeight="1">
      <c r="A12" s="759"/>
      <c r="B12" s="767" t="s">
        <v>601</v>
      </c>
      <c r="C12" s="761">
        <f aca="true" t="shared" si="2" ref="C12:N12">+C20+C36+C37+C38+C39+C40+C41+C42</f>
        <v>2199</v>
      </c>
      <c r="D12" s="762">
        <f t="shared" si="2"/>
        <v>6864</v>
      </c>
      <c r="E12" s="762">
        <f t="shared" si="2"/>
        <v>4353336</v>
      </c>
      <c r="F12" s="762">
        <f t="shared" si="2"/>
        <v>238</v>
      </c>
      <c r="G12" s="762">
        <f t="shared" si="2"/>
        <v>2315</v>
      </c>
      <c r="H12" s="762">
        <f t="shared" si="2"/>
        <v>3021528</v>
      </c>
      <c r="I12" s="762">
        <f t="shared" si="2"/>
        <v>1625</v>
      </c>
      <c r="J12" s="762">
        <f t="shared" si="2"/>
        <v>3654</v>
      </c>
      <c r="K12" s="762">
        <f t="shared" si="2"/>
        <v>1213298</v>
      </c>
      <c r="L12" s="762">
        <f t="shared" si="2"/>
        <v>336</v>
      </c>
      <c r="M12" s="762">
        <f t="shared" si="2"/>
        <v>895</v>
      </c>
      <c r="N12" s="763">
        <f t="shared" si="2"/>
        <v>118510</v>
      </c>
    </row>
    <row r="13" spans="1:14" s="764" customFormat="1" ht="13.5" customHeight="1">
      <c r="A13" s="759"/>
      <c r="B13" s="767" t="s">
        <v>602</v>
      </c>
      <c r="C13" s="761">
        <f aca="true" t="shared" si="3" ref="C13:N13">+C17+C24+C28+C43+C44+C45+C46+C47</f>
        <v>5552</v>
      </c>
      <c r="D13" s="762">
        <f t="shared" si="3"/>
        <v>19297</v>
      </c>
      <c r="E13" s="762">
        <f t="shared" si="3"/>
        <v>13514114</v>
      </c>
      <c r="F13" s="762">
        <f t="shared" si="3"/>
        <v>651</v>
      </c>
      <c r="G13" s="762">
        <f t="shared" si="3"/>
        <v>6731</v>
      </c>
      <c r="H13" s="762">
        <f t="shared" si="3"/>
        <v>9634894</v>
      </c>
      <c r="I13" s="762">
        <f t="shared" si="3"/>
        <v>4124</v>
      </c>
      <c r="J13" s="762">
        <f t="shared" si="3"/>
        <v>10239</v>
      </c>
      <c r="K13" s="762">
        <f t="shared" si="3"/>
        <v>3576814</v>
      </c>
      <c r="L13" s="762">
        <f t="shared" si="3"/>
        <v>777</v>
      </c>
      <c r="M13" s="762">
        <f t="shared" si="3"/>
        <v>2327</v>
      </c>
      <c r="N13" s="763">
        <f t="shared" si="3"/>
        <v>302406</v>
      </c>
    </row>
    <row r="14" spans="1:14" s="764" customFormat="1" ht="13.5" customHeight="1">
      <c r="A14" s="759"/>
      <c r="B14" s="767" t="s">
        <v>603</v>
      </c>
      <c r="C14" s="761">
        <f aca="true" t="shared" si="4" ref="C14:N14">+C18+C19+C48+C49+C50+C51+C52+C53+C54+C55+C56+C57+C58+C59</f>
        <v>7888</v>
      </c>
      <c r="D14" s="762">
        <f t="shared" si="4"/>
        <v>29140</v>
      </c>
      <c r="E14" s="762">
        <f t="shared" si="4"/>
        <v>22227936</v>
      </c>
      <c r="F14" s="762">
        <f t="shared" si="4"/>
        <v>1043</v>
      </c>
      <c r="G14" s="762">
        <f t="shared" si="4"/>
        <v>12870</v>
      </c>
      <c r="H14" s="762">
        <f t="shared" si="4"/>
        <v>17939113</v>
      </c>
      <c r="I14" s="762">
        <f t="shared" si="4"/>
        <v>5577</v>
      </c>
      <c r="J14" s="762">
        <f t="shared" si="4"/>
        <v>12526</v>
      </c>
      <c r="K14" s="762">
        <f t="shared" si="4"/>
        <v>3813468</v>
      </c>
      <c r="L14" s="762">
        <f t="shared" si="4"/>
        <v>1268</v>
      </c>
      <c r="M14" s="762">
        <f t="shared" si="4"/>
        <v>3744</v>
      </c>
      <c r="N14" s="763">
        <f t="shared" si="4"/>
        <v>475355</v>
      </c>
    </row>
    <row r="15" spans="1:14" s="750" customFormat="1" ht="9.75" customHeight="1">
      <c r="A15" s="747"/>
      <c r="B15" s="768" t="s">
        <v>589</v>
      </c>
      <c r="C15" s="756"/>
      <c r="D15" s="757"/>
      <c r="E15" s="769"/>
      <c r="F15" s="757"/>
      <c r="G15" s="757"/>
      <c r="H15" s="757"/>
      <c r="I15" s="757"/>
      <c r="J15" s="757"/>
      <c r="K15" s="757"/>
      <c r="L15" s="757"/>
      <c r="M15" s="757"/>
      <c r="N15" s="766"/>
    </row>
    <row r="16" spans="1:14" s="750" customFormat="1" ht="12" customHeight="1">
      <c r="A16" s="747"/>
      <c r="B16" s="755" t="s">
        <v>958</v>
      </c>
      <c r="C16" s="770">
        <f aca="true" t="shared" si="5" ref="C16:C59">SUM(F16,I16,L16)</f>
        <v>4911</v>
      </c>
      <c r="D16" s="771">
        <f aca="true" t="shared" si="6" ref="D16:D59">SUM(G16,J16,M16)</f>
        <v>26534</v>
      </c>
      <c r="E16" s="771">
        <f aca="true" t="shared" si="7" ref="E16:E59">SUM(H16,K16,N16)</f>
        <v>30931047</v>
      </c>
      <c r="F16" s="771">
        <v>1149</v>
      </c>
      <c r="G16" s="771">
        <v>16280</v>
      </c>
      <c r="H16" s="771">
        <v>27987891</v>
      </c>
      <c r="I16" s="771">
        <v>2621</v>
      </c>
      <c r="J16" s="771">
        <v>6467</v>
      </c>
      <c r="K16" s="771">
        <v>2354277</v>
      </c>
      <c r="L16" s="771">
        <v>1141</v>
      </c>
      <c r="M16" s="771">
        <v>3787</v>
      </c>
      <c r="N16" s="772">
        <v>588879</v>
      </c>
    </row>
    <row r="17" spans="1:14" s="750" customFormat="1" ht="12" customHeight="1">
      <c r="A17" s="747"/>
      <c r="B17" s="755" t="s">
        <v>959</v>
      </c>
      <c r="C17" s="770">
        <f t="shared" si="5"/>
        <v>2089</v>
      </c>
      <c r="D17" s="771">
        <f t="shared" si="6"/>
        <v>9521</v>
      </c>
      <c r="E17" s="771">
        <f t="shared" si="7"/>
        <v>7492459</v>
      </c>
      <c r="F17" s="771">
        <v>382</v>
      </c>
      <c r="G17" s="771">
        <v>4585</v>
      </c>
      <c r="H17" s="771">
        <v>5825215</v>
      </c>
      <c r="I17" s="771">
        <v>1357</v>
      </c>
      <c r="J17" s="771">
        <v>3842</v>
      </c>
      <c r="K17" s="771">
        <v>1529204</v>
      </c>
      <c r="L17" s="771">
        <v>350</v>
      </c>
      <c r="M17" s="771">
        <v>1094</v>
      </c>
      <c r="N17" s="772">
        <v>138040</v>
      </c>
    </row>
    <row r="18" spans="1:14" s="750" customFormat="1" ht="12" customHeight="1">
      <c r="A18" s="747"/>
      <c r="B18" s="755" t="s">
        <v>960</v>
      </c>
      <c r="C18" s="770">
        <f t="shared" si="5"/>
        <v>2570</v>
      </c>
      <c r="D18" s="771">
        <f t="shared" si="6"/>
        <v>10470</v>
      </c>
      <c r="E18" s="771">
        <f t="shared" si="7"/>
        <v>7855498</v>
      </c>
      <c r="F18" s="771">
        <v>406</v>
      </c>
      <c r="G18" s="771">
        <v>4861</v>
      </c>
      <c r="H18" s="771">
        <v>6274523</v>
      </c>
      <c r="I18" s="771">
        <v>1672</v>
      </c>
      <c r="J18" s="771">
        <v>4233</v>
      </c>
      <c r="K18" s="771">
        <v>1390917</v>
      </c>
      <c r="L18" s="771">
        <v>492</v>
      </c>
      <c r="M18" s="771">
        <v>1376</v>
      </c>
      <c r="N18" s="772">
        <v>190058</v>
      </c>
    </row>
    <row r="19" spans="1:14" s="750" customFormat="1" ht="12" customHeight="1">
      <c r="A19" s="747"/>
      <c r="B19" s="755" t="s">
        <v>961</v>
      </c>
      <c r="C19" s="770">
        <f t="shared" si="5"/>
        <v>2704</v>
      </c>
      <c r="D19" s="771">
        <f t="shared" si="6"/>
        <v>12417</v>
      </c>
      <c r="E19" s="771">
        <f t="shared" si="7"/>
        <v>11970329</v>
      </c>
      <c r="F19" s="771">
        <v>463</v>
      </c>
      <c r="G19" s="771">
        <v>6785</v>
      </c>
      <c r="H19" s="771">
        <v>10518436</v>
      </c>
      <c r="I19" s="771">
        <v>1731</v>
      </c>
      <c r="J19" s="771">
        <v>3902</v>
      </c>
      <c r="K19" s="771">
        <v>1228926</v>
      </c>
      <c r="L19" s="771">
        <v>510</v>
      </c>
      <c r="M19" s="771">
        <v>1730</v>
      </c>
      <c r="N19" s="772">
        <v>222967</v>
      </c>
    </row>
    <row r="20" spans="1:14" s="750" customFormat="1" ht="12" customHeight="1">
      <c r="A20" s="747"/>
      <c r="B20" s="755" t="s">
        <v>962</v>
      </c>
      <c r="C20" s="770">
        <f t="shared" si="5"/>
        <v>1126</v>
      </c>
      <c r="D20" s="771">
        <f t="shared" si="6"/>
        <v>4490</v>
      </c>
      <c r="E20" s="771">
        <f t="shared" si="7"/>
        <v>3541758</v>
      </c>
      <c r="F20" s="771">
        <v>185</v>
      </c>
      <c r="G20" s="771">
        <v>2016</v>
      </c>
      <c r="H20" s="771">
        <v>2753575</v>
      </c>
      <c r="I20" s="771">
        <v>703</v>
      </c>
      <c r="J20" s="771">
        <v>1808</v>
      </c>
      <c r="K20" s="771">
        <v>698098</v>
      </c>
      <c r="L20" s="771">
        <v>238</v>
      </c>
      <c r="M20" s="771">
        <v>666</v>
      </c>
      <c r="N20" s="772">
        <v>90085</v>
      </c>
    </row>
    <row r="21" spans="1:14" s="750" customFormat="1" ht="12" customHeight="1">
      <c r="A21" s="747"/>
      <c r="B21" s="755" t="s">
        <v>963</v>
      </c>
      <c r="C21" s="770">
        <f t="shared" si="5"/>
        <v>792</v>
      </c>
      <c r="D21" s="771">
        <f t="shared" si="6"/>
        <v>2613</v>
      </c>
      <c r="E21" s="771">
        <f t="shared" si="7"/>
        <v>1296199</v>
      </c>
      <c r="F21" s="771">
        <v>99</v>
      </c>
      <c r="G21" s="771">
        <v>1003</v>
      </c>
      <c r="H21" s="771">
        <v>776042</v>
      </c>
      <c r="I21" s="771">
        <v>623</v>
      </c>
      <c r="J21" s="771">
        <v>1406</v>
      </c>
      <c r="K21" s="771">
        <v>489415</v>
      </c>
      <c r="L21" s="771">
        <v>70</v>
      </c>
      <c r="M21" s="771">
        <v>204</v>
      </c>
      <c r="N21" s="772">
        <v>30742</v>
      </c>
    </row>
    <row r="22" spans="1:14" s="750" customFormat="1" ht="12" customHeight="1">
      <c r="A22" s="747"/>
      <c r="B22" s="755" t="s">
        <v>964</v>
      </c>
      <c r="C22" s="770">
        <f t="shared" si="5"/>
        <v>721</v>
      </c>
      <c r="D22" s="771">
        <f t="shared" si="6"/>
        <v>2102</v>
      </c>
      <c r="E22" s="771">
        <f t="shared" si="7"/>
        <v>765652</v>
      </c>
      <c r="F22" s="771">
        <v>74</v>
      </c>
      <c r="G22" s="771">
        <v>535</v>
      </c>
      <c r="H22" s="771">
        <v>378949</v>
      </c>
      <c r="I22" s="771">
        <v>521</v>
      </c>
      <c r="J22" s="771">
        <v>1278</v>
      </c>
      <c r="K22" s="771">
        <v>353293</v>
      </c>
      <c r="L22" s="771">
        <v>126</v>
      </c>
      <c r="M22" s="771">
        <v>289</v>
      </c>
      <c r="N22" s="772">
        <v>33410</v>
      </c>
    </row>
    <row r="23" spans="1:14" s="750" customFormat="1" ht="12" customHeight="1">
      <c r="A23" s="747"/>
      <c r="B23" s="755" t="s">
        <v>965</v>
      </c>
      <c r="C23" s="770">
        <f t="shared" si="5"/>
        <v>676</v>
      </c>
      <c r="D23" s="771">
        <f t="shared" si="6"/>
        <v>1896</v>
      </c>
      <c r="E23" s="771">
        <f t="shared" si="7"/>
        <v>1111171</v>
      </c>
      <c r="F23" s="771">
        <v>60</v>
      </c>
      <c r="G23" s="771">
        <v>474</v>
      </c>
      <c r="H23" s="771">
        <v>710741</v>
      </c>
      <c r="I23" s="771">
        <v>558</v>
      </c>
      <c r="J23" s="771">
        <v>1252</v>
      </c>
      <c r="K23" s="771">
        <v>379768</v>
      </c>
      <c r="L23" s="771">
        <v>58</v>
      </c>
      <c r="M23" s="771">
        <v>170</v>
      </c>
      <c r="N23" s="772">
        <v>20662</v>
      </c>
    </row>
    <row r="24" spans="1:14" s="750" customFormat="1" ht="12" customHeight="1">
      <c r="A24" s="747"/>
      <c r="B24" s="755" t="s">
        <v>966</v>
      </c>
      <c r="C24" s="770">
        <f t="shared" si="5"/>
        <v>784</v>
      </c>
      <c r="D24" s="771">
        <f t="shared" si="6"/>
        <v>2697</v>
      </c>
      <c r="E24" s="771">
        <f t="shared" si="7"/>
        <v>1350365</v>
      </c>
      <c r="F24" s="771">
        <v>79</v>
      </c>
      <c r="G24" s="771">
        <v>741</v>
      </c>
      <c r="H24" s="771">
        <v>708305</v>
      </c>
      <c r="I24" s="771">
        <v>579</v>
      </c>
      <c r="J24" s="771">
        <v>1536</v>
      </c>
      <c r="K24" s="771">
        <v>577532</v>
      </c>
      <c r="L24" s="771">
        <v>126</v>
      </c>
      <c r="M24" s="771">
        <v>420</v>
      </c>
      <c r="N24" s="772">
        <v>64528</v>
      </c>
    </row>
    <row r="25" spans="1:14" s="750" customFormat="1" ht="12" customHeight="1">
      <c r="A25" s="747"/>
      <c r="B25" s="755" t="s">
        <v>967</v>
      </c>
      <c r="C25" s="770">
        <f t="shared" si="5"/>
        <v>924</v>
      </c>
      <c r="D25" s="771">
        <f t="shared" si="6"/>
        <v>3170</v>
      </c>
      <c r="E25" s="771">
        <f t="shared" si="7"/>
        <v>1928092</v>
      </c>
      <c r="F25" s="771">
        <v>137</v>
      </c>
      <c r="G25" s="771">
        <v>1285</v>
      </c>
      <c r="H25" s="771">
        <v>1373085</v>
      </c>
      <c r="I25" s="771">
        <v>680</v>
      </c>
      <c r="J25" s="771">
        <v>1502</v>
      </c>
      <c r="K25" s="771">
        <v>490971</v>
      </c>
      <c r="L25" s="771">
        <v>107</v>
      </c>
      <c r="M25" s="771">
        <v>383</v>
      </c>
      <c r="N25" s="772">
        <v>64036</v>
      </c>
    </row>
    <row r="26" spans="1:14" s="750" customFormat="1" ht="12" customHeight="1">
      <c r="A26" s="747"/>
      <c r="B26" s="755" t="s">
        <v>968</v>
      </c>
      <c r="C26" s="770">
        <f t="shared" si="5"/>
        <v>668</v>
      </c>
      <c r="D26" s="771">
        <f t="shared" si="6"/>
        <v>1996</v>
      </c>
      <c r="E26" s="771">
        <f t="shared" si="7"/>
        <v>788286</v>
      </c>
      <c r="F26" s="771">
        <v>52</v>
      </c>
      <c r="G26" s="771">
        <v>456</v>
      </c>
      <c r="H26" s="771">
        <v>396210</v>
      </c>
      <c r="I26" s="771">
        <v>484</v>
      </c>
      <c r="J26" s="771">
        <v>1165</v>
      </c>
      <c r="K26" s="771">
        <v>360507</v>
      </c>
      <c r="L26" s="771">
        <v>132</v>
      </c>
      <c r="M26" s="771">
        <v>375</v>
      </c>
      <c r="N26" s="772">
        <v>31569</v>
      </c>
    </row>
    <row r="27" spans="1:14" s="750" customFormat="1" ht="12" customHeight="1">
      <c r="A27" s="747"/>
      <c r="B27" s="755" t="s">
        <v>969</v>
      </c>
      <c r="C27" s="770">
        <f t="shared" si="5"/>
        <v>516</v>
      </c>
      <c r="D27" s="771">
        <f t="shared" si="6"/>
        <v>1316</v>
      </c>
      <c r="E27" s="771">
        <f t="shared" si="7"/>
        <v>471211</v>
      </c>
      <c r="F27" s="771">
        <v>34</v>
      </c>
      <c r="G27" s="771">
        <v>196</v>
      </c>
      <c r="H27" s="771">
        <v>161603</v>
      </c>
      <c r="I27" s="771">
        <v>430</v>
      </c>
      <c r="J27" s="771">
        <v>957</v>
      </c>
      <c r="K27" s="771">
        <v>285072</v>
      </c>
      <c r="L27" s="771">
        <v>52</v>
      </c>
      <c r="M27" s="771">
        <v>163</v>
      </c>
      <c r="N27" s="772">
        <v>24536</v>
      </c>
    </row>
    <row r="28" spans="1:14" s="750" customFormat="1" ht="12" customHeight="1">
      <c r="A28" s="747"/>
      <c r="B28" s="755" t="s">
        <v>970</v>
      </c>
      <c r="C28" s="770">
        <f t="shared" si="5"/>
        <v>930</v>
      </c>
      <c r="D28" s="771">
        <f t="shared" si="6"/>
        <v>2774</v>
      </c>
      <c r="E28" s="771">
        <f t="shared" si="7"/>
        <v>3182056</v>
      </c>
      <c r="F28" s="771">
        <v>110</v>
      </c>
      <c r="G28" s="771">
        <v>797</v>
      </c>
      <c r="H28" s="771">
        <v>2703168</v>
      </c>
      <c r="I28" s="771">
        <v>686</v>
      </c>
      <c r="J28" s="771">
        <v>1612</v>
      </c>
      <c r="K28" s="771">
        <v>432048</v>
      </c>
      <c r="L28" s="771">
        <v>134</v>
      </c>
      <c r="M28" s="771">
        <v>365</v>
      </c>
      <c r="N28" s="772">
        <v>46840</v>
      </c>
    </row>
    <row r="29" spans="1:14" s="750" customFormat="1" ht="12" customHeight="1">
      <c r="A29" s="747"/>
      <c r="B29" s="755" t="s">
        <v>971</v>
      </c>
      <c r="C29" s="770">
        <f t="shared" si="5"/>
        <v>261</v>
      </c>
      <c r="D29" s="771">
        <f t="shared" si="6"/>
        <v>770</v>
      </c>
      <c r="E29" s="771">
        <f t="shared" si="7"/>
        <v>616881</v>
      </c>
      <c r="F29" s="771">
        <v>25</v>
      </c>
      <c r="G29" s="771">
        <v>186</v>
      </c>
      <c r="H29" s="771">
        <v>424367</v>
      </c>
      <c r="I29" s="771">
        <v>226</v>
      </c>
      <c r="J29" s="771">
        <v>555</v>
      </c>
      <c r="K29" s="771">
        <v>188265</v>
      </c>
      <c r="L29" s="771">
        <v>10</v>
      </c>
      <c r="M29" s="771">
        <v>29</v>
      </c>
      <c r="N29" s="772">
        <v>4249</v>
      </c>
    </row>
    <row r="30" spans="1:14" s="750" customFormat="1" ht="12" customHeight="1">
      <c r="A30" s="747"/>
      <c r="B30" s="755" t="s">
        <v>972</v>
      </c>
      <c r="C30" s="770">
        <f t="shared" si="5"/>
        <v>188</v>
      </c>
      <c r="D30" s="771">
        <f t="shared" si="6"/>
        <v>533</v>
      </c>
      <c r="E30" s="771">
        <f t="shared" si="7"/>
        <v>274522</v>
      </c>
      <c r="F30" s="771">
        <v>21</v>
      </c>
      <c r="G30" s="771">
        <v>163</v>
      </c>
      <c r="H30" s="771">
        <v>160753</v>
      </c>
      <c r="I30" s="771">
        <v>160</v>
      </c>
      <c r="J30" s="771">
        <v>352</v>
      </c>
      <c r="K30" s="771">
        <v>111335</v>
      </c>
      <c r="L30" s="771">
        <v>7</v>
      </c>
      <c r="M30" s="771">
        <v>18</v>
      </c>
      <c r="N30" s="772">
        <v>2434</v>
      </c>
    </row>
    <row r="31" spans="1:14" s="750" customFormat="1" ht="12" customHeight="1">
      <c r="A31" s="747"/>
      <c r="B31" s="755" t="s">
        <v>973</v>
      </c>
      <c r="C31" s="770">
        <f t="shared" si="5"/>
        <v>527</v>
      </c>
      <c r="D31" s="771">
        <f t="shared" si="6"/>
        <v>1494</v>
      </c>
      <c r="E31" s="771">
        <f t="shared" si="7"/>
        <v>615012</v>
      </c>
      <c r="F31" s="771">
        <v>60</v>
      </c>
      <c r="G31" s="771">
        <v>441</v>
      </c>
      <c r="H31" s="771">
        <v>306754</v>
      </c>
      <c r="I31" s="771">
        <v>434</v>
      </c>
      <c r="J31" s="771">
        <v>961</v>
      </c>
      <c r="K31" s="771">
        <v>296197</v>
      </c>
      <c r="L31" s="771">
        <v>33</v>
      </c>
      <c r="M31" s="771">
        <v>92</v>
      </c>
      <c r="N31" s="772">
        <v>12061</v>
      </c>
    </row>
    <row r="32" spans="1:14" s="750" customFormat="1" ht="12" customHeight="1">
      <c r="A32" s="747"/>
      <c r="B32" s="755" t="s">
        <v>974</v>
      </c>
      <c r="C32" s="770">
        <f t="shared" si="5"/>
        <v>153</v>
      </c>
      <c r="D32" s="771">
        <f t="shared" si="6"/>
        <v>362</v>
      </c>
      <c r="E32" s="771">
        <f t="shared" si="7"/>
        <v>130327</v>
      </c>
      <c r="F32" s="771">
        <v>16</v>
      </c>
      <c r="G32" s="771">
        <v>93</v>
      </c>
      <c r="H32" s="771">
        <v>58241</v>
      </c>
      <c r="I32" s="771">
        <v>126</v>
      </c>
      <c r="J32" s="771">
        <v>245</v>
      </c>
      <c r="K32" s="771">
        <v>70126</v>
      </c>
      <c r="L32" s="771">
        <v>11</v>
      </c>
      <c r="M32" s="771">
        <v>24</v>
      </c>
      <c r="N32" s="772">
        <v>1960</v>
      </c>
    </row>
    <row r="33" spans="1:14" s="750" customFormat="1" ht="12" customHeight="1">
      <c r="A33" s="747"/>
      <c r="B33" s="755" t="s">
        <v>975</v>
      </c>
      <c r="C33" s="770">
        <f t="shared" si="5"/>
        <v>233</v>
      </c>
      <c r="D33" s="771">
        <f t="shared" si="6"/>
        <v>571</v>
      </c>
      <c r="E33" s="771">
        <f t="shared" si="7"/>
        <v>205563</v>
      </c>
      <c r="F33" s="771">
        <v>15</v>
      </c>
      <c r="G33" s="771">
        <v>75</v>
      </c>
      <c r="H33" s="771">
        <v>82973</v>
      </c>
      <c r="I33" s="771">
        <v>207</v>
      </c>
      <c r="J33" s="771">
        <v>473</v>
      </c>
      <c r="K33" s="771">
        <v>119223</v>
      </c>
      <c r="L33" s="771">
        <v>11</v>
      </c>
      <c r="M33" s="771">
        <v>23</v>
      </c>
      <c r="N33" s="772">
        <v>3367</v>
      </c>
    </row>
    <row r="34" spans="1:14" s="750" customFormat="1" ht="12" customHeight="1">
      <c r="A34" s="747"/>
      <c r="B34" s="755" t="s">
        <v>976</v>
      </c>
      <c r="C34" s="770">
        <f t="shared" si="5"/>
        <v>303</v>
      </c>
      <c r="D34" s="771">
        <f t="shared" si="6"/>
        <v>786</v>
      </c>
      <c r="E34" s="771">
        <f t="shared" si="7"/>
        <v>292044</v>
      </c>
      <c r="F34" s="771">
        <v>19</v>
      </c>
      <c r="G34" s="771">
        <v>159</v>
      </c>
      <c r="H34" s="771">
        <v>113207</v>
      </c>
      <c r="I34" s="771">
        <v>262</v>
      </c>
      <c r="J34" s="771">
        <v>569</v>
      </c>
      <c r="K34" s="771">
        <v>173028</v>
      </c>
      <c r="L34" s="771">
        <v>22</v>
      </c>
      <c r="M34" s="771">
        <v>58</v>
      </c>
      <c r="N34" s="772">
        <v>5809</v>
      </c>
    </row>
    <row r="35" spans="1:14" s="750" customFormat="1" ht="12" customHeight="1">
      <c r="A35" s="747"/>
      <c r="B35" s="755" t="s">
        <v>977</v>
      </c>
      <c r="C35" s="770">
        <f t="shared" si="5"/>
        <v>197</v>
      </c>
      <c r="D35" s="771">
        <f t="shared" si="6"/>
        <v>499</v>
      </c>
      <c r="E35" s="771">
        <f t="shared" si="7"/>
        <v>139926</v>
      </c>
      <c r="F35" s="771">
        <v>11</v>
      </c>
      <c r="G35" s="771">
        <v>85</v>
      </c>
      <c r="H35" s="771">
        <v>34764</v>
      </c>
      <c r="I35" s="771">
        <v>172</v>
      </c>
      <c r="J35" s="771">
        <v>386</v>
      </c>
      <c r="K35" s="771">
        <v>102681</v>
      </c>
      <c r="L35" s="771">
        <v>14</v>
      </c>
      <c r="M35" s="771">
        <v>28</v>
      </c>
      <c r="N35" s="772">
        <v>2481</v>
      </c>
    </row>
    <row r="36" spans="1:14" s="750" customFormat="1" ht="12" customHeight="1">
      <c r="A36" s="747"/>
      <c r="B36" s="755" t="s">
        <v>978</v>
      </c>
      <c r="C36" s="770">
        <f t="shared" si="5"/>
        <v>125</v>
      </c>
      <c r="D36" s="771">
        <f t="shared" si="6"/>
        <v>281</v>
      </c>
      <c r="E36" s="771">
        <f t="shared" si="7"/>
        <v>98535</v>
      </c>
      <c r="F36" s="771">
        <v>7</v>
      </c>
      <c r="G36" s="771">
        <v>30</v>
      </c>
      <c r="H36" s="771">
        <v>18509</v>
      </c>
      <c r="I36" s="771">
        <v>106</v>
      </c>
      <c r="J36" s="771">
        <v>231</v>
      </c>
      <c r="K36" s="771">
        <v>76889</v>
      </c>
      <c r="L36" s="771">
        <v>12</v>
      </c>
      <c r="M36" s="771">
        <v>20</v>
      </c>
      <c r="N36" s="772">
        <v>3137</v>
      </c>
    </row>
    <row r="37" spans="1:14" s="750" customFormat="1" ht="12" customHeight="1">
      <c r="A37" s="747"/>
      <c r="B37" s="755" t="s">
        <v>979</v>
      </c>
      <c r="C37" s="770">
        <f t="shared" si="5"/>
        <v>287</v>
      </c>
      <c r="D37" s="771">
        <f t="shared" si="6"/>
        <v>642</v>
      </c>
      <c r="E37" s="771">
        <f t="shared" si="7"/>
        <v>207625</v>
      </c>
      <c r="F37" s="771">
        <v>22</v>
      </c>
      <c r="G37" s="771">
        <v>124</v>
      </c>
      <c r="H37" s="771">
        <v>95443</v>
      </c>
      <c r="I37" s="771">
        <v>231</v>
      </c>
      <c r="J37" s="771">
        <v>452</v>
      </c>
      <c r="K37" s="771">
        <v>105268</v>
      </c>
      <c r="L37" s="771">
        <v>34</v>
      </c>
      <c r="M37" s="771">
        <v>66</v>
      </c>
      <c r="N37" s="772">
        <v>6914</v>
      </c>
    </row>
    <row r="38" spans="1:14" s="750" customFormat="1" ht="12.75" customHeight="1">
      <c r="A38" s="747"/>
      <c r="B38" s="755" t="s">
        <v>980</v>
      </c>
      <c r="C38" s="770">
        <f t="shared" si="5"/>
        <v>122</v>
      </c>
      <c r="D38" s="771">
        <f t="shared" si="6"/>
        <v>247</v>
      </c>
      <c r="E38" s="771">
        <f t="shared" si="7"/>
        <v>99816</v>
      </c>
      <c r="F38" s="771">
        <v>3</v>
      </c>
      <c r="G38" s="771">
        <v>27</v>
      </c>
      <c r="H38" s="771">
        <v>41204</v>
      </c>
      <c r="I38" s="771">
        <v>110</v>
      </c>
      <c r="J38" s="771">
        <v>198</v>
      </c>
      <c r="K38" s="771">
        <v>57098</v>
      </c>
      <c r="L38" s="771">
        <v>9</v>
      </c>
      <c r="M38" s="771">
        <v>22</v>
      </c>
      <c r="N38" s="772">
        <v>1514</v>
      </c>
    </row>
    <row r="39" spans="1:14" s="750" customFormat="1" ht="12" customHeight="1">
      <c r="A39" s="747"/>
      <c r="B39" s="755" t="s">
        <v>981</v>
      </c>
      <c r="C39" s="770">
        <f t="shared" si="5"/>
        <v>216</v>
      </c>
      <c r="D39" s="771">
        <f t="shared" si="6"/>
        <v>544</v>
      </c>
      <c r="E39" s="771">
        <f t="shared" si="7"/>
        <v>180547</v>
      </c>
      <c r="F39" s="771">
        <v>10</v>
      </c>
      <c r="G39" s="771">
        <v>55</v>
      </c>
      <c r="H39" s="771">
        <v>29821</v>
      </c>
      <c r="I39" s="771">
        <v>187</v>
      </c>
      <c r="J39" s="771">
        <v>431</v>
      </c>
      <c r="K39" s="771">
        <v>144661</v>
      </c>
      <c r="L39" s="771">
        <v>19</v>
      </c>
      <c r="M39" s="771">
        <v>58</v>
      </c>
      <c r="N39" s="772">
        <v>6065</v>
      </c>
    </row>
    <row r="40" spans="1:14" s="750" customFormat="1" ht="12" customHeight="1">
      <c r="A40" s="747"/>
      <c r="B40" s="755" t="s">
        <v>982</v>
      </c>
      <c r="C40" s="770">
        <f t="shared" si="5"/>
        <v>113</v>
      </c>
      <c r="D40" s="771">
        <f t="shared" si="6"/>
        <v>226</v>
      </c>
      <c r="E40" s="771">
        <f t="shared" si="7"/>
        <v>70700</v>
      </c>
      <c r="F40" s="771">
        <v>2</v>
      </c>
      <c r="G40" s="771">
        <v>7</v>
      </c>
      <c r="H40" s="771">
        <v>20004</v>
      </c>
      <c r="I40" s="771">
        <v>97</v>
      </c>
      <c r="J40" s="771">
        <v>195</v>
      </c>
      <c r="K40" s="771">
        <v>49295</v>
      </c>
      <c r="L40" s="771">
        <v>14</v>
      </c>
      <c r="M40" s="771">
        <v>24</v>
      </c>
      <c r="N40" s="772">
        <v>1401</v>
      </c>
    </row>
    <row r="41" spans="1:14" s="750" customFormat="1" ht="12" customHeight="1">
      <c r="A41" s="747"/>
      <c r="B41" s="755" t="s">
        <v>983</v>
      </c>
      <c r="C41" s="770">
        <f t="shared" si="5"/>
        <v>98</v>
      </c>
      <c r="D41" s="771">
        <f t="shared" si="6"/>
        <v>182</v>
      </c>
      <c r="E41" s="771">
        <f t="shared" si="7"/>
        <v>71711</v>
      </c>
      <c r="F41" s="771">
        <v>4</v>
      </c>
      <c r="G41" s="773">
        <v>18</v>
      </c>
      <c r="H41" s="773">
        <v>31513</v>
      </c>
      <c r="I41" s="771">
        <v>90</v>
      </c>
      <c r="J41" s="773">
        <v>157</v>
      </c>
      <c r="K41" s="773">
        <v>39504</v>
      </c>
      <c r="L41" s="771">
        <v>4</v>
      </c>
      <c r="M41" s="773">
        <v>7</v>
      </c>
      <c r="N41" s="774">
        <v>694</v>
      </c>
    </row>
    <row r="42" spans="1:14" s="750" customFormat="1" ht="12" customHeight="1">
      <c r="A42" s="747"/>
      <c r="B42" s="755" t="s">
        <v>984</v>
      </c>
      <c r="C42" s="770">
        <f t="shared" si="5"/>
        <v>112</v>
      </c>
      <c r="D42" s="771">
        <f t="shared" si="6"/>
        <v>252</v>
      </c>
      <c r="E42" s="771">
        <f t="shared" si="7"/>
        <v>82644</v>
      </c>
      <c r="F42" s="771">
        <v>5</v>
      </c>
      <c r="G42" s="773">
        <v>38</v>
      </c>
      <c r="H42" s="773">
        <v>31459</v>
      </c>
      <c r="I42" s="771">
        <v>101</v>
      </c>
      <c r="J42" s="773">
        <v>182</v>
      </c>
      <c r="K42" s="773">
        <v>42485</v>
      </c>
      <c r="L42" s="771">
        <v>6</v>
      </c>
      <c r="M42" s="773">
        <v>32</v>
      </c>
      <c r="N42" s="774">
        <v>8700</v>
      </c>
    </row>
    <row r="43" spans="1:14" s="750" customFormat="1" ht="12" customHeight="1">
      <c r="A43" s="747"/>
      <c r="B43" s="755" t="s">
        <v>985</v>
      </c>
      <c r="C43" s="770">
        <f t="shared" si="5"/>
        <v>564</v>
      </c>
      <c r="D43" s="771">
        <f t="shared" si="6"/>
        <v>1388</v>
      </c>
      <c r="E43" s="771">
        <f t="shared" si="7"/>
        <v>435267</v>
      </c>
      <c r="F43" s="771">
        <v>30</v>
      </c>
      <c r="G43" s="771">
        <v>233</v>
      </c>
      <c r="H43" s="771">
        <v>140643</v>
      </c>
      <c r="I43" s="771">
        <v>470</v>
      </c>
      <c r="J43" s="771">
        <v>983</v>
      </c>
      <c r="K43" s="771">
        <v>273831</v>
      </c>
      <c r="L43" s="771">
        <v>64</v>
      </c>
      <c r="M43" s="771">
        <v>172</v>
      </c>
      <c r="N43" s="772">
        <v>20793</v>
      </c>
    </row>
    <row r="44" spans="1:14" s="750" customFormat="1" ht="12" customHeight="1">
      <c r="A44" s="747"/>
      <c r="B44" s="755" t="s">
        <v>986</v>
      </c>
      <c r="C44" s="770">
        <f t="shared" si="5"/>
        <v>402</v>
      </c>
      <c r="D44" s="771">
        <f t="shared" si="6"/>
        <v>1078</v>
      </c>
      <c r="E44" s="771">
        <f t="shared" si="7"/>
        <v>339075</v>
      </c>
      <c r="F44" s="771">
        <v>23</v>
      </c>
      <c r="G44" s="771">
        <v>169</v>
      </c>
      <c r="H44" s="771">
        <v>101970</v>
      </c>
      <c r="I44" s="771">
        <v>346</v>
      </c>
      <c r="J44" s="771">
        <v>816</v>
      </c>
      <c r="K44" s="771">
        <v>227433</v>
      </c>
      <c r="L44" s="771">
        <v>33</v>
      </c>
      <c r="M44" s="771">
        <v>93</v>
      </c>
      <c r="N44" s="772">
        <v>9672</v>
      </c>
    </row>
    <row r="45" spans="1:14" s="750" customFormat="1" ht="12" customHeight="1">
      <c r="A45" s="747"/>
      <c r="B45" s="755" t="s">
        <v>987</v>
      </c>
      <c r="C45" s="770">
        <f t="shared" si="5"/>
        <v>254</v>
      </c>
      <c r="D45" s="771">
        <f t="shared" si="6"/>
        <v>656</v>
      </c>
      <c r="E45" s="771">
        <f t="shared" si="7"/>
        <v>257582</v>
      </c>
      <c r="F45" s="771">
        <v>13</v>
      </c>
      <c r="G45" s="771">
        <v>141</v>
      </c>
      <c r="H45" s="771">
        <v>92298</v>
      </c>
      <c r="I45" s="771">
        <v>205</v>
      </c>
      <c r="J45" s="771">
        <v>411</v>
      </c>
      <c r="K45" s="771">
        <v>151544</v>
      </c>
      <c r="L45" s="771">
        <v>36</v>
      </c>
      <c r="M45" s="771">
        <v>104</v>
      </c>
      <c r="N45" s="772">
        <v>13740</v>
      </c>
    </row>
    <row r="46" spans="1:14" s="750" customFormat="1" ht="12" customHeight="1">
      <c r="A46" s="747"/>
      <c r="B46" s="755" t="s">
        <v>988</v>
      </c>
      <c r="C46" s="770">
        <f t="shared" si="5"/>
        <v>367</v>
      </c>
      <c r="D46" s="771">
        <f t="shared" si="6"/>
        <v>838</v>
      </c>
      <c r="E46" s="771">
        <f t="shared" si="7"/>
        <v>341963</v>
      </c>
      <c r="F46" s="771">
        <v>13</v>
      </c>
      <c r="G46" s="771">
        <v>61</v>
      </c>
      <c r="H46" s="771">
        <v>58105</v>
      </c>
      <c r="I46" s="771">
        <v>326</v>
      </c>
      <c r="J46" s="771">
        <v>712</v>
      </c>
      <c r="K46" s="771">
        <v>275879</v>
      </c>
      <c r="L46" s="771">
        <v>28</v>
      </c>
      <c r="M46" s="771">
        <v>65</v>
      </c>
      <c r="N46" s="772">
        <v>7979</v>
      </c>
    </row>
    <row r="47" spans="1:14" s="750" customFormat="1" ht="12" customHeight="1">
      <c r="A47" s="747"/>
      <c r="B47" s="755" t="s">
        <v>989</v>
      </c>
      <c r="C47" s="770">
        <f t="shared" si="5"/>
        <v>162</v>
      </c>
      <c r="D47" s="771">
        <f t="shared" si="6"/>
        <v>345</v>
      </c>
      <c r="E47" s="771">
        <f t="shared" si="7"/>
        <v>115347</v>
      </c>
      <c r="F47" s="771">
        <v>1</v>
      </c>
      <c r="G47" s="771">
        <v>4</v>
      </c>
      <c r="H47" s="771">
        <v>5190</v>
      </c>
      <c r="I47" s="771">
        <v>155</v>
      </c>
      <c r="J47" s="771">
        <v>327</v>
      </c>
      <c r="K47" s="771">
        <v>109343</v>
      </c>
      <c r="L47" s="771">
        <v>6</v>
      </c>
      <c r="M47" s="771">
        <v>14</v>
      </c>
      <c r="N47" s="772">
        <v>814</v>
      </c>
    </row>
    <row r="48" spans="1:14" s="750" customFormat="1" ht="12" customHeight="1">
      <c r="A48" s="747"/>
      <c r="B48" s="755" t="s">
        <v>990</v>
      </c>
      <c r="C48" s="770">
        <f t="shared" si="5"/>
        <v>176</v>
      </c>
      <c r="D48" s="771">
        <f t="shared" si="6"/>
        <v>441</v>
      </c>
      <c r="E48" s="771">
        <f t="shared" si="7"/>
        <v>182330</v>
      </c>
      <c r="F48" s="771">
        <v>14</v>
      </c>
      <c r="G48" s="771">
        <v>93</v>
      </c>
      <c r="H48" s="771">
        <v>97313</v>
      </c>
      <c r="I48" s="771">
        <v>146</v>
      </c>
      <c r="J48" s="771">
        <v>310</v>
      </c>
      <c r="K48" s="771">
        <v>81828</v>
      </c>
      <c r="L48" s="771">
        <v>16</v>
      </c>
      <c r="M48" s="771">
        <v>38</v>
      </c>
      <c r="N48" s="772">
        <v>3189</v>
      </c>
    </row>
    <row r="49" spans="1:14" s="750" customFormat="1" ht="12" customHeight="1">
      <c r="A49" s="747"/>
      <c r="B49" s="755" t="s">
        <v>991</v>
      </c>
      <c r="C49" s="770">
        <f t="shared" si="5"/>
        <v>412</v>
      </c>
      <c r="D49" s="771">
        <f t="shared" si="6"/>
        <v>1155</v>
      </c>
      <c r="E49" s="771">
        <f t="shared" si="7"/>
        <v>523671</v>
      </c>
      <c r="F49" s="771">
        <v>37</v>
      </c>
      <c r="G49" s="771">
        <v>295</v>
      </c>
      <c r="H49" s="771">
        <v>275422</v>
      </c>
      <c r="I49" s="771">
        <v>325</v>
      </c>
      <c r="J49" s="771">
        <v>746</v>
      </c>
      <c r="K49" s="771">
        <v>234065</v>
      </c>
      <c r="L49" s="771">
        <v>50</v>
      </c>
      <c r="M49" s="771">
        <v>114</v>
      </c>
      <c r="N49" s="772">
        <v>14184</v>
      </c>
    </row>
    <row r="50" spans="1:14" s="750" customFormat="1" ht="12" customHeight="1">
      <c r="A50" s="747"/>
      <c r="B50" s="755" t="s">
        <v>992</v>
      </c>
      <c r="C50" s="770">
        <f t="shared" si="5"/>
        <v>231</v>
      </c>
      <c r="D50" s="771">
        <f t="shared" si="6"/>
        <v>580</v>
      </c>
      <c r="E50" s="771">
        <f t="shared" si="7"/>
        <v>192135</v>
      </c>
      <c r="F50" s="771">
        <v>19</v>
      </c>
      <c r="G50" s="771">
        <v>132</v>
      </c>
      <c r="H50" s="771">
        <v>97419</v>
      </c>
      <c r="I50" s="771">
        <v>193</v>
      </c>
      <c r="J50" s="771">
        <v>406</v>
      </c>
      <c r="K50" s="771">
        <v>91977</v>
      </c>
      <c r="L50" s="771">
        <v>19</v>
      </c>
      <c r="M50" s="771">
        <v>42</v>
      </c>
      <c r="N50" s="772">
        <v>2739</v>
      </c>
    </row>
    <row r="51" spans="1:14" s="750" customFormat="1" ht="12" customHeight="1">
      <c r="A51" s="747"/>
      <c r="B51" s="755" t="s">
        <v>993</v>
      </c>
      <c r="C51" s="770">
        <f t="shared" si="5"/>
        <v>156</v>
      </c>
      <c r="D51" s="771">
        <f t="shared" si="6"/>
        <v>321</v>
      </c>
      <c r="E51" s="771">
        <f t="shared" si="7"/>
        <v>186714</v>
      </c>
      <c r="F51" s="771">
        <v>8</v>
      </c>
      <c r="G51" s="771">
        <v>78</v>
      </c>
      <c r="H51" s="771">
        <v>138143</v>
      </c>
      <c r="I51" s="771">
        <v>140</v>
      </c>
      <c r="J51" s="771">
        <v>226</v>
      </c>
      <c r="K51" s="771">
        <v>47016</v>
      </c>
      <c r="L51" s="771">
        <v>8</v>
      </c>
      <c r="M51" s="771">
        <v>17</v>
      </c>
      <c r="N51" s="772">
        <v>1555</v>
      </c>
    </row>
    <row r="52" spans="1:14" s="750" customFormat="1" ht="12" customHeight="1">
      <c r="A52" s="747"/>
      <c r="B52" s="755" t="s">
        <v>994</v>
      </c>
      <c r="C52" s="770">
        <f t="shared" si="5"/>
        <v>139</v>
      </c>
      <c r="D52" s="771">
        <f t="shared" si="6"/>
        <v>297</v>
      </c>
      <c r="E52" s="771">
        <f t="shared" si="7"/>
        <v>125857</v>
      </c>
      <c r="F52" s="771">
        <v>10</v>
      </c>
      <c r="G52" s="771">
        <v>66</v>
      </c>
      <c r="H52" s="771">
        <v>68291</v>
      </c>
      <c r="I52" s="771">
        <v>121</v>
      </c>
      <c r="J52" s="771">
        <v>215</v>
      </c>
      <c r="K52" s="771">
        <v>56492</v>
      </c>
      <c r="L52" s="771">
        <v>8</v>
      </c>
      <c r="M52" s="771">
        <v>16</v>
      </c>
      <c r="N52" s="772">
        <v>1074</v>
      </c>
    </row>
    <row r="53" spans="1:14" s="750" customFormat="1" ht="12" customHeight="1">
      <c r="A53" s="747"/>
      <c r="B53" s="755" t="s">
        <v>995</v>
      </c>
      <c r="C53" s="770">
        <f t="shared" si="5"/>
        <v>136</v>
      </c>
      <c r="D53" s="771">
        <f t="shared" si="6"/>
        <v>358</v>
      </c>
      <c r="E53" s="771">
        <f t="shared" si="7"/>
        <v>185520</v>
      </c>
      <c r="F53" s="771">
        <v>10</v>
      </c>
      <c r="G53" s="771">
        <v>120</v>
      </c>
      <c r="H53" s="771">
        <v>121691</v>
      </c>
      <c r="I53" s="771">
        <v>112</v>
      </c>
      <c r="J53" s="771">
        <v>198</v>
      </c>
      <c r="K53" s="771">
        <v>59610</v>
      </c>
      <c r="L53" s="771">
        <v>14</v>
      </c>
      <c r="M53" s="771">
        <v>40</v>
      </c>
      <c r="N53" s="772">
        <v>4219</v>
      </c>
    </row>
    <row r="54" spans="1:14" s="750" customFormat="1" ht="12" customHeight="1">
      <c r="A54" s="747"/>
      <c r="B54" s="755" t="s">
        <v>996</v>
      </c>
      <c r="C54" s="770">
        <f t="shared" si="5"/>
        <v>102</v>
      </c>
      <c r="D54" s="771">
        <f t="shared" si="6"/>
        <v>197</v>
      </c>
      <c r="E54" s="771">
        <f t="shared" si="7"/>
        <v>49138</v>
      </c>
      <c r="F54" s="771">
        <v>3</v>
      </c>
      <c r="G54" s="771">
        <v>12</v>
      </c>
      <c r="H54" s="771">
        <v>11475</v>
      </c>
      <c r="I54" s="771">
        <v>92</v>
      </c>
      <c r="J54" s="771">
        <v>174</v>
      </c>
      <c r="K54" s="771">
        <v>36983</v>
      </c>
      <c r="L54" s="771">
        <v>7</v>
      </c>
      <c r="M54" s="771">
        <v>11</v>
      </c>
      <c r="N54" s="772">
        <v>680</v>
      </c>
    </row>
    <row r="55" spans="1:14" s="750" customFormat="1" ht="12" customHeight="1">
      <c r="A55" s="747"/>
      <c r="B55" s="755" t="s">
        <v>997</v>
      </c>
      <c r="C55" s="770">
        <f t="shared" si="5"/>
        <v>373</v>
      </c>
      <c r="D55" s="771">
        <f t="shared" si="6"/>
        <v>934</v>
      </c>
      <c r="E55" s="771">
        <f t="shared" si="7"/>
        <v>303359</v>
      </c>
      <c r="F55" s="771">
        <v>21</v>
      </c>
      <c r="G55" s="771">
        <v>94</v>
      </c>
      <c r="H55" s="771">
        <v>64858</v>
      </c>
      <c r="I55" s="771">
        <v>294</v>
      </c>
      <c r="J55" s="771">
        <v>666</v>
      </c>
      <c r="K55" s="771">
        <v>222953</v>
      </c>
      <c r="L55" s="771">
        <v>58</v>
      </c>
      <c r="M55" s="771">
        <v>174</v>
      </c>
      <c r="N55" s="772">
        <v>15548</v>
      </c>
    </row>
    <row r="56" spans="1:14" s="750" customFormat="1" ht="12" customHeight="1">
      <c r="A56" s="747"/>
      <c r="B56" s="755" t="s">
        <v>998</v>
      </c>
      <c r="C56" s="770">
        <f t="shared" si="5"/>
        <v>433</v>
      </c>
      <c r="D56" s="771">
        <f t="shared" si="6"/>
        <v>1023</v>
      </c>
      <c r="E56" s="771">
        <f t="shared" si="7"/>
        <v>364797</v>
      </c>
      <c r="F56" s="771">
        <v>30</v>
      </c>
      <c r="G56" s="771">
        <v>206</v>
      </c>
      <c r="H56" s="771">
        <v>191416</v>
      </c>
      <c r="I56" s="771">
        <v>353</v>
      </c>
      <c r="J56" s="771">
        <v>702</v>
      </c>
      <c r="K56" s="771">
        <v>161428</v>
      </c>
      <c r="L56" s="771">
        <v>50</v>
      </c>
      <c r="M56" s="771">
        <v>115</v>
      </c>
      <c r="N56" s="772">
        <v>11953</v>
      </c>
    </row>
    <row r="57" spans="1:14" s="750" customFormat="1" ht="12" customHeight="1">
      <c r="A57" s="747"/>
      <c r="B57" s="755" t="s">
        <v>999</v>
      </c>
      <c r="C57" s="770">
        <f t="shared" si="5"/>
        <v>183</v>
      </c>
      <c r="D57" s="771">
        <f t="shared" si="6"/>
        <v>408</v>
      </c>
      <c r="E57" s="771">
        <f t="shared" si="7"/>
        <v>138181</v>
      </c>
      <c r="F57" s="771">
        <v>18</v>
      </c>
      <c r="G57" s="771">
        <v>92</v>
      </c>
      <c r="H57" s="771">
        <v>72272</v>
      </c>
      <c r="I57" s="771">
        <v>149</v>
      </c>
      <c r="J57" s="771">
        <v>280</v>
      </c>
      <c r="K57" s="771">
        <v>61509</v>
      </c>
      <c r="L57" s="771">
        <v>16</v>
      </c>
      <c r="M57" s="771">
        <v>36</v>
      </c>
      <c r="N57" s="772">
        <v>4400</v>
      </c>
    </row>
    <row r="58" spans="1:14" s="750" customFormat="1" ht="12" customHeight="1">
      <c r="A58" s="747"/>
      <c r="B58" s="755" t="s">
        <v>1000</v>
      </c>
      <c r="C58" s="770">
        <f t="shared" si="5"/>
        <v>135</v>
      </c>
      <c r="D58" s="771">
        <f t="shared" si="6"/>
        <v>297</v>
      </c>
      <c r="E58" s="771">
        <f t="shared" si="7"/>
        <v>90398</v>
      </c>
      <c r="F58" s="771">
        <v>3</v>
      </c>
      <c r="G58" s="771">
        <v>24</v>
      </c>
      <c r="H58" s="771">
        <v>5254</v>
      </c>
      <c r="I58" s="771">
        <v>127</v>
      </c>
      <c r="J58" s="771">
        <v>264</v>
      </c>
      <c r="K58" s="771">
        <v>84231</v>
      </c>
      <c r="L58" s="771">
        <v>5</v>
      </c>
      <c r="M58" s="771">
        <v>9</v>
      </c>
      <c r="N58" s="772">
        <v>913</v>
      </c>
    </row>
    <row r="59" spans="1:14" s="750" customFormat="1" ht="12" customHeight="1">
      <c r="A59" s="747"/>
      <c r="B59" s="775" t="s">
        <v>1001</v>
      </c>
      <c r="C59" s="776">
        <f t="shared" si="5"/>
        <v>138</v>
      </c>
      <c r="D59" s="777">
        <f t="shared" si="6"/>
        <v>242</v>
      </c>
      <c r="E59" s="777">
        <f t="shared" si="7"/>
        <v>60009</v>
      </c>
      <c r="F59" s="777">
        <v>1</v>
      </c>
      <c r="G59" s="777">
        <v>12</v>
      </c>
      <c r="H59" s="777">
        <v>2600</v>
      </c>
      <c r="I59" s="777">
        <v>122</v>
      </c>
      <c r="J59" s="777">
        <v>204</v>
      </c>
      <c r="K59" s="777">
        <v>55533</v>
      </c>
      <c r="L59" s="777">
        <v>15</v>
      </c>
      <c r="M59" s="777">
        <v>26</v>
      </c>
      <c r="N59" s="778">
        <v>1876</v>
      </c>
    </row>
    <row r="60" ht="12">
      <c r="B60" s="740" t="s">
        <v>604</v>
      </c>
    </row>
    <row r="61" ht="12">
      <c r="B61" s="740" t="s">
        <v>605</v>
      </c>
    </row>
  </sheetData>
  <mergeCells count="13">
    <mergeCell ref="L4:N4"/>
    <mergeCell ref="J4:K4"/>
    <mergeCell ref="M5:M6"/>
    <mergeCell ref="I5:I6"/>
    <mergeCell ref="L5:L6"/>
    <mergeCell ref="J5:J6"/>
    <mergeCell ref="B4:B6"/>
    <mergeCell ref="G5:G6"/>
    <mergeCell ref="F5:F6"/>
    <mergeCell ref="C4:E4"/>
    <mergeCell ref="C5:C6"/>
    <mergeCell ref="D5:D6"/>
    <mergeCell ref="G4:H4"/>
  </mergeCells>
  <printOptions/>
  <pageMargins left="0.2755905511811024" right="0.31496062992125984" top="0.5905511811023623" bottom="0.3937007874015748" header="0.2755905511811024" footer="0.1968503937007874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M127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779" customWidth="1"/>
    <col min="2" max="2" width="5.50390625" style="779" customWidth="1"/>
    <col min="3" max="3" width="24.00390625" style="779" customWidth="1"/>
    <col min="4" max="4" width="12.625" style="779" customWidth="1"/>
    <col min="5" max="5" width="9.125" style="779" customWidth="1"/>
    <col min="6" max="6" width="12.625" style="779" customWidth="1"/>
    <col min="7" max="7" width="9.125" style="779" customWidth="1"/>
    <col min="8" max="8" width="13.625" style="779" customWidth="1"/>
    <col min="9" max="9" width="9.125" style="779" customWidth="1"/>
    <col min="10" max="16384" width="9.00390625" style="779" customWidth="1"/>
  </cols>
  <sheetData>
    <row r="2" ht="12" customHeight="1">
      <c r="B2" s="780" t="s">
        <v>1217</v>
      </c>
    </row>
    <row r="3" ht="12" customHeight="1" thickBot="1">
      <c r="I3" s="781" t="s">
        <v>608</v>
      </c>
    </row>
    <row r="4" spans="2:13" ht="12" customHeight="1" thickTop="1">
      <c r="B4" s="1685" t="s">
        <v>609</v>
      </c>
      <c r="C4" s="1686"/>
      <c r="D4" s="1680" t="s">
        <v>610</v>
      </c>
      <c r="E4" s="1681"/>
      <c r="F4" s="1680" t="s">
        <v>611</v>
      </c>
      <c r="G4" s="1681"/>
      <c r="H4" s="1680" t="s">
        <v>612</v>
      </c>
      <c r="I4" s="1681"/>
      <c r="J4" s="782"/>
      <c r="K4" s="782"/>
      <c r="L4" s="782"/>
      <c r="M4" s="782"/>
    </row>
    <row r="5" spans="2:13" ht="12" customHeight="1">
      <c r="B5" s="1687"/>
      <c r="C5" s="1688"/>
      <c r="D5" s="1682" t="s">
        <v>613</v>
      </c>
      <c r="E5" s="1684" t="s">
        <v>1070</v>
      </c>
      <c r="F5" s="1682" t="s">
        <v>613</v>
      </c>
      <c r="G5" s="1684" t="s">
        <v>1070</v>
      </c>
      <c r="H5" s="1682" t="s">
        <v>613</v>
      </c>
      <c r="I5" s="1684" t="s">
        <v>614</v>
      </c>
      <c r="J5" s="782"/>
      <c r="K5" s="782"/>
      <c r="L5" s="782"/>
      <c r="M5" s="782"/>
    </row>
    <row r="6" spans="2:13" ht="12" customHeight="1">
      <c r="B6" s="1689"/>
      <c r="C6" s="1690"/>
      <c r="D6" s="1683"/>
      <c r="E6" s="1684"/>
      <c r="F6" s="1683"/>
      <c r="G6" s="1684"/>
      <c r="H6" s="1683"/>
      <c r="I6" s="1684"/>
      <c r="J6" s="782"/>
      <c r="K6" s="782"/>
      <c r="L6" s="782"/>
      <c r="M6" s="782"/>
    </row>
    <row r="7" spans="2:9" s="783" customFormat="1" ht="12" customHeight="1">
      <c r="B7" s="1691" t="s">
        <v>607</v>
      </c>
      <c r="C7" s="1692"/>
      <c r="D7" s="784">
        <f>SUM(D11,D25,D28,D37,D42,D50,D54,D63)</f>
        <v>19711827</v>
      </c>
      <c r="E7" s="785">
        <v>100</v>
      </c>
      <c r="F7" s="784">
        <v>21110011</v>
      </c>
      <c r="G7" s="785">
        <v>100</v>
      </c>
      <c r="H7" s="786">
        <f>F7-D7</f>
        <v>1398184</v>
      </c>
      <c r="I7" s="787">
        <v>7.1</v>
      </c>
    </row>
    <row r="8" spans="2:9" ht="12" customHeight="1">
      <c r="B8" s="788"/>
      <c r="C8" s="789"/>
      <c r="D8" s="790"/>
      <c r="E8" s="791"/>
      <c r="F8" s="790"/>
      <c r="G8" s="791"/>
      <c r="H8" s="792"/>
      <c r="I8" s="793"/>
    </row>
    <row r="9" spans="2:9" ht="12.75" customHeight="1">
      <c r="B9" s="1699" t="s">
        <v>615</v>
      </c>
      <c r="C9" s="794" t="s">
        <v>616</v>
      </c>
      <c r="D9" s="795">
        <v>1353239</v>
      </c>
      <c r="E9" s="795">
        <v>0</v>
      </c>
      <c r="F9" s="795">
        <v>1060805</v>
      </c>
      <c r="G9" s="795">
        <v>0</v>
      </c>
      <c r="H9" s="792">
        <f>F9-D9</f>
        <v>-292434</v>
      </c>
      <c r="I9" s="796">
        <v>0</v>
      </c>
    </row>
    <row r="10" spans="2:9" ht="12.75" customHeight="1">
      <c r="B10" s="1700"/>
      <c r="C10" s="794"/>
      <c r="D10" s="795"/>
      <c r="E10" s="795"/>
      <c r="F10" s="795"/>
      <c r="G10" s="795"/>
      <c r="H10" s="792"/>
      <c r="I10" s="796"/>
    </row>
    <row r="11" spans="2:9" ht="12.75" customHeight="1">
      <c r="B11" s="1700"/>
      <c r="C11" s="794" t="s">
        <v>198</v>
      </c>
      <c r="D11" s="795">
        <f>SUM(D9:D10)</f>
        <v>1353239</v>
      </c>
      <c r="E11" s="791">
        <f>+D11/$D$7*100</f>
        <v>6.865111995960597</v>
      </c>
      <c r="F11" s="795">
        <f>SUM(F9:F10)</f>
        <v>1060805</v>
      </c>
      <c r="G11" s="797">
        <v>5</v>
      </c>
      <c r="H11" s="792">
        <f>F11-D11</f>
        <v>-292434</v>
      </c>
      <c r="I11" s="793">
        <v>-21.6</v>
      </c>
    </row>
    <row r="12" spans="2:9" ht="12" customHeight="1">
      <c r="B12" s="788"/>
      <c r="C12" s="794"/>
      <c r="D12" s="795"/>
      <c r="E12" s="797"/>
      <c r="F12" s="795"/>
      <c r="G12" s="797"/>
      <c r="H12" s="792"/>
      <c r="I12" s="793"/>
    </row>
    <row r="13" spans="2:9" ht="12" customHeight="1">
      <c r="B13" s="1693" t="s">
        <v>617</v>
      </c>
      <c r="C13" s="794" t="s">
        <v>618</v>
      </c>
      <c r="D13" s="795">
        <v>3076239</v>
      </c>
      <c r="E13" s="795">
        <v>0</v>
      </c>
      <c r="F13" s="795">
        <v>2980825</v>
      </c>
      <c r="G13" s="795">
        <v>0</v>
      </c>
      <c r="H13" s="792">
        <f aca="true" t="shared" si="0" ref="H13:H24">F13-D13</f>
        <v>-95414</v>
      </c>
      <c r="I13" s="796">
        <v>0</v>
      </c>
    </row>
    <row r="14" spans="2:9" ht="12" customHeight="1">
      <c r="B14" s="1693"/>
      <c r="C14" s="794" t="s">
        <v>619</v>
      </c>
      <c r="D14" s="795">
        <v>711967</v>
      </c>
      <c r="E14" s="795">
        <v>0</v>
      </c>
      <c r="F14" s="795">
        <v>585153</v>
      </c>
      <c r="G14" s="795">
        <v>0</v>
      </c>
      <c r="H14" s="792">
        <f t="shared" si="0"/>
        <v>-126814</v>
      </c>
      <c r="I14" s="796">
        <v>0</v>
      </c>
    </row>
    <row r="15" spans="2:9" ht="12" customHeight="1">
      <c r="B15" s="1693"/>
      <c r="C15" s="794" t="s">
        <v>620</v>
      </c>
      <c r="D15" s="795">
        <v>0</v>
      </c>
      <c r="E15" s="795">
        <v>0</v>
      </c>
      <c r="F15" s="795">
        <v>527892</v>
      </c>
      <c r="G15" s="795">
        <v>0</v>
      </c>
      <c r="H15" s="792">
        <f t="shared" si="0"/>
        <v>527892</v>
      </c>
      <c r="I15" s="796">
        <v>0</v>
      </c>
    </row>
    <row r="16" spans="2:9" ht="12" customHeight="1">
      <c r="B16" s="1693"/>
      <c r="C16" s="794" t="s">
        <v>621</v>
      </c>
      <c r="D16" s="795">
        <v>840000</v>
      </c>
      <c r="E16" s="795">
        <v>0</v>
      </c>
      <c r="F16" s="795">
        <v>4320000</v>
      </c>
      <c r="G16" s="795">
        <v>0</v>
      </c>
      <c r="H16" s="792">
        <f t="shared" si="0"/>
        <v>3480000</v>
      </c>
      <c r="I16" s="796">
        <v>0</v>
      </c>
    </row>
    <row r="17" spans="2:9" ht="12" customHeight="1">
      <c r="B17" s="1693"/>
      <c r="C17" s="794" t="s">
        <v>622</v>
      </c>
      <c r="D17" s="795">
        <v>4061332</v>
      </c>
      <c r="E17" s="795">
        <v>0</v>
      </c>
      <c r="F17" s="795">
        <v>4366194</v>
      </c>
      <c r="G17" s="795">
        <v>0</v>
      </c>
      <c r="H17" s="792">
        <f t="shared" si="0"/>
        <v>304862</v>
      </c>
      <c r="I17" s="796">
        <v>0</v>
      </c>
    </row>
    <row r="18" spans="2:9" ht="12" customHeight="1">
      <c r="B18" s="1693"/>
      <c r="C18" s="794" t="s">
        <v>623</v>
      </c>
      <c r="D18" s="795">
        <v>0</v>
      </c>
      <c r="E18" s="795">
        <v>0</v>
      </c>
      <c r="F18" s="795">
        <v>452571</v>
      </c>
      <c r="G18" s="795">
        <v>0</v>
      </c>
      <c r="H18" s="792">
        <f t="shared" si="0"/>
        <v>452571</v>
      </c>
      <c r="I18" s="796">
        <v>0</v>
      </c>
    </row>
    <row r="19" spans="2:9" ht="12" customHeight="1">
      <c r="B19" s="1693"/>
      <c r="C19" s="794" t="s">
        <v>624</v>
      </c>
      <c r="D19" s="795">
        <v>0</v>
      </c>
      <c r="E19" s="795">
        <v>0</v>
      </c>
      <c r="F19" s="795">
        <v>37900</v>
      </c>
      <c r="G19" s="795">
        <v>0</v>
      </c>
      <c r="H19" s="792">
        <f t="shared" si="0"/>
        <v>37900</v>
      </c>
      <c r="I19" s="796">
        <v>0</v>
      </c>
    </row>
    <row r="20" spans="2:9" ht="12" customHeight="1">
      <c r="B20" s="1693"/>
      <c r="C20" s="794" t="s">
        <v>625</v>
      </c>
      <c r="D20" s="795">
        <v>51256</v>
      </c>
      <c r="E20" s="795">
        <v>0</v>
      </c>
      <c r="F20" s="795">
        <v>36070</v>
      </c>
      <c r="G20" s="795">
        <v>0</v>
      </c>
      <c r="H20" s="792">
        <f t="shared" si="0"/>
        <v>-15186</v>
      </c>
      <c r="I20" s="796">
        <v>0</v>
      </c>
    </row>
    <row r="21" spans="2:9" ht="12" customHeight="1">
      <c r="B21" s="1693"/>
      <c r="C21" s="794" t="s">
        <v>626</v>
      </c>
      <c r="D21" s="795">
        <v>0</v>
      </c>
      <c r="E21" s="795">
        <v>0</v>
      </c>
      <c r="F21" s="795">
        <v>420</v>
      </c>
      <c r="G21" s="795">
        <v>0</v>
      </c>
      <c r="H21" s="792">
        <f t="shared" si="0"/>
        <v>420</v>
      </c>
      <c r="I21" s="796">
        <v>0</v>
      </c>
    </row>
    <row r="22" spans="2:9" ht="12" customHeight="1">
      <c r="B22" s="1693"/>
      <c r="C22" s="794" t="s">
        <v>627</v>
      </c>
      <c r="D22" s="795">
        <v>0</v>
      </c>
      <c r="E22" s="795">
        <v>0</v>
      </c>
      <c r="F22" s="795">
        <v>320000</v>
      </c>
      <c r="G22" s="795">
        <v>0</v>
      </c>
      <c r="H22" s="792">
        <f t="shared" si="0"/>
        <v>320000</v>
      </c>
      <c r="I22" s="796">
        <v>0</v>
      </c>
    </row>
    <row r="23" spans="2:9" ht="12" customHeight="1">
      <c r="B23" s="1693"/>
      <c r="C23" s="794" t="s">
        <v>628</v>
      </c>
      <c r="D23" s="795">
        <v>123453</v>
      </c>
      <c r="E23" s="795">
        <v>0</v>
      </c>
      <c r="F23" s="795">
        <v>68955</v>
      </c>
      <c r="G23" s="795">
        <v>0</v>
      </c>
      <c r="H23" s="792">
        <f t="shared" si="0"/>
        <v>-54498</v>
      </c>
      <c r="I23" s="796">
        <v>0</v>
      </c>
    </row>
    <row r="24" spans="2:9" ht="12" customHeight="1">
      <c r="B24" s="1693"/>
      <c r="C24" s="794" t="s">
        <v>629</v>
      </c>
      <c r="D24" s="795">
        <v>1320662</v>
      </c>
      <c r="E24" s="795">
        <v>0</v>
      </c>
      <c r="F24" s="795">
        <v>9215</v>
      </c>
      <c r="G24" s="795">
        <v>0</v>
      </c>
      <c r="H24" s="792">
        <f t="shared" si="0"/>
        <v>-1311447</v>
      </c>
      <c r="I24" s="796">
        <v>0</v>
      </c>
    </row>
    <row r="25" spans="2:9" ht="12" customHeight="1">
      <c r="B25" s="1693"/>
      <c r="C25" s="794" t="s">
        <v>198</v>
      </c>
      <c r="D25" s="795">
        <f>SUM(D13:D24)</f>
        <v>10184909</v>
      </c>
      <c r="E25" s="791">
        <f>+D25/$D$7*100</f>
        <v>51.66902591018072</v>
      </c>
      <c r="F25" s="795">
        <v>13705196</v>
      </c>
      <c r="G25" s="791">
        <v>64.9</v>
      </c>
      <c r="H25" s="792">
        <v>3520287</v>
      </c>
      <c r="I25" s="798">
        <v>34.6</v>
      </c>
    </row>
    <row r="26" spans="2:9" ht="12" customHeight="1">
      <c r="B26" s="788"/>
      <c r="C26" s="794"/>
      <c r="D26" s="795"/>
      <c r="E26" s="797"/>
      <c r="F26" s="795"/>
      <c r="G26" s="797"/>
      <c r="H26" s="792"/>
      <c r="I26" s="796"/>
    </row>
    <row r="27" spans="2:9" ht="18" customHeight="1">
      <c r="B27" s="1701" t="s">
        <v>630</v>
      </c>
      <c r="C27" s="794" t="s">
        <v>630</v>
      </c>
      <c r="D27" s="795">
        <v>1884665</v>
      </c>
      <c r="E27" s="795">
        <v>0</v>
      </c>
      <c r="F27" s="795">
        <v>1305785</v>
      </c>
      <c r="G27" s="795">
        <v>0</v>
      </c>
      <c r="H27" s="792">
        <f>F27-D27</f>
        <v>-578880</v>
      </c>
      <c r="I27" s="796">
        <v>0</v>
      </c>
    </row>
    <row r="28" spans="2:9" ht="19.5" customHeight="1">
      <c r="B28" s="1698"/>
      <c r="C28" s="794" t="s">
        <v>198</v>
      </c>
      <c r="D28" s="795">
        <f>SUM(D27)</f>
        <v>1884665</v>
      </c>
      <c r="E28" s="797">
        <f>+D28/D$7*100</f>
        <v>9.56108736140998</v>
      </c>
      <c r="F28" s="795">
        <f>SUM(F27)</f>
        <v>1305785</v>
      </c>
      <c r="G28" s="797">
        <f>+F28/F$7*100</f>
        <v>6.185619704319434</v>
      </c>
      <c r="H28" s="792">
        <f>F28-D28</f>
        <v>-578880</v>
      </c>
      <c r="I28" s="793">
        <v>-30.7</v>
      </c>
    </row>
    <row r="29" spans="2:9" ht="12" customHeight="1">
      <c r="B29" s="788"/>
      <c r="C29" s="794"/>
      <c r="D29" s="795"/>
      <c r="E29" s="797"/>
      <c r="F29" s="795"/>
      <c r="G29" s="797"/>
      <c r="H29" s="795"/>
      <c r="I29" s="793"/>
    </row>
    <row r="30" spans="2:9" ht="12" customHeight="1">
      <c r="B30" s="1694" t="s">
        <v>631</v>
      </c>
      <c r="C30" s="794" t="s">
        <v>1187</v>
      </c>
      <c r="D30" s="795">
        <v>0</v>
      </c>
      <c r="E30" s="795">
        <v>0</v>
      </c>
      <c r="F30" s="795">
        <v>668740</v>
      </c>
      <c r="G30" s="795">
        <v>0</v>
      </c>
      <c r="H30" s="792">
        <f aca="true" t="shared" si="1" ref="H30:H36">F30-D30</f>
        <v>668740</v>
      </c>
      <c r="I30" s="796">
        <v>0</v>
      </c>
    </row>
    <row r="31" spans="2:9" ht="12">
      <c r="B31" s="1695"/>
      <c r="C31" s="794" t="s">
        <v>1188</v>
      </c>
      <c r="D31" s="795">
        <v>59109</v>
      </c>
      <c r="E31" s="795">
        <v>0</v>
      </c>
      <c r="F31" s="795">
        <v>81330</v>
      </c>
      <c r="G31" s="795">
        <v>0</v>
      </c>
      <c r="H31" s="792">
        <f t="shared" si="1"/>
        <v>22221</v>
      </c>
      <c r="I31" s="796">
        <v>0</v>
      </c>
    </row>
    <row r="32" spans="2:9" ht="12" customHeight="1">
      <c r="B32" s="1695"/>
      <c r="C32" s="794" t="s">
        <v>1189</v>
      </c>
      <c r="D32" s="795">
        <v>84615</v>
      </c>
      <c r="E32" s="795">
        <v>0</v>
      </c>
      <c r="F32" s="795">
        <v>75679</v>
      </c>
      <c r="G32" s="795">
        <v>0</v>
      </c>
      <c r="H32" s="792">
        <f t="shared" si="1"/>
        <v>-8936</v>
      </c>
      <c r="I32" s="796">
        <v>0</v>
      </c>
    </row>
    <row r="33" spans="2:9" ht="12" customHeight="1">
      <c r="B33" s="1695"/>
      <c r="C33" s="794" t="s">
        <v>1190</v>
      </c>
      <c r="D33" s="795">
        <v>181000</v>
      </c>
      <c r="E33" s="795">
        <v>0</v>
      </c>
      <c r="F33" s="795">
        <v>141384</v>
      </c>
      <c r="G33" s="795">
        <v>0</v>
      </c>
      <c r="H33" s="792">
        <f t="shared" si="1"/>
        <v>-39616</v>
      </c>
      <c r="I33" s="796">
        <v>0</v>
      </c>
    </row>
    <row r="34" spans="2:9" ht="12" customHeight="1">
      <c r="B34" s="1695"/>
      <c r="C34" s="794" t="s">
        <v>1191</v>
      </c>
      <c r="D34" s="795">
        <v>472910</v>
      </c>
      <c r="E34" s="795">
        <v>0</v>
      </c>
      <c r="F34" s="795">
        <v>464292</v>
      </c>
      <c r="G34" s="795">
        <v>0</v>
      </c>
      <c r="H34" s="792">
        <f t="shared" si="1"/>
        <v>-8618</v>
      </c>
      <c r="I34" s="796">
        <v>0</v>
      </c>
    </row>
    <row r="35" spans="2:9" ht="12.75" customHeight="1">
      <c r="B35" s="1695"/>
      <c r="C35" s="794" t="s">
        <v>1192</v>
      </c>
      <c r="D35" s="795">
        <v>95521</v>
      </c>
      <c r="E35" s="795">
        <v>0</v>
      </c>
      <c r="F35" s="795">
        <v>132115</v>
      </c>
      <c r="G35" s="795">
        <v>0</v>
      </c>
      <c r="H35" s="792">
        <f t="shared" si="1"/>
        <v>36594</v>
      </c>
      <c r="I35" s="796">
        <v>0</v>
      </c>
    </row>
    <row r="36" spans="2:9" ht="12" customHeight="1">
      <c r="B36" s="1695"/>
      <c r="C36" s="794" t="s">
        <v>1193</v>
      </c>
      <c r="D36" s="795">
        <v>161058</v>
      </c>
      <c r="E36" s="795">
        <v>0</v>
      </c>
      <c r="F36" s="795">
        <v>13080</v>
      </c>
      <c r="G36" s="795">
        <v>0</v>
      </c>
      <c r="H36" s="792">
        <f t="shared" si="1"/>
        <v>-147978</v>
      </c>
      <c r="I36" s="796">
        <v>0</v>
      </c>
    </row>
    <row r="37" spans="2:9" ht="12" customHeight="1">
      <c r="B37" s="1695"/>
      <c r="C37" s="794" t="s">
        <v>198</v>
      </c>
      <c r="D37" s="795">
        <f>SUM(D30:D36)</f>
        <v>1054213</v>
      </c>
      <c r="E37" s="797">
        <f>+D37/D$7*100</f>
        <v>5.348124250481703</v>
      </c>
      <c r="F37" s="795">
        <f>SUM(F30:F36)</f>
        <v>1576620</v>
      </c>
      <c r="G37" s="797">
        <f>+F37/F$7*100</f>
        <v>7.468589192113638</v>
      </c>
      <c r="H37" s="792">
        <f>SUM(H30:H36)</f>
        <v>522407</v>
      </c>
      <c r="I37" s="793">
        <v>49.6</v>
      </c>
    </row>
    <row r="38" spans="2:9" ht="12" customHeight="1">
      <c r="B38" s="799"/>
      <c r="C38" s="794"/>
      <c r="D38" s="795"/>
      <c r="E38" s="797"/>
      <c r="F38" s="795"/>
      <c r="G38" s="797"/>
      <c r="H38" s="792"/>
      <c r="I38" s="793"/>
    </row>
    <row r="39" spans="2:9" ht="12" customHeight="1">
      <c r="B39" s="1693" t="s">
        <v>1194</v>
      </c>
      <c r="C39" s="794" t="s">
        <v>1195</v>
      </c>
      <c r="D39" s="795">
        <v>31839</v>
      </c>
      <c r="E39" s="795">
        <v>0</v>
      </c>
      <c r="F39" s="795">
        <v>14660</v>
      </c>
      <c r="G39" s="795">
        <v>0</v>
      </c>
      <c r="H39" s="792">
        <f>F39-D39</f>
        <v>-17179</v>
      </c>
      <c r="I39" s="796">
        <v>0</v>
      </c>
    </row>
    <row r="40" spans="2:9" ht="12" customHeight="1">
      <c r="B40" s="1702"/>
      <c r="C40" s="794" t="s">
        <v>1196</v>
      </c>
      <c r="D40" s="795">
        <v>649384</v>
      </c>
      <c r="E40" s="795">
        <v>0</v>
      </c>
      <c r="F40" s="795">
        <v>1050703</v>
      </c>
      <c r="G40" s="795">
        <v>0</v>
      </c>
      <c r="H40" s="792">
        <f>F40-D40</f>
        <v>401319</v>
      </c>
      <c r="I40" s="796">
        <v>0</v>
      </c>
    </row>
    <row r="41" spans="2:9" ht="12" customHeight="1">
      <c r="B41" s="1702"/>
      <c r="C41" s="794" t="s">
        <v>1197</v>
      </c>
      <c r="D41" s="795">
        <v>188934</v>
      </c>
      <c r="E41" s="795">
        <v>0</v>
      </c>
      <c r="F41" s="795">
        <v>245908</v>
      </c>
      <c r="G41" s="795">
        <v>0</v>
      </c>
      <c r="H41" s="792">
        <f>F41-D41</f>
        <v>56974</v>
      </c>
      <c r="I41" s="796">
        <v>0</v>
      </c>
    </row>
    <row r="42" spans="2:9" ht="12" customHeight="1">
      <c r="B42" s="1702"/>
      <c r="C42" s="794" t="s">
        <v>198</v>
      </c>
      <c r="D42" s="795">
        <f>SUM(D39:D41)</f>
        <v>870157</v>
      </c>
      <c r="E42" s="797">
        <f>+D42/D$7*100</f>
        <v>4.41439040632814</v>
      </c>
      <c r="F42" s="795">
        <v>1311270</v>
      </c>
      <c r="G42" s="797">
        <f>+F42/F$7*100</f>
        <v>6.211602637251113</v>
      </c>
      <c r="H42" s="792">
        <v>441113</v>
      </c>
      <c r="I42" s="793">
        <v>50.7</v>
      </c>
    </row>
    <row r="43" spans="2:9" ht="12" customHeight="1">
      <c r="B43" s="799"/>
      <c r="C43" s="794"/>
      <c r="D43" s="795"/>
      <c r="E43" s="797"/>
      <c r="F43" s="795"/>
      <c r="G43" s="797"/>
      <c r="H43" s="792"/>
      <c r="I43" s="793"/>
    </row>
    <row r="44" spans="2:9" ht="12" customHeight="1">
      <c r="B44" s="1694" t="s">
        <v>1198</v>
      </c>
      <c r="C44" s="794" t="s">
        <v>1199</v>
      </c>
      <c r="D44" s="795">
        <v>129546</v>
      </c>
      <c r="E44" s="795">
        <v>0</v>
      </c>
      <c r="F44" s="795">
        <v>13435</v>
      </c>
      <c r="G44" s="795">
        <v>0</v>
      </c>
      <c r="H44" s="792">
        <f aca="true" t="shared" si="2" ref="H44:H49">F44-D44</f>
        <v>-116111</v>
      </c>
      <c r="I44" s="796">
        <v>0</v>
      </c>
    </row>
    <row r="45" spans="2:9" ht="12" customHeight="1">
      <c r="B45" s="1695"/>
      <c r="C45" s="794" t="s">
        <v>1200</v>
      </c>
      <c r="D45" s="795">
        <v>32991</v>
      </c>
      <c r="E45" s="795">
        <v>0</v>
      </c>
      <c r="F45" s="795">
        <v>44016</v>
      </c>
      <c r="G45" s="795">
        <v>0</v>
      </c>
      <c r="H45" s="792">
        <f t="shared" si="2"/>
        <v>11025</v>
      </c>
      <c r="I45" s="796">
        <v>0</v>
      </c>
    </row>
    <row r="46" spans="2:9" ht="12" customHeight="1">
      <c r="B46" s="1695"/>
      <c r="C46" s="794" t="s">
        <v>1201</v>
      </c>
      <c r="D46" s="795">
        <v>45098</v>
      </c>
      <c r="E46" s="795">
        <v>0</v>
      </c>
      <c r="F46" s="795">
        <v>0</v>
      </c>
      <c r="G46" s="795">
        <v>0</v>
      </c>
      <c r="H46" s="792">
        <f t="shared" si="2"/>
        <v>-45098</v>
      </c>
      <c r="I46" s="796">
        <v>0</v>
      </c>
    </row>
    <row r="47" spans="2:9" ht="12" customHeight="1">
      <c r="B47" s="1695"/>
      <c r="C47" s="794" t="s">
        <v>1202</v>
      </c>
      <c r="D47" s="795">
        <v>3753</v>
      </c>
      <c r="E47" s="795">
        <v>0</v>
      </c>
      <c r="F47" s="795">
        <v>14676</v>
      </c>
      <c r="G47" s="795">
        <v>0</v>
      </c>
      <c r="H47" s="792">
        <f t="shared" si="2"/>
        <v>10923</v>
      </c>
      <c r="I47" s="796">
        <v>0</v>
      </c>
    </row>
    <row r="48" spans="2:9" ht="12" customHeight="1">
      <c r="B48" s="1695"/>
      <c r="C48" s="794" t="s">
        <v>1203</v>
      </c>
      <c r="D48" s="795">
        <v>172057</v>
      </c>
      <c r="E48" s="795">
        <v>0</v>
      </c>
      <c r="F48" s="795">
        <v>0</v>
      </c>
      <c r="G48" s="795">
        <v>0</v>
      </c>
      <c r="H48" s="792">
        <f t="shared" si="2"/>
        <v>-172057</v>
      </c>
      <c r="I48" s="796">
        <v>0</v>
      </c>
    </row>
    <row r="49" spans="2:9" ht="12" customHeight="1">
      <c r="B49" s="1695"/>
      <c r="C49" s="794" t="s">
        <v>1204</v>
      </c>
      <c r="D49" s="795">
        <v>15000</v>
      </c>
      <c r="E49" s="795">
        <v>0</v>
      </c>
      <c r="F49" s="99">
        <v>6680</v>
      </c>
      <c r="G49" s="795">
        <v>0</v>
      </c>
      <c r="H49" s="792">
        <f t="shared" si="2"/>
        <v>-8320</v>
      </c>
      <c r="I49" s="796">
        <v>0</v>
      </c>
    </row>
    <row r="50" spans="2:9" ht="12" customHeight="1">
      <c r="B50" s="1695"/>
      <c r="C50" s="794" t="s">
        <v>198</v>
      </c>
      <c r="D50" s="795">
        <f>SUM(D44:D49)</f>
        <v>398445</v>
      </c>
      <c r="E50" s="797">
        <f>+D50/D$7*100</f>
        <v>2.021349923576338</v>
      </c>
      <c r="F50" s="795">
        <f>SUM(F44:F49)</f>
        <v>78807</v>
      </c>
      <c r="G50" s="797">
        <f>+F50/F$7*100</f>
        <v>0.3733157694707028</v>
      </c>
      <c r="H50" s="792">
        <f>SUM(H44:H49)</f>
        <v>-319638</v>
      </c>
      <c r="I50" s="793">
        <v>-80.2</v>
      </c>
    </row>
    <row r="51" spans="2:9" ht="12" customHeight="1">
      <c r="B51" s="788"/>
      <c r="C51" s="789"/>
      <c r="D51" s="99"/>
      <c r="E51" s="800"/>
      <c r="F51" s="99"/>
      <c r="G51" s="800"/>
      <c r="H51" s="795"/>
      <c r="I51" s="796"/>
    </row>
    <row r="52" spans="2:9" ht="15" customHeight="1">
      <c r="B52" s="1697" t="s">
        <v>1205</v>
      </c>
      <c r="C52" s="801" t="s">
        <v>1206</v>
      </c>
      <c r="D52" s="99">
        <v>1746255</v>
      </c>
      <c r="E52" s="795">
        <v>0</v>
      </c>
      <c r="F52" s="99">
        <v>0</v>
      </c>
      <c r="G52" s="795">
        <v>0</v>
      </c>
      <c r="H52" s="792">
        <f>F52-D52</f>
        <v>-1746255</v>
      </c>
      <c r="I52" s="796">
        <v>0</v>
      </c>
    </row>
    <row r="53" spans="2:9" ht="15" customHeight="1">
      <c r="B53" s="1698"/>
      <c r="C53" s="794" t="s">
        <v>1207</v>
      </c>
      <c r="D53" s="99">
        <v>45802</v>
      </c>
      <c r="E53" s="795">
        <v>0</v>
      </c>
      <c r="F53" s="99">
        <v>5964</v>
      </c>
      <c r="G53" s="795">
        <v>0</v>
      </c>
      <c r="H53" s="792">
        <f>F53-D53</f>
        <v>-39838</v>
      </c>
      <c r="I53" s="796">
        <v>0</v>
      </c>
    </row>
    <row r="54" spans="2:9" ht="21" customHeight="1">
      <c r="B54" s="1698"/>
      <c r="C54" s="794" t="s">
        <v>198</v>
      </c>
      <c r="D54" s="99">
        <f>SUM(D52:D53)</f>
        <v>1792057</v>
      </c>
      <c r="E54" s="802">
        <f>+D54/D$7*100</f>
        <v>9.091278043379743</v>
      </c>
      <c r="F54" s="99">
        <f>SUM(F52:F53)</f>
        <v>5964</v>
      </c>
      <c r="G54" s="802">
        <f>+F54/F$7*100</f>
        <v>0.028251998542302988</v>
      </c>
      <c r="H54" s="792">
        <f>SUM(H52:H53)</f>
        <v>-1786093</v>
      </c>
      <c r="I54" s="793">
        <v>-99.7</v>
      </c>
    </row>
    <row r="55" spans="2:9" ht="12" customHeight="1">
      <c r="B55" s="788"/>
      <c r="C55" s="794"/>
      <c r="D55" s="99"/>
      <c r="E55" s="800"/>
      <c r="F55" s="99"/>
      <c r="G55" s="800"/>
      <c r="H55" s="803"/>
      <c r="I55" s="804"/>
    </row>
    <row r="56" spans="2:9" ht="12" customHeight="1">
      <c r="B56" s="1694" t="s">
        <v>1208</v>
      </c>
      <c r="C56" s="794" t="s">
        <v>1209</v>
      </c>
      <c r="D56" s="99">
        <v>59318</v>
      </c>
      <c r="E56" s="795">
        <v>0</v>
      </c>
      <c r="F56" s="99">
        <v>48676</v>
      </c>
      <c r="G56" s="795">
        <v>0</v>
      </c>
      <c r="H56" s="792">
        <f aca="true" t="shared" si="3" ref="H56:H62">F56-D56</f>
        <v>-10642</v>
      </c>
      <c r="I56" s="796">
        <v>0</v>
      </c>
    </row>
    <row r="57" spans="2:9" ht="12" customHeight="1">
      <c r="B57" s="1695"/>
      <c r="C57" s="794" t="s">
        <v>1210</v>
      </c>
      <c r="D57" s="99">
        <v>25164</v>
      </c>
      <c r="E57" s="795">
        <v>0</v>
      </c>
      <c r="F57" s="99">
        <v>4923</v>
      </c>
      <c r="G57" s="795">
        <v>0</v>
      </c>
      <c r="H57" s="792">
        <f t="shared" si="3"/>
        <v>-20241</v>
      </c>
      <c r="I57" s="796">
        <v>0</v>
      </c>
    </row>
    <row r="58" spans="2:9" ht="12" customHeight="1">
      <c r="B58" s="1695"/>
      <c r="C58" s="794" t="s">
        <v>1211</v>
      </c>
      <c r="D58" s="99">
        <v>74731</v>
      </c>
      <c r="E58" s="795">
        <v>0</v>
      </c>
      <c r="F58" s="99">
        <v>50279</v>
      </c>
      <c r="G58" s="795">
        <v>0</v>
      </c>
      <c r="H58" s="792">
        <f t="shared" si="3"/>
        <v>-24452</v>
      </c>
      <c r="I58" s="796">
        <v>0</v>
      </c>
    </row>
    <row r="59" spans="2:9" ht="12" customHeight="1">
      <c r="B59" s="1695"/>
      <c r="C59" s="794" t="s">
        <v>1212</v>
      </c>
      <c r="D59" s="99">
        <v>1354357</v>
      </c>
      <c r="E59" s="795">
        <v>0</v>
      </c>
      <c r="F59" s="99">
        <v>1000906</v>
      </c>
      <c r="G59" s="795">
        <v>0</v>
      </c>
      <c r="H59" s="792">
        <f t="shared" si="3"/>
        <v>-353451</v>
      </c>
      <c r="I59" s="796">
        <v>0</v>
      </c>
    </row>
    <row r="60" spans="2:9" ht="12" customHeight="1">
      <c r="B60" s="1695"/>
      <c r="C60" s="794" t="s">
        <v>1213</v>
      </c>
      <c r="D60" s="99">
        <v>509832</v>
      </c>
      <c r="E60" s="795">
        <v>0</v>
      </c>
      <c r="F60" s="99">
        <v>884980</v>
      </c>
      <c r="G60" s="795">
        <v>0</v>
      </c>
      <c r="H60" s="792">
        <f t="shared" si="3"/>
        <v>375148</v>
      </c>
      <c r="I60" s="796">
        <v>0</v>
      </c>
    </row>
    <row r="61" spans="2:9" ht="12" customHeight="1">
      <c r="B61" s="1695"/>
      <c r="C61" s="794" t="s">
        <v>1214</v>
      </c>
      <c r="D61" s="99">
        <v>60043</v>
      </c>
      <c r="E61" s="795">
        <v>0</v>
      </c>
      <c r="F61" s="99">
        <v>70893</v>
      </c>
      <c r="G61" s="795">
        <v>0</v>
      </c>
      <c r="H61" s="792">
        <f t="shared" si="3"/>
        <v>10850</v>
      </c>
      <c r="I61" s="796">
        <v>0</v>
      </c>
    </row>
    <row r="62" spans="2:9" ht="12" customHeight="1">
      <c r="B62" s="1695"/>
      <c r="C62" s="794" t="s">
        <v>1215</v>
      </c>
      <c r="D62" s="99">
        <v>90697</v>
      </c>
      <c r="E62" s="795">
        <v>0</v>
      </c>
      <c r="F62" s="99">
        <v>4907</v>
      </c>
      <c r="G62" s="795">
        <v>0</v>
      </c>
      <c r="H62" s="792">
        <f t="shared" si="3"/>
        <v>-85790</v>
      </c>
      <c r="I62" s="796">
        <v>0</v>
      </c>
    </row>
    <row r="63" spans="2:9" ht="16.5" customHeight="1">
      <c r="B63" s="1696"/>
      <c r="C63" s="805" t="s">
        <v>198</v>
      </c>
      <c r="D63" s="109">
        <f>SUM(D56:D62)</f>
        <v>2174142</v>
      </c>
      <c r="E63" s="806">
        <f>+D63/D$7*100</f>
        <v>11.02963210868277</v>
      </c>
      <c r="F63" s="109">
        <f>SUM(F56:F62)</f>
        <v>2065564</v>
      </c>
      <c r="G63" s="806">
        <f>+F63/F$7*100</f>
        <v>9.784760415330906</v>
      </c>
      <c r="H63" s="807">
        <f>SUM(H56:H62)</f>
        <v>-108578</v>
      </c>
      <c r="I63" s="808">
        <v>-5</v>
      </c>
    </row>
    <row r="64" spans="2:9" ht="12" customHeight="1">
      <c r="B64" s="779" t="s">
        <v>1216</v>
      </c>
      <c r="D64" s="782"/>
      <c r="E64" s="782"/>
      <c r="F64" s="782"/>
      <c r="G64" s="791"/>
      <c r="H64" s="782"/>
      <c r="I64" s="782"/>
    </row>
    <row r="65" spans="4:9" ht="12" customHeight="1">
      <c r="D65" s="782"/>
      <c r="E65" s="782"/>
      <c r="F65" s="782"/>
      <c r="G65" s="791"/>
      <c r="H65" s="782"/>
      <c r="I65" s="782"/>
    </row>
    <row r="66" spans="4:9" ht="12" customHeight="1">
      <c r="D66" s="782"/>
      <c r="E66" s="782"/>
      <c r="F66" s="782"/>
      <c r="G66" s="791"/>
      <c r="H66" s="782"/>
      <c r="I66" s="782"/>
    </row>
    <row r="67" spans="7:8" ht="12" customHeight="1">
      <c r="G67" s="809"/>
      <c r="H67" s="782"/>
    </row>
    <row r="68" spans="7:8" ht="12" customHeight="1">
      <c r="G68" s="809"/>
      <c r="H68" s="782"/>
    </row>
    <row r="69" spans="7:8" ht="12" customHeight="1">
      <c r="G69" s="809"/>
      <c r="H69" s="782"/>
    </row>
    <row r="70" spans="7:8" ht="12" customHeight="1">
      <c r="G70" s="809"/>
      <c r="H70" s="782"/>
    </row>
    <row r="71" spans="7:8" ht="12" customHeight="1">
      <c r="G71" s="809"/>
      <c r="H71" s="782"/>
    </row>
    <row r="72" spans="7:8" ht="12" customHeight="1">
      <c r="G72" s="809"/>
      <c r="H72" s="782"/>
    </row>
    <row r="73" spans="7:8" ht="12" customHeight="1">
      <c r="G73" s="809"/>
      <c r="H73" s="782"/>
    </row>
    <row r="74" spans="7:8" ht="12" customHeight="1">
      <c r="G74" s="809"/>
      <c r="H74" s="782"/>
    </row>
    <row r="75" spans="7:8" ht="12" customHeight="1">
      <c r="G75" s="809"/>
      <c r="H75" s="782"/>
    </row>
    <row r="76" spans="7:8" ht="12" customHeight="1">
      <c r="G76" s="809"/>
      <c r="H76" s="782"/>
    </row>
    <row r="77" ht="12" customHeight="1">
      <c r="H77" s="782"/>
    </row>
    <row r="78" ht="12" customHeight="1">
      <c r="H78" s="782"/>
    </row>
    <row r="79" ht="12" customHeight="1">
      <c r="H79" s="782"/>
    </row>
    <row r="80" ht="12" customHeight="1">
      <c r="H80" s="782"/>
    </row>
    <row r="81" ht="12" customHeight="1">
      <c r="H81" s="782"/>
    </row>
    <row r="82" ht="12" customHeight="1">
      <c r="H82" s="782"/>
    </row>
    <row r="83" ht="12" customHeight="1">
      <c r="H83" s="782"/>
    </row>
    <row r="84" ht="12" customHeight="1">
      <c r="H84" s="782"/>
    </row>
    <row r="85" ht="12" customHeight="1">
      <c r="H85" s="782"/>
    </row>
    <row r="86" ht="12" customHeight="1">
      <c r="H86" s="782"/>
    </row>
    <row r="87" ht="12" customHeight="1">
      <c r="H87" s="782"/>
    </row>
    <row r="88" ht="12" customHeight="1">
      <c r="H88" s="782"/>
    </row>
    <row r="89" ht="12" customHeight="1">
      <c r="H89" s="782"/>
    </row>
    <row r="90" ht="12" customHeight="1">
      <c r="H90" s="782"/>
    </row>
    <row r="91" ht="12" customHeight="1">
      <c r="H91" s="782"/>
    </row>
    <row r="92" ht="12" customHeight="1">
      <c r="H92" s="782"/>
    </row>
    <row r="93" ht="12" customHeight="1">
      <c r="H93" s="782"/>
    </row>
    <row r="94" ht="12" customHeight="1">
      <c r="H94" s="782"/>
    </row>
    <row r="95" ht="12" customHeight="1">
      <c r="H95" s="782"/>
    </row>
    <row r="96" ht="12" customHeight="1">
      <c r="H96" s="782"/>
    </row>
    <row r="97" ht="12" customHeight="1">
      <c r="H97" s="782"/>
    </row>
    <row r="98" ht="12" customHeight="1">
      <c r="H98" s="782"/>
    </row>
    <row r="99" ht="12" customHeight="1">
      <c r="H99" s="782"/>
    </row>
    <row r="100" ht="12" customHeight="1">
      <c r="H100" s="782"/>
    </row>
    <row r="101" ht="12" customHeight="1">
      <c r="H101" s="782"/>
    </row>
    <row r="102" ht="12" customHeight="1">
      <c r="H102" s="782"/>
    </row>
    <row r="103" ht="12" customHeight="1">
      <c r="H103" s="782"/>
    </row>
    <row r="104" ht="12" customHeight="1">
      <c r="H104" s="782"/>
    </row>
    <row r="105" ht="12" customHeight="1">
      <c r="H105" s="782"/>
    </row>
    <row r="106" ht="12" customHeight="1">
      <c r="H106" s="782"/>
    </row>
    <row r="107" ht="12" customHeight="1">
      <c r="H107" s="782"/>
    </row>
    <row r="108" ht="12" customHeight="1">
      <c r="H108" s="782"/>
    </row>
    <row r="109" ht="12" customHeight="1">
      <c r="H109" s="782"/>
    </row>
    <row r="110" ht="12" customHeight="1">
      <c r="H110" s="782"/>
    </row>
    <row r="111" ht="12" customHeight="1">
      <c r="H111" s="782"/>
    </row>
    <row r="112" ht="12" customHeight="1">
      <c r="H112" s="782"/>
    </row>
    <row r="113" ht="12" customHeight="1">
      <c r="H113" s="782"/>
    </row>
    <row r="114" ht="12" customHeight="1">
      <c r="H114" s="782"/>
    </row>
    <row r="115" ht="12" customHeight="1">
      <c r="H115" s="782"/>
    </row>
    <row r="116" ht="12" customHeight="1">
      <c r="H116" s="782"/>
    </row>
    <row r="117" ht="12" customHeight="1">
      <c r="H117" s="782"/>
    </row>
    <row r="118" ht="12" customHeight="1">
      <c r="H118" s="782"/>
    </row>
    <row r="119" ht="12" customHeight="1">
      <c r="H119" s="782"/>
    </row>
    <row r="120" ht="12" customHeight="1">
      <c r="H120" s="782"/>
    </row>
    <row r="121" ht="12" customHeight="1">
      <c r="H121" s="782"/>
    </row>
    <row r="122" ht="12" customHeight="1">
      <c r="H122" s="782"/>
    </row>
    <row r="123" ht="12" customHeight="1">
      <c r="H123" s="782"/>
    </row>
    <row r="124" ht="12" customHeight="1">
      <c r="H124" s="782"/>
    </row>
    <row r="125" ht="12" customHeight="1">
      <c r="H125" s="782"/>
    </row>
    <row r="126" ht="12" customHeight="1">
      <c r="H126" s="782"/>
    </row>
    <row r="127" ht="12" customHeight="1">
      <c r="H127" s="782"/>
    </row>
  </sheetData>
  <mergeCells count="19">
    <mergeCell ref="B56:B63"/>
    <mergeCell ref="B44:B50"/>
    <mergeCell ref="B52:B54"/>
    <mergeCell ref="B9:B11"/>
    <mergeCell ref="B27:B28"/>
    <mergeCell ref="B39:B42"/>
    <mergeCell ref="B4:C6"/>
    <mergeCell ref="B7:C7"/>
    <mergeCell ref="B13:B25"/>
    <mergeCell ref="B30:B37"/>
    <mergeCell ref="H4:I4"/>
    <mergeCell ref="H5:H6"/>
    <mergeCell ref="I5:I6"/>
    <mergeCell ref="D4:E4"/>
    <mergeCell ref="D5:D6"/>
    <mergeCell ref="E5:E6"/>
    <mergeCell ref="F5:F6"/>
    <mergeCell ref="G5:G6"/>
    <mergeCell ref="F4:G4"/>
  </mergeCells>
  <printOptions/>
  <pageMargins left="0.3937007874015748" right="0.31496062992125984" top="0.36" bottom="0.3937007874015748" header="0.2755905511811024" footer="0.1968503937007874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A33"/>
  <sheetViews>
    <sheetView workbookViewId="0" topLeftCell="A1">
      <selection activeCell="A1" sqref="A1"/>
    </sheetView>
  </sheetViews>
  <sheetFormatPr defaultColWidth="9.00390625" defaultRowHeight="13.5"/>
  <cols>
    <col min="1" max="1" width="2.625" style="810" customWidth="1"/>
    <col min="2" max="2" width="9.75390625" style="810" customWidth="1"/>
    <col min="3" max="4" width="5.625" style="810" customWidth="1"/>
    <col min="5" max="5" width="4.125" style="810" customWidth="1"/>
    <col min="6" max="7" width="5.625" style="810" customWidth="1"/>
    <col min="8" max="8" width="3.625" style="810" customWidth="1"/>
    <col min="9" max="9" width="4.625" style="810" bestFit="1" customWidth="1"/>
    <col min="10" max="13" width="5.625" style="810" customWidth="1"/>
    <col min="14" max="15" width="3.875" style="810" customWidth="1"/>
    <col min="16" max="17" width="4.125" style="810" bestFit="1" customWidth="1"/>
    <col min="18" max="18" width="5.625" style="810" customWidth="1"/>
    <col min="19" max="20" width="4.125" style="810" bestFit="1" customWidth="1"/>
    <col min="21" max="21" width="5.625" style="810" customWidth="1"/>
    <col min="22" max="22" width="4.625" style="810" customWidth="1"/>
    <col min="23" max="25" width="5.625" style="810" customWidth="1"/>
    <col min="26" max="26" width="4.125" style="810" bestFit="1" customWidth="1"/>
    <col min="27" max="27" width="5.50390625" style="810" customWidth="1"/>
    <col min="28" max="16384" width="9.00390625" style="810" customWidth="1"/>
  </cols>
  <sheetData>
    <row r="2" spans="2:24" ht="14.25">
      <c r="B2" s="811" t="s">
        <v>1259</v>
      </c>
      <c r="J2" s="812"/>
      <c r="K2" s="812"/>
      <c r="L2" s="812"/>
      <c r="M2" s="812"/>
      <c r="N2" s="812"/>
      <c r="O2" s="812"/>
      <c r="R2" s="812"/>
      <c r="S2" s="812"/>
      <c r="T2" s="812"/>
      <c r="U2" s="812"/>
      <c r="V2" s="812"/>
      <c r="W2" s="812"/>
      <c r="X2" s="812"/>
    </row>
    <row r="3" spans="3:27" ht="12.75" thickBot="1">
      <c r="C3" s="813"/>
      <c r="D3" s="813"/>
      <c r="E3" s="813"/>
      <c r="F3" s="814"/>
      <c r="G3" s="814"/>
      <c r="H3" s="814"/>
      <c r="I3" s="814"/>
      <c r="J3" s="814"/>
      <c r="K3" s="814"/>
      <c r="L3" s="814"/>
      <c r="M3" s="814"/>
      <c r="N3" s="814"/>
      <c r="O3" s="814"/>
      <c r="P3" s="814"/>
      <c r="Q3" s="814"/>
      <c r="R3" s="814"/>
      <c r="S3" s="814"/>
      <c r="T3" s="814"/>
      <c r="U3" s="812"/>
      <c r="V3" s="812"/>
      <c r="W3" s="812"/>
      <c r="X3" s="812"/>
      <c r="AA3" s="815" t="s">
        <v>347</v>
      </c>
    </row>
    <row r="4" spans="1:27" ht="14.25" customHeight="1" thickTop="1">
      <c r="A4" s="816"/>
      <c r="B4" s="817"/>
      <c r="C4" s="1703" t="s">
        <v>1234</v>
      </c>
      <c r="D4" s="1704"/>
      <c r="E4" s="1704"/>
      <c r="F4" s="1705"/>
      <c r="G4" s="1719" t="s">
        <v>1235</v>
      </c>
      <c r="H4" s="1721"/>
      <c r="I4" s="1721"/>
      <c r="J4" s="1721"/>
      <c r="K4" s="1721"/>
      <c r="L4" s="1721"/>
      <c r="M4" s="1721"/>
      <c r="N4" s="1721"/>
      <c r="O4" s="1721"/>
      <c r="P4" s="1721"/>
      <c r="Q4" s="1721"/>
      <c r="R4" s="1721"/>
      <c r="S4" s="1721"/>
      <c r="T4" s="1720"/>
      <c r="U4" s="1703" t="s">
        <v>1236</v>
      </c>
      <c r="V4" s="1704"/>
      <c r="W4" s="1704"/>
      <c r="X4" s="1705"/>
      <c r="Y4" s="819" t="s">
        <v>1237</v>
      </c>
      <c r="Z4" s="1722" t="s">
        <v>1238</v>
      </c>
      <c r="AA4" s="1723"/>
    </row>
    <row r="5" spans="1:27" ht="13.5" customHeight="1">
      <c r="A5" s="816"/>
      <c r="B5" s="1718" t="s">
        <v>1218</v>
      </c>
      <c r="C5" s="820" t="s">
        <v>1219</v>
      </c>
      <c r="D5" s="1712" t="s">
        <v>1239</v>
      </c>
      <c r="E5" s="1713"/>
      <c r="F5" s="1714"/>
      <c r="G5" s="1712" t="s">
        <v>1240</v>
      </c>
      <c r="H5" s="1713"/>
      <c r="I5" s="1714"/>
      <c r="J5" s="1712" t="s">
        <v>1241</v>
      </c>
      <c r="K5" s="1714"/>
      <c r="L5" s="1712" t="s">
        <v>1242</v>
      </c>
      <c r="M5" s="1714"/>
      <c r="N5" s="1706" t="s">
        <v>1243</v>
      </c>
      <c r="O5" s="1707"/>
      <c r="P5" s="1706" t="s">
        <v>1244</v>
      </c>
      <c r="Q5" s="1707"/>
      <c r="R5" s="1712" t="s">
        <v>1245</v>
      </c>
      <c r="S5" s="1713"/>
      <c r="T5" s="1714"/>
      <c r="U5" s="1724" t="s">
        <v>1246</v>
      </c>
      <c r="V5" s="1726" t="s">
        <v>1247</v>
      </c>
      <c r="W5" s="821" t="s">
        <v>1248</v>
      </c>
      <c r="X5" s="822" t="s">
        <v>1249</v>
      </c>
      <c r="Y5" s="820" t="s">
        <v>1220</v>
      </c>
      <c r="Z5" s="1708"/>
      <c r="AA5" s="1709"/>
    </row>
    <row r="6" spans="1:27" ht="13.5" customHeight="1">
      <c r="A6" s="816"/>
      <c r="B6" s="1718"/>
      <c r="C6" s="823" t="s">
        <v>1221</v>
      </c>
      <c r="D6" s="1719"/>
      <c r="E6" s="1721"/>
      <c r="F6" s="1720"/>
      <c r="G6" s="1719"/>
      <c r="H6" s="1721"/>
      <c r="I6" s="1720"/>
      <c r="J6" s="1719"/>
      <c r="K6" s="1720"/>
      <c r="L6" s="1719"/>
      <c r="M6" s="1720"/>
      <c r="N6" s="1708"/>
      <c r="O6" s="1709"/>
      <c r="P6" s="1708"/>
      <c r="Q6" s="1709"/>
      <c r="R6" s="1715"/>
      <c r="S6" s="1716"/>
      <c r="T6" s="1717"/>
      <c r="U6" s="1718"/>
      <c r="V6" s="1727"/>
      <c r="W6" s="820" t="s">
        <v>1250</v>
      </c>
      <c r="X6" s="822" t="s">
        <v>1250</v>
      </c>
      <c r="Y6" s="823" t="s">
        <v>1222</v>
      </c>
      <c r="Z6" s="1710"/>
      <c r="AA6" s="1711"/>
    </row>
    <row r="7" spans="1:27" ht="12">
      <c r="A7" s="816"/>
      <c r="B7" s="824"/>
      <c r="C7" s="823" t="s">
        <v>1251</v>
      </c>
      <c r="D7" s="823" t="s">
        <v>1252</v>
      </c>
      <c r="E7" s="825" t="s">
        <v>1251</v>
      </c>
      <c r="F7" s="826"/>
      <c r="G7" s="827" t="s">
        <v>1223</v>
      </c>
      <c r="H7" s="828" t="s">
        <v>1251</v>
      </c>
      <c r="I7" s="825"/>
      <c r="J7" s="829" t="s">
        <v>1252</v>
      </c>
      <c r="K7" s="818" t="s">
        <v>1251</v>
      </c>
      <c r="L7" s="829" t="s">
        <v>1252</v>
      </c>
      <c r="M7" s="818" t="s">
        <v>1251</v>
      </c>
      <c r="N7" s="1710"/>
      <c r="O7" s="1711"/>
      <c r="P7" s="1710"/>
      <c r="Q7" s="1711"/>
      <c r="R7" s="829" t="s">
        <v>1252</v>
      </c>
      <c r="S7" s="830" t="s">
        <v>1251</v>
      </c>
      <c r="T7" s="827"/>
      <c r="U7" s="1725"/>
      <c r="V7" s="1728"/>
      <c r="W7" s="823" t="s">
        <v>1253</v>
      </c>
      <c r="X7" s="818" t="s">
        <v>1253</v>
      </c>
      <c r="Y7" s="831" t="s">
        <v>1254</v>
      </c>
      <c r="Z7" s="825" t="s">
        <v>1255</v>
      </c>
      <c r="AA7" s="826"/>
    </row>
    <row r="8" spans="1:27" s="840" customFormat="1" ht="18.75" customHeight="1">
      <c r="A8" s="832"/>
      <c r="B8" s="833" t="s">
        <v>1256</v>
      </c>
      <c r="C8" s="834">
        <f>SUM(C9:C21,C23:C31)</f>
        <v>2</v>
      </c>
      <c r="D8" s="837">
        <f>SUM(D9:D21,D23:D31)</f>
        <v>2</v>
      </c>
      <c r="E8" s="838">
        <f>SUM(E9:E21,E23:E31)</f>
        <v>4</v>
      </c>
      <c r="F8" s="837">
        <f>SUM(F9:F21,F23:F31)</f>
        <v>78</v>
      </c>
      <c r="G8" s="837">
        <v>2</v>
      </c>
      <c r="H8" s="838">
        <f aca="true" t="shared" si="0" ref="H8:M8">SUM(H9:H21,H23:H31)</f>
        <v>1</v>
      </c>
      <c r="I8" s="837">
        <f t="shared" si="0"/>
        <v>65</v>
      </c>
      <c r="J8" s="837">
        <f t="shared" si="0"/>
        <v>5</v>
      </c>
      <c r="K8" s="837">
        <f t="shared" si="0"/>
        <v>24</v>
      </c>
      <c r="L8" s="837">
        <f t="shared" si="0"/>
        <v>7</v>
      </c>
      <c r="M8" s="837">
        <f t="shared" si="0"/>
        <v>20</v>
      </c>
      <c r="N8" s="837"/>
      <c r="O8" s="837">
        <f>SUM(O9:O21,O23:O31)</f>
        <v>1</v>
      </c>
      <c r="P8" s="837"/>
      <c r="Q8" s="837">
        <f>SUM(Q9:Q21,Q23:Q31)</f>
        <v>1</v>
      </c>
      <c r="R8" s="837">
        <f>SUM(R9:R21,R23:R31)</f>
        <v>1</v>
      </c>
      <c r="S8" s="838"/>
      <c r="T8" s="837">
        <f aca="true" t="shared" si="1" ref="T8:Y8">SUM(T9:T21,T23:T31)</f>
        <v>6</v>
      </c>
      <c r="U8" s="837">
        <f t="shared" si="1"/>
        <v>1</v>
      </c>
      <c r="V8" s="837">
        <f t="shared" si="1"/>
        <v>7</v>
      </c>
      <c r="W8" s="837">
        <f t="shared" si="1"/>
        <v>83</v>
      </c>
      <c r="X8" s="837">
        <f t="shared" si="1"/>
        <v>8</v>
      </c>
      <c r="Y8" s="837">
        <f t="shared" si="1"/>
        <v>2</v>
      </c>
      <c r="Z8" s="838"/>
      <c r="AA8" s="839">
        <f>SUM(AA9:AA21,AA23:AA31)</f>
        <v>16</v>
      </c>
    </row>
    <row r="9" spans="1:27" ht="13.5" customHeight="1">
      <c r="A9" s="816"/>
      <c r="B9" s="841" t="s">
        <v>958</v>
      </c>
      <c r="C9" s="842">
        <v>2</v>
      </c>
      <c r="D9" s="842">
        <v>1</v>
      </c>
      <c r="E9" s="843">
        <v>2</v>
      </c>
      <c r="F9" s="842">
        <v>20</v>
      </c>
      <c r="G9" s="842">
        <v>2</v>
      </c>
      <c r="H9" s="844">
        <v>1</v>
      </c>
      <c r="I9" s="842">
        <v>12</v>
      </c>
      <c r="J9" s="842">
        <v>1</v>
      </c>
      <c r="K9" s="842">
        <v>3</v>
      </c>
      <c r="L9" s="842">
        <v>3</v>
      </c>
      <c r="M9" s="842">
        <v>4</v>
      </c>
      <c r="N9" s="842"/>
      <c r="O9" s="842">
        <v>1</v>
      </c>
      <c r="P9" s="843"/>
      <c r="Q9" s="842">
        <v>1</v>
      </c>
      <c r="R9" s="842">
        <v>1</v>
      </c>
      <c r="S9" s="843"/>
      <c r="T9" s="842">
        <v>1</v>
      </c>
      <c r="U9" s="842">
        <v>1</v>
      </c>
      <c r="V9" s="842">
        <v>1</v>
      </c>
      <c r="W9" s="842">
        <v>4</v>
      </c>
      <c r="X9" s="845">
        <v>0</v>
      </c>
      <c r="Y9" s="842">
        <v>1</v>
      </c>
      <c r="Z9" s="843"/>
      <c r="AA9" s="846">
        <v>16</v>
      </c>
    </row>
    <row r="10" spans="1:27" ht="13.5" customHeight="1">
      <c r="A10" s="816"/>
      <c r="B10" s="841" t="s">
        <v>959</v>
      </c>
      <c r="C10" s="845">
        <v>0</v>
      </c>
      <c r="D10" s="845">
        <v>0</v>
      </c>
      <c r="E10" s="844"/>
      <c r="F10" s="845">
        <v>4</v>
      </c>
      <c r="G10" s="845">
        <v>0</v>
      </c>
      <c r="H10" s="845"/>
      <c r="I10" s="845">
        <v>2</v>
      </c>
      <c r="J10" s="842">
        <v>1</v>
      </c>
      <c r="K10" s="842">
        <v>4</v>
      </c>
      <c r="L10" s="845">
        <v>0</v>
      </c>
      <c r="M10" s="845">
        <v>2</v>
      </c>
      <c r="N10" s="845"/>
      <c r="O10" s="845">
        <v>0</v>
      </c>
      <c r="P10" s="844"/>
      <c r="Q10" s="845">
        <v>0</v>
      </c>
      <c r="R10" s="845">
        <v>0</v>
      </c>
      <c r="S10" s="844"/>
      <c r="T10" s="842">
        <v>1</v>
      </c>
      <c r="U10" s="845">
        <v>0</v>
      </c>
      <c r="V10" s="845">
        <v>0</v>
      </c>
      <c r="W10" s="842">
        <v>1</v>
      </c>
      <c r="X10" s="845">
        <v>0</v>
      </c>
      <c r="Y10" s="845">
        <v>0</v>
      </c>
      <c r="Z10" s="845"/>
      <c r="AA10" s="847" t="s">
        <v>1224</v>
      </c>
    </row>
    <row r="11" spans="1:27" ht="13.5" customHeight="1">
      <c r="A11" s="816"/>
      <c r="B11" s="841" t="s">
        <v>960</v>
      </c>
      <c r="C11" s="845">
        <v>0</v>
      </c>
      <c r="D11" s="845">
        <v>1</v>
      </c>
      <c r="E11" s="844"/>
      <c r="F11" s="842">
        <v>7</v>
      </c>
      <c r="G11" s="842">
        <v>0</v>
      </c>
      <c r="H11" s="845"/>
      <c r="I11" s="845">
        <v>6</v>
      </c>
      <c r="J11" s="842">
        <v>1</v>
      </c>
      <c r="K11" s="845">
        <v>5</v>
      </c>
      <c r="L11" s="845">
        <v>0</v>
      </c>
      <c r="M11" s="845">
        <v>0</v>
      </c>
      <c r="N11" s="845"/>
      <c r="O11" s="845">
        <v>0</v>
      </c>
      <c r="P11" s="844"/>
      <c r="Q11" s="845">
        <v>0</v>
      </c>
      <c r="R11" s="845">
        <v>0</v>
      </c>
      <c r="S11" s="844"/>
      <c r="T11" s="842">
        <v>1</v>
      </c>
      <c r="U11" s="845">
        <v>0</v>
      </c>
      <c r="V11" s="845">
        <v>1</v>
      </c>
      <c r="W11" s="842">
        <v>1</v>
      </c>
      <c r="X11" s="842">
        <v>3</v>
      </c>
      <c r="Y11" s="845">
        <v>0</v>
      </c>
      <c r="Z11" s="845"/>
      <c r="AA11" s="847" t="s">
        <v>1224</v>
      </c>
    </row>
    <row r="12" spans="1:27" ht="13.5" customHeight="1">
      <c r="A12" s="816"/>
      <c r="B12" s="841" t="s">
        <v>961</v>
      </c>
      <c r="C12" s="845">
        <v>0</v>
      </c>
      <c r="D12" s="845">
        <v>0</v>
      </c>
      <c r="E12" s="844">
        <v>1</v>
      </c>
      <c r="F12" s="845">
        <v>8</v>
      </c>
      <c r="G12" s="845">
        <v>0</v>
      </c>
      <c r="H12" s="845"/>
      <c r="I12" s="842">
        <v>5</v>
      </c>
      <c r="J12" s="842">
        <v>1</v>
      </c>
      <c r="K12" s="842">
        <v>4</v>
      </c>
      <c r="L12" s="845">
        <v>0</v>
      </c>
      <c r="M12" s="845">
        <v>0</v>
      </c>
      <c r="N12" s="845"/>
      <c r="O12" s="845">
        <v>0</v>
      </c>
      <c r="P12" s="844"/>
      <c r="Q12" s="845">
        <v>0</v>
      </c>
      <c r="R12" s="845">
        <v>0</v>
      </c>
      <c r="S12" s="844"/>
      <c r="T12" s="842">
        <v>1</v>
      </c>
      <c r="U12" s="845">
        <v>0</v>
      </c>
      <c r="V12" s="845">
        <v>1</v>
      </c>
      <c r="W12" s="842">
        <v>5</v>
      </c>
      <c r="X12" s="842">
        <v>2</v>
      </c>
      <c r="Y12" s="845">
        <v>1</v>
      </c>
      <c r="Z12" s="845"/>
      <c r="AA12" s="847" t="s">
        <v>1224</v>
      </c>
    </row>
    <row r="13" spans="1:27" ht="13.5" customHeight="1">
      <c r="A13" s="816"/>
      <c r="B13" s="841" t="s">
        <v>962</v>
      </c>
      <c r="C13" s="845">
        <v>0</v>
      </c>
      <c r="D13" s="845">
        <v>0</v>
      </c>
      <c r="E13" s="844"/>
      <c r="F13" s="845">
        <v>2</v>
      </c>
      <c r="G13" s="845">
        <v>0</v>
      </c>
      <c r="H13" s="845"/>
      <c r="I13" s="845">
        <v>2</v>
      </c>
      <c r="J13" s="842">
        <v>1</v>
      </c>
      <c r="K13" s="842">
        <v>1</v>
      </c>
      <c r="L13" s="845">
        <v>0</v>
      </c>
      <c r="M13" s="845">
        <v>1</v>
      </c>
      <c r="N13" s="845"/>
      <c r="O13" s="845">
        <v>0</v>
      </c>
      <c r="P13" s="844"/>
      <c r="Q13" s="845">
        <v>0</v>
      </c>
      <c r="R13" s="845">
        <v>0</v>
      </c>
      <c r="S13" s="844"/>
      <c r="T13" s="842">
        <v>1</v>
      </c>
      <c r="U13" s="845">
        <v>0</v>
      </c>
      <c r="V13" s="845">
        <v>1</v>
      </c>
      <c r="W13" s="842">
        <v>3</v>
      </c>
      <c r="X13" s="845">
        <v>0</v>
      </c>
      <c r="Y13" s="845">
        <v>0</v>
      </c>
      <c r="Z13" s="845"/>
      <c r="AA13" s="847" t="s">
        <v>1224</v>
      </c>
    </row>
    <row r="14" spans="1:27" ht="13.5" customHeight="1">
      <c r="A14" s="816"/>
      <c r="B14" s="841" t="s">
        <v>963</v>
      </c>
      <c r="C14" s="845">
        <v>0</v>
      </c>
      <c r="D14" s="845">
        <v>0</v>
      </c>
      <c r="E14" s="844"/>
      <c r="F14" s="845">
        <v>2</v>
      </c>
      <c r="G14" s="845">
        <v>0</v>
      </c>
      <c r="H14" s="845"/>
      <c r="I14" s="845">
        <v>3</v>
      </c>
      <c r="J14" s="845">
        <v>0</v>
      </c>
      <c r="K14" s="842">
        <v>1</v>
      </c>
      <c r="L14" s="845">
        <v>0</v>
      </c>
      <c r="M14" s="845">
        <v>1</v>
      </c>
      <c r="N14" s="845"/>
      <c r="O14" s="845">
        <v>0</v>
      </c>
      <c r="P14" s="844"/>
      <c r="Q14" s="845">
        <v>0</v>
      </c>
      <c r="R14" s="845">
        <v>0</v>
      </c>
      <c r="S14" s="844"/>
      <c r="T14" s="842">
        <v>0</v>
      </c>
      <c r="U14" s="845">
        <v>0</v>
      </c>
      <c r="V14" s="845">
        <v>1</v>
      </c>
      <c r="W14" s="842">
        <v>9</v>
      </c>
      <c r="X14" s="845">
        <v>0</v>
      </c>
      <c r="Y14" s="845">
        <v>0</v>
      </c>
      <c r="Z14" s="845"/>
      <c r="AA14" s="847" t="s">
        <v>1224</v>
      </c>
    </row>
    <row r="15" spans="1:27" ht="13.5" customHeight="1">
      <c r="A15" s="816"/>
      <c r="B15" s="841" t="s">
        <v>964</v>
      </c>
      <c r="C15" s="845">
        <v>0</v>
      </c>
      <c r="D15" s="845">
        <v>0</v>
      </c>
      <c r="E15" s="844"/>
      <c r="F15" s="845">
        <v>2</v>
      </c>
      <c r="G15" s="845">
        <v>0</v>
      </c>
      <c r="H15" s="845"/>
      <c r="I15" s="845">
        <v>2</v>
      </c>
      <c r="J15" s="845">
        <v>0</v>
      </c>
      <c r="K15" s="842">
        <v>1</v>
      </c>
      <c r="L15" s="845">
        <v>0</v>
      </c>
      <c r="M15" s="845">
        <v>1</v>
      </c>
      <c r="N15" s="845"/>
      <c r="O15" s="845">
        <v>0</v>
      </c>
      <c r="P15" s="844"/>
      <c r="Q15" s="845">
        <v>0</v>
      </c>
      <c r="R15" s="845">
        <v>0</v>
      </c>
      <c r="S15" s="844"/>
      <c r="T15" s="842">
        <v>0</v>
      </c>
      <c r="U15" s="845">
        <v>0</v>
      </c>
      <c r="V15" s="845">
        <v>0</v>
      </c>
      <c r="W15" s="842">
        <v>3</v>
      </c>
      <c r="X15" s="845">
        <v>0</v>
      </c>
      <c r="Y15" s="845">
        <v>0</v>
      </c>
      <c r="Z15" s="845"/>
      <c r="AA15" s="847" t="s">
        <v>1224</v>
      </c>
    </row>
    <row r="16" spans="1:27" ht="13.5" customHeight="1">
      <c r="A16" s="816"/>
      <c r="B16" s="841" t="s">
        <v>965</v>
      </c>
      <c r="C16" s="845">
        <v>0</v>
      </c>
      <c r="D16" s="845">
        <v>0</v>
      </c>
      <c r="E16" s="844">
        <v>1</v>
      </c>
      <c r="F16" s="845">
        <v>3</v>
      </c>
      <c r="G16" s="845">
        <v>0</v>
      </c>
      <c r="H16" s="845"/>
      <c r="I16" s="845">
        <v>2</v>
      </c>
      <c r="J16" s="845">
        <v>0</v>
      </c>
      <c r="K16" s="845">
        <v>0</v>
      </c>
      <c r="L16" s="845">
        <v>1</v>
      </c>
      <c r="M16" s="845">
        <v>0</v>
      </c>
      <c r="N16" s="845"/>
      <c r="O16" s="845">
        <v>0</v>
      </c>
      <c r="P16" s="844"/>
      <c r="Q16" s="845">
        <v>0</v>
      </c>
      <c r="R16" s="845">
        <v>0</v>
      </c>
      <c r="S16" s="844"/>
      <c r="T16" s="842">
        <v>1</v>
      </c>
      <c r="U16" s="845">
        <v>0</v>
      </c>
      <c r="V16" s="845">
        <v>1</v>
      </c>
      <c r="W16" s="842">
        <v>2</v>
      </c>
      <c r="X16" s="845">
        <v>0</v>
      </c>
      <c r="Y16" s="845">
        <v>0</v>
      </c>
      <c r="Z16" s="845"/>
      <c r="AA16" s="847" t="s">
        <v>1224</v>
      </c>
    </row>
    <row r="17" spans="1:27" ht="13.5" customHeight="1">
      <c r="A17" s="816"/>
      <c r="B17" s="841" t="s">
        <v>966</v>
      </c>
      <c r="C17" s="845">
        <v>0</v>
      </c>
      <c r="D17" s="845">
        <v>0</v>
      </c>
      <c r="E17" s="844"/>
      <c r="F17" s="845">
        <v>2</v>
      </c>
      <c r="G17" s="845">
        <v>0</v>
      </c>
      <c r="H17" s="845"/>
      <c r="I17" s="845">
        <v>2</v>
      </c>
      <c r="J17" s="845">
        <v>0</v>
      </c>
      <c r="K17" s="842">
        <v>0</v>
      </c>
      <c r="L17" s="845">
        <v>1</v>
      </c>
      <c r="M17" s="845">
        <v>0</v>
      </c>
      <c r="N17" s="845"/>
      <c r="O17" s="845">
        <v>0</v>
      </c>
      <c r="P17" s="844"/>
      <c r="Q17" s="845">
        <v>0</v>
      </c>
      <c r="R17" s="845">
        <v>0</v>
      </c>
      <c r="S17" s="844"/>
      <c r="T17" s="842">
        <v>0</v>
      </c>
      <c r="U17" s="845">
        <v>0</v>
      </c>
      <c r="V17" s="845">
        <v>0</v>
      </c>
      <c r="W17" s="842">
        <v>2</v>
      </c>
      <c r="X17" s="845">
        <v>0</v>
      </c>
      <c r="Y17" s="845">
        <v>0</v>
      </c>
      <c r="Z17" s="845"/>
      <c r="AA17" s="847" t="s">
        <v>1224</v>
      </c>
    </row>
    <row r="18" spans="1:27" ht="13.5" customHeight="1">
      <c r="A18" s="816"/>
      <c r="B18" s="841" t="s">
        <v>967</v>
      </c>
      <c r="C18" s="845">
        <v>0</v>
      </c>
      <c r="D18" s="845">
        <v>0</v>
      </c>
      <c r="E18" s="844"/>
      <c r="F18" s="845">
        <v>2</v>
      </c>
      <c r="G18" s="845">
        <v>0</v>
      </c>
      <c r="H18" s="845"/>
      <c r="I18" s="845">
        <v>2</v>
      </c>
      <c r="J18" s="845">
        <v>0</v>
      </c>
      <c r="K18" s="842">
        <v>0</v>
      </c>
      <c r="L18" s="845">
        <v>0</v>
      </c>
      <c r="M18" s="845">
        <v>1</v>
      </c>
      <c r="N18" s="845"/>
      <c r="O18" s="845">
        <v>0</v>
      </c>
      <c r="P18" s="844"/>
      <c r="Q18" s="845">
        <v>0</v>
      </c>
      <c r="R18" s="845">
        <v>0</v>
      </c>
      <c r="S18" s="844"/>
      <c r="T18" s="842">
        <v>0</v>
      </c>
      <c r="U18" s="845">
        <v>0</v>
      </c>
      <c r="V18" s="845">
        <v>0</v>
      </c>
      <c r="W18" s="842">
        <v>1</v>
      </c>
      <c r="X18" s="845">
        <v>0</v>
      </c>
      <c r="Y18" s="845">
        <v>0</v>
      </c>
      <c r="Z18" s="845"/>
      <c r="AA18" s="847" t="s">
        <v>1224</v>
      </c>
    </row>
    <row r="19" spans="1:27" ht="13.5" customHeight="1">
      <c r="A19" s="816"/>
      <c r="B19" s="841" t="s">
        <v>968</v>
      </c>
      <c r="C19" s="845">
        <v>0</v>
      </c>
      <c r="D19" s="845">
        <v>0</v>
      </c>
      <c r="E19" s="844"/>
      <c r="F19" s="845">
        <v>2</v>
      </c>
      <c r="G19" s="845">
        <v>0</v>
      </c>
      <c r="H19" s="845"/>
      <c r="I19" s="845">
        <v>2</v>
      </c>
      <c r="J19" s="845">
        <v>0</v>
      </c>
      <c r="K19" s="845">
        <v>0</v>
      </c>
      <c r="L19" s="845">
        <v>0</v>
      </c>
      <c r="M19" s="845">
        <v>1</v>
      </c>
      <c r="N19" s="845"/>
      <c r="O19" s="845">
        <v>0</v>
      </c>
      <c r="P19" s="844"/>
      <c r="Q19" s="845">
        <v>0</v>
      </c>
      <c r="R19" s="845">
        <v>0</v>
      </c>
      <c r="S19" s="844"/>
      <c r="T19" s="845">
        <v>0</v>
      </c>
      <c r="U19" s="845">
        <v>0</v>
      </c>
      <c r="V19" s="845">
        <v>0</v>
      </c>
      <c r="W19" s="842">
        <v>7</v>
      </c>
      <c r="X19" s="845">
        <v>0</v>
      </c>
      <c r="Y19" s="845">
        <v>0</v>
      </c>
      <c r="Z19" s="845"/>
      <c r="AA19" s="847" t="s">
        <v>1224</v>
      </c>
    </row>
    <row r="20" spans="1:27" ht="13.5" customHeight="1">
      <c r="A20" s="816"/>
      <c r="B20" s="841" t="s">
        <v>969</v>
      </c>
      <c r="C20" s="845">
        <v>0</v>
      </c>
      <c r="D20" s="845">
        <v>0</v>
      </c>
      <c r="E20" s="844"/>
      <c r="F20" s="845">
        <v>1</v>
      </c>
      <c r="G20" s="845">
        <v>0</v>
      </c>
      <c r="H20" s="845"/>
      <c r="I20" s="845">
        <v>2</v>
      </c>
      <c r="J20" s="845">
        <v>0</v>
      </c>
      <c r="K20" s="845">
        <v>0</v>
      </c>
      <c r="L20" s="845">
        <v>0</v>
      </c>
      <c r="M20" s="845">
        <v>1</v>
      </c>
      <c r="N20" s="845"/>
      <c r="O20" s="845">
        <v>0</v>
      </c>
      <c r="P20" s="844"/>
      <c r="Q20" s="845">
        <v>0</v>
      </c>
      <c r="R20" s="845">
        <v>0</v>
      </c>
      <c r="S20" s="844"/>
      <c r="T20" s="845">
        <v>0</v>
      </c>
      <c r="U20" s="845">
        <v>0</v>
      </c>
      <c r="V20" s="845">
        <v>0</v>
      </c>
      <c r="W20" s="842">
        <v>1</v>
      </c>
      <c r="X20" s="845">
        <v>0</v>
      </c>
      <c r="Y20" s="845">
        <v>0</v>
      </c>
      <c r="Z20" s="845"/>
      <c r="AA20" s="847" t="s">
        <v>1224</v>
      </c>
    </row>
    <row r="21" spans="1:27" ht="13.5" customHeight="1">
      <c r="A21" s="816"/>
      <c r="B21" s="841" t="s">
        <v>970</v>
      </c>
      <c r="C21" s="845">
        <v>0</v>
      </c>
      <c r="D21" s="845">
        <v>0</v>
      </c>
      <c r="E21" s="844"/>
      <c r="F21" s="845">
        <v>2</v>
      </c>
      <c r="G21" s="845">
        <v>0</v>
      </c>
      <c r="H21" s="845"/>
      <c r="I21" s="845">
        <v>3</v>
      </c>
      <c r="J21" s="845">
        <v>0</v>
      </c>
      <c r="K21" s="842">
        <v>1</v>
      </c>
      <c r="L21" s="845">
        <v>0</v>
      </c>
      <c r="M21" s="845">
        <v>2</v>
      </c>
      <c r="N21" s="845"/>
      <c r="O21" s="845">
        <v>0</v>
      </c>
      <c r="P21" s="844"/>
      <c r="Q21" s="845">
        <v>0</v>
      </c>
      <c r="R21" s="845">
        <v>0</v>
      </c>
      <c r="S21" s="844"/>
      <c r="T21" s="842">
        <v>0</v>
      </c>
      <c r="U21" s="845">
        <v>0</v>
      </c>
      <c r="V21" s="845">
        <v>1</v>
      </c>
      <c r="W21" s="842">
        <v>1</v>
      </c>
      <c r="X21" s="845">
        <v>0</v>
      </c>
      <c r="Y21" s="845">
        <v>0</v>
      </c>
      <c r="Z21" s="845"/>
      <c r="AA21" s="847" t="s">
        <v>1224</v>
      </c>
    </row>
    <row r="22" spans="1:27" ht="7.5" customHeight="1">
      <c r="A22" s="816"/>
      <c r="B22" s="841"/>
      <c r="C22" s="845"/>
      <c r="D22" s="845"/>
      <c r="E22" s="844"/>
      <c r="F22" s="845"/>
      <c r="G22" s="845"/>
      <c r="H22" s="845"/>
      <c r="I22" s="842"/>
      <c r="J22" s="845"/>
      <c r="K22" s="842"/>
      <c r="L22" s="842"/>
      <c r="M22" s="845"/>
      <c r="N22" s="845"/>
      <c r="O22" s="845"/>
      <c r="P22" s="844"/>
      <c r="Q22" s="845"/>
      <c r="R22" s="845"/>
      <c r="S22" s="844"/>
      <c r="T22" s="842"/>
      <c r="U22" s="845"/>
      <c r="V22" s="842"/>
      <c r="W22" s="842"/>
      <c r="X22" s="842"/>
      <c r="Y22" s="845"/>
      <c r="Z22" s="845"/>
      <c r="AA22" s="847" t="s">
        <v>1224</v>
      </c>
    </row>
    <row r="23" spans="1:27" ht="13.5" customHeight="1">
      <c r="A23" s="816"/>
      <c r="B23" s="841" t="s">
        <v>1225</v>
      </c>
      <c r="C23" s="848">
        <v>0</v>
      </c>
      <c r="D23" s="845">
        <v>0</v>
      </c>
      <c r="E23" s="844"/>
      <c r="F23" s="845">
        <v>2</v>
      </c>
      <c r="G23" s="845">
        <v>0</v>
      </c>
      <c r="H23" s="845"/>
      <c r="I23" s="845">
        <v>3</v>
      </c>
      <c r="J23" s="845">
        <v>0</v>
      </c>
      <c r="K23" s="845">
        <v>0</v>
      </c>
      <c r="L23" s="845">
        <v>0</v>
      </c>
      <c r="M23" s="845">
        <v>0</v>
      </c>
      <c r="N23" s="845"/>
      <c r="O23" s="845">
        <v>0</v>
      </c>
      <c r="P23" s="844"/>
      <c r="Q23" s="845">
        <v>0</v>
      </c>
      <c r="R23" s="845">
        <v>0</v>
      </c>
      <c r="S23" s="844"/>
      <c r="T23" s="845">
        <v>0</v>
      </c>
      <c r="U23" s="845">
        <v>0</v>
      </c>
      <c r="V23" s="845">
        <v>0</v>
      </c>
      <c r="W23" s="842">
        <v>3</v>
      </c>
      <c r="X23" s="845">
        <v>0</v>
      </c>
      <c r="Y23" s="845">
        <v>0</v>
      </c>
      <c r="Z23" s="845"/>
      <c r="AA23" s="847" t="s">
        <v>1224</v>
      </c>
    </row>
    <row r="24" spans="1:27" ht="13.5" customHeight="1">
      <c r="A24" s="816"/>
      <c r="B24" s="841" t="s">
        <v>1226</v>
      </c>
      <c r="C24" s="848">
        <v>0</v>
      </c>
      <c r="D24" s="845">
        <v>0</v>
      </c>
      <c r="E24" s="844"/>
      <c r="F24" s="845">
        <v>3</v>
      </c>
      <c r="G24" s="845">
        <v>0</v>
      </c>
      <c r="H24" s="845"/>
      <c r="I24" s="845">
        <v>6</v>
      </c>
      <c r="J24" s="845">
        <v>0</v>
      </c>
      <c r="K24" s="842">
        <v>1</v>
      </c>
      <c r="L24" s="845">
        <v>0</v>
      </c>
      <c r="M24" s="845">
        <v>3</v>
      </c>
      <c r="N24" s="845"/>
      <c r="O24" s="845">
        <v>0</v>
      </c>
      <c r="P24" s="844"/>
      <c r="Q24" s="845">
        <v>0</v>
      </c>
      <c r="R24" s="845">
        <v>0</v>
      </c>
      <c r="S24" s="844"/>
      <c r="T24" s="845">
        <v>0</v>
      </c>
      <c r="U24" s="845">
        <v>0</v>
      </c>
      <c r="V24" s="845">
        <v>0</v>
      </c>
      <c r="W24" s="842">
        <v>8</v>
      </c>
      <c r="X24" s="845">
        <v>0</v>
      </c>
      <c r="Y24" s="845">
        <v>0</v>
      </c>
      <c r="Z24" s="845"/>
      <c r="AA24" s="847" t="s">
        <v>1224</v>
      </c>
    </row>
    <row r="25" spans="1:27" ht="13.5" customHeight="1">
      <c r="A25" s="816"/>
      <c r="B25" s="841" t="s">
        <v>1227</v>
      </c>
      <c r="C25" s="848">
        <v>0</v>
      </c>
      <c r="D25" s="845">
        <v>0</v>
      </c>
      <c r="E25" s="844"/>
      <c r="F25" s="845">
        <v>1</v>
      </c>
      <c r="G25" s="845">
        <v>0</v>
      </c>
      <c r="H25" s="845"/>
      <c r="I25" s="845">
        <v>0</v>
      </c>
      <c r="J25" s="845">
        <v>0</v>
      </c>
      <c r="K25" s="845">
        <v>1</v>
      </c>
      <c r="L25" s="845">
        <v>0</v>
      </c>
      <c r="M25" s="845">
        <v>0</v>
      </c>
      <c r="N25" s="845"/>
      <c r="O25" s="845">
        <v>0</v>
      </c>
      <c r="P25" s="844"/>
      <c r="Q25" s="845">
        <v>0</v>
      </c>
      <c r="R25" s="845">
        <v>0</v>
      </c>
      <c r="S25" s="844"/>
      <c r="T25" s="845">
        <v>0</v>
      </c>
      <c r="U25" s="845">
        <v>0</v>
      </c>
      <c r="V25" s="845">
        <v>0</v>
      </c>
      <c r="W25" s="842">
        <v>1</v>
      </c>
      <c r="X25" s="845">
        <v>0</v>
      </c>
      <c r="Y25" s="845">
        <v>0</v>
      </c>
      <c r="Z25" s="845"/>
      <c r="AA25" s="847" t="s">
        <v>1224</v>
      </c>
    </row>
    <row r="26" spans="1:27" ht="13.5" customHeight="1">
      <c r="A26" s="816"/>
      <c r="B26" s="841" t="s">
        <v>1228</v>
      </c>
      <c r="C26" s="848">
        <v>0</v>
      </c>
      <c r="D26" s="845">
        <v>0</v>
      </c>
      <c r="E26" s="844"/>
      <c r="F26" s="845">
        <v>4</v>
      </c>
      <c r="G26" s="845">
        <v>0</v>
      </c>
      <c r="H26" s="845"/>
      <c r="I26" s="845">
        <v>1</v>
      </c>
      <c r="J26" s="845">
        <v>0</v>
      </c>
      <c r="K26" s="845">
        <v>1</v>
      </c>
      <c r="L26" s="845">
        <v>0</v>
      </c>
      <c r="M26" s="845">
        <v>0</v>
      </c>
      <c r="N26" s="845"/>
      <c r="O26" s="845">
        <v>0</v>
      </c>
      <c r="P26" s="844"/>
      <c r="Q26" s="845">
        <v>0</v>
      </c>
      <c r="R26" s="845">
        <v>0</v>
      </c>
      <c r="S26" s="844"/>
      <c r="T26" s="845">
        <v>0</v>
      </c>
      <c r="U26" s="845">
        <v>0</v>
      </c>
      <c r="V26" s="845">
        <v>0</v>
      </c>
      <c r="W26" s="842">
        <v>10</v>
      </c>
      <c r="X26" s="845">
        <v>0</v>
      </c>
      <c r="Y26" s="845">
        <v>0</v>
      </c>
      <c r="Z26" s="845"/>
      <c r="AA26" s="847" t="s">
        <v>1224</v>
      </c>
    </row>
    <row r="27" spans="1:27" ht="13.5" customHeight="1">
      <c r="A27" s="816"/>
      <c r="B27" s="841" t="s">
        <v>1229</v>
      </c>
      <c r="C27" s="848">
        <v>0</v>
      </c>
      <c r="D27" s="845">
        <v>0</v>
      </c>
      <c r="E27" s="844"/>
      <c r="F27" s="845">
        <v>2</v>
      </c>
      <c r="G27" s="845">
        <v>0</v>
      </c>
      <c r="H27" s="845"/>
      <c r="I27" s="845">
        <v>2</v>
      </c>
      <c r="J27" s="845">
        <v>0</v>
      </c>
      <c r="K27" s="842">
        <v>0</v>
      </c>
      <c r="L27" s="845">
        <v>1</v>
      </c>
      <c r="M27" s="845">
        <v>1</v>
      </c>
      <c r="N27" s="845"/>
      <c r="O27" s="845">
        <v>0</v>
      </c>
      <c r="P27" s="844"/>
      <c r="Q27" s="845">
        <v>0</v>
      </c>
      <c r="R27" s="845">
        <v>0</v>
      </c>
      <c r="S27" s="844"/>
      <c r="T27" s="845">
        <v>0</v>
      </c>
      <c r="U27" s="845">
        <v>0</v>
      </c>
      <c r="V27" s="845">
        <v>0</v>
      </c>
      <c r="W27" s="842">
        <v>3</v>
      </c>
      <c r="X27" s="845">
        <v>0</v>
      </c>
      <c r="Y27" s="845">
        <v>0</v>
      </c>
      <c r="Z27" s="845"/>
      <c r="AA27" s="847" t="s">
        <v>1224</v>
      </c>
    </row>
    <row r="28" spans="1:27" ht="13.5" customHeight="1">
      <c r="A28" s="816"/>
      <c r="B28" s="841" t="s">
        <v>1230</v>
      </c>
      <c r="C28" s="848">
        <v>0</v>
      </c>
      <c r="D28" s="845">
        <v>0</v>
      </c>
      <c r="E28" s="844"/>
      <c r="F28" s="845">
        <v>2</v>
      </c>
      <c r="G28" s="845">
        <v>0</v>
      </c>
      <c r="H28" s="845"/>
      <c r="I28" s="845">
        <v>2</v>
      </c>
      <c r="J28" s="845">
        <v>0</v>
      </c>
      <c r="K28" s="845">
        <v>0</v>
      </c>
      <c r="L28" s="845">
        <v>0</v>
      </c>
      <c r="M28" s="845">
        <v>2</v>
      </c>
      <c r="N28" s="845"/>
      <c r="O28" s="845">
        <v>0</v>
      </c>
      <c r="P28" s="844"/>
      <c r="Q28" s="845">
        <v>0</v>
      </c>
      <c r="R28" s="845">
        <v>0</v>
      </c>
      <c r="S28" s="844"/>
      <c r="T28" s="845">
        <v>0</v>
      </c>
      <c r="U28" s="845">
        <v>0</v>
      </c>
      <c r="V28" s="845">
        <v>0</v>
      </c>
      <c r="W28" s="842">
        <v>3</v>
      </c>
      <c r="X28" s="845">
        <v>0</v>
      </c>
      <c r="Y28" s="845">
        <v>0</v>
      </c>
      <c r="Z28" s="845"/>
      <c r="AA28" s="847" t="s">
        <v>1224</v>
      </c>
    </row>
    <row r="29" spans="1:27" ht="13.5" customHeight="1">
      <c r="A29" s="816"/>
      <c r="B29" s="841" t="s">
        <v>1231</v>
      </c>
      <c r="C29" s="848">
        <v>0</v>
      </c>
      <c r="D29" s="845">
        <v>0</v>
      </c>
      <c r="E29" s="844"/>
      <c r="F29" s="845">
        <v>4</v>
      </c>
      <c r="G29" s="845">
        <v>0</v>
      </c>
      <c r="H29" s="845"/>
      <c r="I29" s="845">
        <v>1</v>
      </c>
      <c r="J29" s="845">
        <v>0</v>
      </c>
      <c r="K29" s="845">
        <v>0</v>
      </c>
      <c r="L29" s="845">
        <v>1</v>
      </c>
      <c r="M29" s="845">
        <v>0</v>
      </c>
      <c r="N29" s="845"/>
      <c r="O29" s="845">
        <v>0</v>
      </c>
      <c r="P29" s="844"/>
      <c r="Q29" s="845">
        <v>0</v>
      </c>
      <c r="R29" s="845">
        <v>0</v>
      </c>
      <c r="S29" s="844"/>
      <c r="T29" s="845">
        <v>0</v>
      </c>
      <c r="U29" s="845">
        <v>0</v>
      </c>
      <c r="V29" s="845">
        <v>0</v>
      </c>
      <c r="W29" s="842">
        <v>9</v>
      </c>
      <c r="X29" s="845">
        <v>0</v>
      </c>
      <c r="Y29" s="845">
        <v>0</v>
      </c>
      <c r="Z29" s="845"/>
      <c r="AA29" s="847" t="s">
        <v>1224</v>
      </c>
    </row>
    <row r="30" spans="1:27" ht="13.5" customHeight="1">
      <c r="A30" s="816"/>
      <c r="B30" s="841" t="s">
        <v>1232</v>
      </c>
      <c r="C30" s="848">
        <v>0</v>
      </c>
      <c r="D30" s="845">
        <v>0</v>
      </c>
      <c r="E30" s="844"/>
      <c r="F30" s="845">
        <v>1</v>
      </c>
      <c r="G30" s="845">
        <v>0</v>
      </c>
      <c r="H30" s="845"/>
      <c r="I30" s="845">
        <v>2</v>
      </c>
      <c r="J30" s="845">
        <v>0</v>
      </c>
      <c r="K30" s="845">
        <v>1</v>
      </c>
      <c r="L30" s="845">
        <v>0</v>
      </c>
      <c r="M30" s="845">
        <v>0</v>
      </c>
      <c r="N30" s="845"/>
      <c r="O30" s="845">
        <v>0</v>
      </c>
      <c r="P30" s="844"/>
      <c r="Q30" s="845">
        <v>0</v>
      </c>
      <c r="R30" s="845">
        <v>0</v>
      </c>
      <c r="S30" s="844"/>
      <c r="T30" s="845">
        <v>0</v>
      </c>
      <c r="U30" s="845">
        <v>0</v>
      </c>
      <c r="V30" s="845">
        <v>0</v>
      </c>
      <c r="W30" s="842">
        <v>1</v>
      </c>
      <c r="X30" s="842">
        <v>2</v>
      </c>
      <c r="Y30" s="845">
        <v>0</v>
      </c>
      <c r="Z30" s="845"/>
      <c r="AA30" s="847" t="s">
        <v>1224</v>
      </c>
    </row>
    <row r="31" spans="1:27" ht="13.5" customHeight="1">
      <c r="A31" s="816"/>
      <c r="B31" s="849" t="s">
        <v>1233</v>
      </c>
      <c r="C31" s="850">
        <v>0</v>
      </c>
      <c r="D31" s="851">
        <v>0</v>
      </c>
      <c r="E31" s="852"/>
      <c r="F31" s="851">
        <v>2</v>
      </c>
      <c r="G31" s="851">
        <v>0</v>
      </c>
      <c r="H31" s="851"/>
      <c r="I31" s="851">
        <v>3</v>
      </c>
      <c r="J31" s="851">
        <v>0</v>
      </c>
      <c r="K31" s="851">
        <v>0</v>
      </c>
      <c r="L31" s="851">
        <v>0</v>
      </c>
      <c r="M31" s="851">
        <v>0</v>
      </c>
      <c r="N31" s="851"/>
      <c r="O31" s="851">
        <v>0</v>
      </c>
      <c r="P31" s="852"/>
      <c r="Q31" s="851">
        <v>0</v>
      </c>
      <c r="R31" s="851">
        <v>0</v>
      </c>
      <c r="S31" s="852"/>
      <c r="T31" s="851">
        <v>0</v>
      </c>
      <c r="U31" s="851">
        <v>0</v>
      </c>
      <c r="V31" s="851">
        <v>0</v>
      </c>
      <c r="W31" s="853">
        <v>5</v>
      </c>
      <c r="X31" s="853">
        <v>1</v>
      </c>
      <c r="Y31" s="851">
        <v>0</v>
      </c>
      <c r="Z31" s="851"/>
      <c r="AA31" s="854" t="s">
        <v>1224</v>
      </c>
    </row>
    <row r="32" ht="12">
      <c r="B32" s="810" t="s">
        <v>1257</v>
      </c>
    </row>
    <row r="33" ht="12">
      <c r="B33" s="810" t="s">
        <v>1258</v>
      </c>
    </row>
  </sheetData>
  <mergeCells count="14">
    <mergeCell ref="Z4:AA6"/>
    <mergeCell ref="U5:U7"/>
    <mergeCell ref="L5:M6"/>
    <mergeCell ref="V5:V7"/>
    <mergeCell ref="U4:X4"/>
    <mergeCell ref="N5:O7"/>
    <mergeCell ref="G4:T4"/>
    <mergeCell ref="C4:F4"/>
    <mergeCell ref="P5:Q7"/>
    <mergeCell ref="R5:T6"/>
    <mergeCell ref="B5:B6"/>
    <mergeCell ref="J5:K6"/>
    <mergeCell ref="D5:F6"/>
    <mergeCell ref="G5:I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31"/>
  <sheetViews>
    <sheetView workbookViewId="0" topLeftCell="A1">
      <selection activeCell="A1" sqref="A1"/>
    </sheetView>
  </sheetViews>
  <sheetFormatPr defaultColWidth="9.00390625" defaultRowHeight="13.5"/>
  <cols>
    <col min="1" max="1" width="3.375" style="628" customWidth="1"/>
    <col min="2" max="2" width="3.125" style="628" customWidth="1"/>
    <col min="3" max="3" width="22.25390625" style="628" customWidth="1"/>
    <col min="4" max="7" width="10.625" style="628" customWidth="1"/>
    <col min="8" max="8" width="6.375" style="628" customWidth="1"/>
    <col min="9" max="9" width="13.875" style="628" customWidth="1"/>
    <col min="10" max="10" width="10.625" style="628" customWidth="1"/>
    <col min="11" max="13" width="10.50390625" style="628" customWidth="1"/>
    <col min="14" max="16384" width="9.00390625" style="628" customWidth="1"/>
  </cols>
  <sheetData>
    <row r="2" ht="14.25">
      <c r="B2" s="641" t="s">
        <v>1308</v>
      </c>
    </row>
    <row r="3" spans="2:13" s="327" customFormat="1" ht="12.75" thickBot="1">
      <c r="B3" s="855"/>
      <c r="C3" s="855"/>
      <c r="D3" s="855"/>
      <c r="E3" s="855"/>
      <c r="F3" s="855"/>
      <c r="G3" s="855"/>
      <c r="H3" s="855"/>
      <c r="I3" s="855"/>
      <c r="J3" s="855"/>
      <c r="K3" s="855"/>
      <c r="L3" s="855"/>
      <c r="M3" s="856" t="s">
        <v>1260</v>
      </c>
    </row>
    <row r="4" spans="2:13" s="327" customFormat="1" ht="36.75" thickTop="1">
      <c r="B4" s="1367" t="s">
        <v>1261</v>
      </c>
      <c r="C4" s="1369"/>
      <c r="D4" s="332" t="s">
        <v>1262</v>
      </c>
      <c r="E4" s="332" t="s">
        <v>1263</v>
      </c>
      <c r="F4" s="332" t="s">
        <v>1264</v>
      </c>
      <c r="G4" s="857" t="s">
        <v>1265</v>
      </c>
      <c r="H4" s="1368" t="s">
        <v>1266</v>
      </c>
      <c r="I4" s="1369"/>
      <c r="J4" s="332" t="s">
        <v>1262</v>
      </c>
      <c r="K4" s="332" t="s">
        <v>1263</v>
      </c>
      <c r="L4" s="332" t="s">
        <v>1264</v>
      </c>
      <c r="M4" s="332" t="s">
        <v>1265</v>
      </c>
    </row>
    <row r="5" spans="1:13" s="862" customFormat="1" ht="12">
      <c r="A5" s="341"/>
      <c r="B5" s="1729" t="s">
        <v>1267</v>
      </c>
      <c r="C5" s="1730"/>
      <c r="D5" s="102">
        <f>SUM(D7,D26,D28,J5,J6,J10,J11,J15,J17,J19,J20,J23,J26,J29)</f>
        <v>133814</v>
      </c>
      <c r="E5" s="102">
        <f>SUM(E7,E26,E28,K5,K6,K10,K11,K15,K17,K19,K20,K23,K26,K29)</f>
        <v>152965</v>
      </c>
      <c r="F5" s="102">
        <f>SUM(F7,F26,F28,L5,L6,L10,L11,L15,L17,L19,L20,L23,L26,L29)</f>
        <v>167456</v>
      </c>
      <c r="G5" s="858">
        <f>SUM(G7,G26,G28,M5,M6,M10,M11,M15,M17,M19,M20,M23,M26,M29)</f>
        <v>201081</v>
      </c>
      <c r="H5" s="1731" t="s">
        <v>1268</v>
      </c>
      <c r="I5" s="1732"/>
      <c r="J5" s="860">
        <v>463</v>
      </c>
      <c r="K5" s="860">
        <v>386</v>
      </c>
      <c r="L5" s="99">
        <v>524</v>
      </c>
      <c r="M5" s="861">
        <v>634</v>
      </c>
    </row>
    <row r="6" spans="1:16" s="862" customFormat="1" ht="12">
      <c r="A6" s="341"/>
      <c r="B6" s="863"/>
      <c r="C6" s="864"/>
      <c r="D6" s="865"/>
      <c r="E6" s="865"/>
      <c r="F6" s="102"/>
      <c r="G6" s="866"/>
      <c r="H6" s="1731" t="s">
        <v>1269</v>
      </c>
      <c r="I6" s="1732"/>
      <c r="J6" s="860">
        <v>1108</v>
      </c>
      <c r="K6" s="860">
        <v>1400</v>
      </c>
      <c r="L6" s="99">
        <v>1381</v>
      </c>
      <c r="M6" s="302">
        <v>1423</v>
      </c>
      <c r="O6" s="628"/>
      <c r="P6" s="628"/>
    </row>
    <row r="7" spans="1:13" ht="12">
      <c r="A7" s="327"/>
      <c r="B7" s="1572" t="s">
        <v>1270</v>
      </c>
      <c r="C7" s="1574"/>
      <c r="D7" s="99">
        <f>SUM(D8:D24)</f>
        <v>44692</v>
      </c>
      <c r="E7" s="99">
        <f>SUM(E8:E24)</f>
        <v>50094</v>
      </c>
      <c r="F7" s="99">
        <f>SUM(F8:F24)</f>
        <v>51592</v>
      </c>
      <c r="G7" s="867">
        <f>SUM(G8:G24)</f>
        <v>58594</v>
      </c>
      <c r="H7" s="164"/>
      <c r="I7" s="97" t="s">
        <v>1271</v>
      </c>
      <c r="J7" s="860">
        <v>117</v>
      </c>
      <c r="K7" s="860">
        <v>164</v>
      </c>
      <c r="L7" s="99">
        <v>114</v>
      </c>
      <c r="M7" s="302">
        <v>66</v>
      </c>
    </row>
    <row r="8" spans="1:13" ht="12">
      <c r="A8" s="327"/>
      <c r="B8" s="868"/>
      <c r="C8" s="869" t="s">
        <v>1198</v>
      </c>
      <c r="D8" s="860">
        <v>8632</v>
      </c>
      <c r="E8" s="860">
        <v>8781</v>
      </c>
      <c r="F8" s="870">
        <v>8579</v>
      </c>
      <c r="G8" s="867">
        <v>8906</v>
      </c>
      <c r="H8" s="101"/>
      <c r="I8" s="97" t="s">
        <v>1272</v>
      </c>
      <c r="J8" s="860">
        <v>78</v>
      </c>
      <c r="K8" s="860">
        <v>272</v>
      </c>
      <c r="L8" s="99">
        <v>194</v>
      </c>
      <c r="M8" s="302">
        <v>208</v>
      </c>
    </row>
    <row r="9" spans="1:13" ht="12">
      <c r="A9" s="327"/>
      <c r="B9" s="871"/>
      <c r="C9" s="869" t="s">
        <v>1273</v>
      </c>
      <c r="D9" s="860">
        <v>9919</v>
      </c>
      <c r="E9" s="860">
        <v>10440</v>
      </c>
      <c r="F9" s="870">
        <v>10380</v>
      </c>
      <c r="G9" s="867">
        <v>12582</v>
      </c>
      <c r="H9" s="1731"/>
      <c r="I9" s="1732"/>
      <c r="J9" s="860"/>
      <c r="K9" s="860"/>
      <c r="L9" s="99"/>
      <c r="M9" s="302"/>
    </row>
    <row r="10" spans="1:13" ht="12">
      <c r="A10" s="327"/>
      <c r="B10" s="872"/>
      <c r="C10" s="869" t="s">
        <v>1274</v>
      </c>
      <c r="D10" s="860">
        <v>7278</v>
      </c>
      <c r="E10" s="860">
        <v>8075</v>
      </c>
      <c r="F10" s="870">
        <v>8704</v>
      </c>
      <c r="G10" s="867">
        <v>9911</v>
      </c>
      <c r="H10" s="1731" t="s">
        <v>1275</v>
      </c>
      <c r="I10" s="1732"/>
      <c r="J10" s="860">
        <v>9494</v>
      </c>
      <c r="K10" s="860">
        <v>10570</v>
      </c>
      <c r="L10" s="99">
        <v>11182</v>
      </c>
      <c r="M10" s="302">
        <v>13815</v>
      </c>
    </row>
    <row r="11" spans="1:13" ht="12">
      <c r="A11" s="327"/>
      <c r="B11" s="872"/>
      <c r="C11" s="869" t="s">
        <v>1276</v>
      </c>
      <c r="D11" s="860">
        <v>341</v>
      </c>
      <c r="E11" s="860">
        <v>371</v>
      </c>
      <c r="F11" s="870">
        <v>519</v>
      </c>
      <c r="G11" s="867">
        <v>571</v>
      </c>
      <c r="H11" s="1731" t="s">
        <v>1277</v>
      </c>
      <c r="I11" s="1732"/>
      <c r="J11" s="100">
        <f>SUM(J12:J13)</f>
        <v>45854</v>
      </c>
      <c r="K11" s="100">
        <f>SUM(K12:K13)</f>
        <v>50294</v>
      </c>
      <c r="L11" s="100">
        <f>SUM(L12:L13)</f>
        <v>55985</v>
      </c>
      <c r="M11" s="281">
        <f>SUM(M12:M13)</f>
        <v>64519</v>
      </c>
    </row>
    <row r="12" spans="1:13" ht="12">
      <c r="A12" s="327"/>
      <c r="B12" s="872"/>
      <c r="C12" s="869" t="s">
        <v>1278</v>
      </c>
      <c r="D12" s="860">
        <v>757</v>
      </c>
      <c r="E12" s="860">
        <v>906</v>
      </c>
      <c r="F12" s="870">
        <v>961</v>
      </c>
      <c r="G12" s="867">
        <v>1011</v>
      </c>
      <c r="H12" s="101"/>
      <c r="I12" s="97" t="s">
        <v>1279</v>
      </c>
      <c r="J12" s="860">
        <v>25627</v>
      </c>
      <c r="K12" s="860">
        <v>26655</v>
      </c>
      <c r="L12" s="99">
        <v>28536</v>
      </c>
      <c r="M12" s="281">
        <v>31874</v>
      </c>
    </row>
    <row r="13" spans="1:13" ht="12">
      <c r="A13" s="327"/>
      <c r="B13" s="872"/>
      <c r="C13" s="869" t="s">
        <v>1280</v>
      </c>
      <c r="D13" s="860">
        <v>1531</v>
      </c>
      <c r="E13" s="860">
        <v>1793</v>
      </c>
      <c r="F13" s="870">
        <v>2043</v>
      </c>
      <c r="G13" s="867">
        <v>2064</v>
      </c>
      <c r="H13" s="101"/>
      <c r="I13" s="97" t="s">
        <v>1281</v>
      </c>
      <c r="J13" s="860">
        <v>20227</v>
      </c>
      <c r="K13" s="860">
        <v>23639</v>
      </c>
      <c r="L13" s="99">
        <v>27449</v>
      </c>
      <c r="M13" s="302">
        <v>32645</v>
      </c>
    </row>
    <row r="14" spans="1:13" ht="12">
      <c r="A14" s="327"/>
      <c r="B14" s="872"/>
      <c r="C14" s="869" t="s">
        <v>1282</v>
      </c>
      <c r="D14" s="860">
        <v>12</v>
      </c>
      <c r="E14" s="860">
        <v>12</v>
      </c>
      <c r="F14" s="870">
        <v>12</v>
      </c>
      <c r="G14" s="867">
        <v>13</v>
      </c>
      <c r="H14" s="101"/>
      <c r="I14" s="94"/>
      <c r="J14" s="860"/>
      <c r="K14" s="860"/>
      <c r="L14" s="99"/>
      <c r="M14" s="281"/>
    </row>
    <row r="15" spans="1:13" ht="12">
      <c r="A15" s="327"/>
      <c r="B15" s="872"/>
      <c r="C15" s="869" t="s">
        <v>1283</v>
      </c>
      <c r="D15" s="860">
        <v>14</v>
      </c>
      <c r="E15" s="860">
        <v>25</v>
      </c>
      <c r="F15" s="870">
        <v>25</v>
      </c>
      <c r="G15" s="867">
        <v>19</v>
      </c>
      <c r="H15" s="1731" t="s">
        <v>1284</v>
      </c>
      <c r="I15" s="1732"/>
      <c r="J15" s="860">
        <v>352</v>
      </c>
      <c r="K15" s="860">
        <v>380</v>
      </c>
      <c r="L15" s="99">
        <v>510</v>
      </c>
      <c r="M15" s="302">
        <v>264</v>
      </c>
    </row>
    <row r="16" spans="1:13" ht="12">
      <c r="A16" s="327"/>
      <c r="B16" s="872"/>
      <c r="C16" s="869" t="s">
        <v>1285</v>
      </c>
      <c r="D16" s="860">
        <v>2518</v>
      </c>
      <c r="E16" s="860">
        <v>3289</v>
      </c>
      <c r="F16" s="870">
        <v>4103</v>
      </c>
      <c r="G16" s="867">
        <v>4403</v>
      </c>
      <c r="H16" s="1731"/>
      <c r="I16" s="1732"/>
      <c r="J16" s="860"/>
      <c r="K16" s="860"/>
      <c r="L16" s="99"/>
      <c r="M16" s="302"/>
    </row>
    <row r="17" spans="1:13" ht="12">
      <c r="A17" s="327"/>
      <c r="B17" s="872"/>
      <c r="C17" s="869" t="s">
        <v>1286</v>
      </c>
      <c r="D17" s="860">
        <v>1209</v>
      </c>
      <c r="E17" s="860">
        <v>687</v>
      </c>
      <c r="F17" s="870">
        <v>1130</v>
      </c>
      <c r="G17" s="867">
        <v>1173</v>
      </c>
      <c r="H17" s="1731" t="s">
        <v>1287</v>
      </c>
      <c r="I17" s="1732"/>
      <c r="J17" s="860">
        <v>4524</v>
      </c>
      <c r="K17" s="860">
        <v>6811</v>
      </c>
      <c r="L17" s="99">
        <v>7235</v>
      </c>
      <c r="M17" s="281">
        <v>10246</v>
      </c>
    </row>
    <row r="18" spans="1:13" ht="12">
      <c r="A18" s="327"/>
      <c r="B18" s="872"/>
      <c r="C18" s="869" t="s">
        <v>1288</v>
      </c>
      <c r="D18" s="860">
        <v>435</v>
      </c>
      <c r="E18" s="860">
        <v>429</v>
      </c>
      <c r="F18" s="870">
        <v>761</v>
      </c>
      <c r="G18" s="867">
        <v>910</v>
      </c>
      <c r="H18" s="1731"/>
      <c r="I18" s="1732"/>
      <c r="J18" s="860"/>
      <c r="K18" s="860"/>
      <c r="L18" s="99"/>
      <c r="M18" s="281"/>
    </row>
    <row r="19" spans="1:13" ht="12">
      <c r="A19" s="327"/>
      <c r="B19" s="872"/>
      <c r="C19" s="869" t="s">
        <v>1289</v>
      </c>
      <c r="D19" s="860">
        <v>1127</v>
      </c>
      <c r="E19" s="860">
        <v>1712</v>
      </c>
      <c r="F19" s="870">
        <v>1441</v>
      </c>
      <c r="G19" s="867">
        <v>1664</v>
      </c>
      <c r="H19" s="1731" t="s">
        <v>1290</v>
      </c>
      <c r="I19" s="1732"/>
      <c r="J19" s="860">
        <v>4172</v>
      </c>
      <c r="K19" s="860">
        <v>4704</v>
      </c>
      <c r="L19" s="99">
        <v>4489</v>
      </c>
      <c r="M19" s="302">
        <v>4378</v>
      </c>
    </row>
    <row r="20" spans="1:13" ht="12">
      <c r="A20" s="327"/>
      <c r="B20" s="872"/>
      <c r="C20" s="869" t="s">
        <v>1291</v>
      </c>
      <c r="D20" s="860">
        <v>4784</v>
      </c>
      <c r="E20" s="860">
        <v>5175</v>
      </c>
      <c r="F20" s="870">
        <v>5432</v>
      </c>
      <c r="G20" s="867">
        <v>5598</v>
      </c>
      <c r="H20" s="1731" t="s">
        <v>1292</v>
      </c>
      <c r="I20" s="1732"/>
      <c r="J20" s="860">
        <v>372</v>
      </c>
      <c r="K20" s="860">
        <v>591</v>
      </c>
      <c r="L20" s="99">
        <v>709</v>
      </c>
      <c r="M20" s="281">
        <v>822</v>
      </c>
    </row>
    <row r="21" spans="1:13" ht="12">
      <c r="A21" s="327"/>
      <c r="B21" s="872"/>
      <c r="C21" s="869" t="s">
        <v>1293</v>
      </c>
      <c r="D21" s="860">
        <v>4021</v>
      </c>
      <c r="E21" s="860">
        <v>3683</v>
      </c>
      <c r="F21" s="870">
        <v>3466</v>
      </c>
      <c r="G21" s="867">
        <v>4856</v>
      </c>
      <c r="H21" s="164"/>
      <c r="I21" s="97" t="s">
        <v>1294</v>
      </c>
      <c r="J21" s="860">
        <v>200</v>
      </c>
      <c r="K21" s="860">
        <v>400</v>
      </c>
      <c r="L21" s="99">
        <v>0</v>
      </c>
      <c r="M21" s="281">
        <v>684</v>
      </c>
    </row>
    <row r="22" spans="1:13" ht="12">
      <c r="A22" s="327"/>
      <c r="B22" s="872"/>
      <c r="C22" s="869" t="s">
        <v>1295</v>
      </c>
      <c r="D22" s="860">
        <v>313</v>
      </c>
      <c r="E22" s="860">
        <v>299</v>
      </c>
      <c r="F22" s="870">
        <v>360</v>
      </c>
      <c r="G22" s="867">
        <v>288</v>
      </c>
      <c r="H22" s="164"/>
      <c r="I22" s="97" t="s">
        <v>1296</v>
      </c>
      <c r="J22" s="860">
        <v>161</v>
      </c>
      <c r="K22" s="860">
        <v>179</v>
      </c>
      <c r="L22" s="99">
        <v>0</v>
      </c>
      <c r="M22" s="281">
        <v>123</v>
      </c>
    </row>
    <row r="23" spans="1:13" ht="12">
      <c r="A23" s="327"/>
      <c r="B23" s="872"/>
      <c r="C23" s="869" t="s">
        <v>1297</v>
      </c>
      <c r="D23" s="860">
        <v>87</v>
      </c>
      <c r="E23" s="860">
        <v>1715</v>
      </c>
      <c r="F23" s="870">
        <v>1341</v>
      </c>
      <c r="G23" s="867">
        <v>2078</v>
      </c>
      <c r="H23" s="1731" t="s">
        <v>1298</v>
      </c>
      <c r="I23" s="1732"/>
      <c r="J23" s="860">
        <v>8110</v>
      </c>
      <c r="K23" s="860">
        <v>9766</v>
      </c>
      <c r="L23" s="99">
        <v>11985</v>
      </c>
      <c r="M23" s="281">
        <v>15411</v>
      </c>
    </row>
    <row r="24" spans="1:13" ht="12">
      <c r="A24" s="327"/>
      <c r="B24" s="872"/>
      <c r="C24" s="869" t="s">
        <v>1299</v>
      </c>
      <c r="D24" s="860">
        <v>1714</v>
      </c>
      <c r="E24" s="860">
        <v>2702</v>
      </c>
      <c r="F24" s="870">
        <v>2335</v>
      </c>
      <c r="G24" s="867">
        <v>2547</v>
      </c>
      <c r="H24" s="164"/>
      <c r="I24" s="97" t="s">
        <v>1300</v>
      </c>
      <c r="J24" s="860">
        <v>1748</v>
      </c>
      <c r="K24" s="860">
        <v>2038</v>
      </c>
      <c r="L24" s="99">
        <v>2391</v>
      </c>
      <c r="M24" s="281">
        <v>2829</v>
      </c>
    </row>
    <row r="25" spans="1:13" ht="12">
      <c r="A25" s="327"/>
      <c r="B25" s="872"/>
      <c r="C25" s="869"/>
      <c r="D25" s="860"/>
      <c r="E25" s="860"/>
      <c r="F25" s="870"/>
      <c r="G25" s="867"/>
      <c r="H25" s="101"/>
      <c r="I25" s="97" t="s">
        <v>1301</v>
      </c>
      <c r="J25" s="860">
        <v>672</v>
      </c>
      <c r="K25" s="860">
        <v>680</v>
      </c>
      <c r="L25" s="99">
        <v>1163</v>
      </c>
      <c r="M25" s="281">
        <v>1869</v>
      </c>
    </row>
    <row r="26" spans="1:13" ht="12">
      <c r="A26" s="327"/>
      <c r="B26" s="1572" t="s">
        <v>1302</v>
      </c>
      <c r="C26" s="1574"/>
      <c r="D26" s="860">
        <v>3122</v>
      </c>
      <c r="E26" s="860">
        <v>3539</v>
      </c>
      <c r="F26" s="99">
        <v>3496</v>
      </c>
      <c r="G26" s="867">
        <v>3945</v>
      </c>
      <c r="H26" s="1731" t="s">
        <v>1303</v>
      </c>
      <c r="I26" s="1732"/>
      <c r="J26" s="860">
        <f>SUM(J27:J28)</f>
        <v>2408</v>
      </c>
      <c r="K26" s="860">
        <f>SUM(K27:K28)</f>
        <v>3538</v>
      </c>
      <c r="L26" s="860">
        <f>SUM(L27:L28)</f>
        <v>4786</v>
      </c>
      <c r="M26" s="302">
        <f>SUM(M27:M28)</f>
        <v>4775</v>
      </c>
    </row>
    <row r="27" spans="1:13" ht="12">
      <c r="A27" s="327"/>
      <c r="B27" s="619"/>
      <c r="C27" s="347"/>
      <c r="D27" s="860"/>
      <c r="E27" s="860"/>
      <c r="F27" s="99"/>
      <c r="G27" s="867"/>
      <c r="H27" s="873"/>
      <c r="I27" s="874" t="s">
        <v>1304</v>
      </c>
      <c r="J27" s="860">
        <v>0</v>
      </c>
      <c r="K27" s="860">
        <v>0</v>
      </c>
      <c r="L27" s="875">
        <v>300</v>
      </c>
      <c r="M27" s="302">
        <v>300</v>
      </c>
    </row>
    <row r="28" spans="1:13" ht="12">
      <c r="A28" s="327"/>
      <c r="B28" s="1572" t="s">
        <v>1305</v>
      </c>
      <c r="C28" s="1574"/>
      <c r="D28" s="860">
        <v>210</v>
      </c>
      <c r="E28" s="860">
        <v>208</v>
      </c>
      <c r="F28" s="99">
        <v>220</v>
      </c>
      <c r="G28" s="867">
        <v>214</v>
      </c>
      <c r="H28" s="876"/>
      <c r="I28" s="97" t="s">
        <v>1306</v>
      </c>
      <c r="J28" s="860">
        <v>2408</v>
      </c>
      <c r="K28" s="860">
        <v>3538</v>
      </c>
      <c r="L28" s="875">
        <v>4486</v>
      </c>
      <c r="M28" s="302">
        <v>4475</v>
      </c>
    </row>
    <row r="29" spans="1:13" ht="12">
      <c r="A29" s="327"/>
      <c r="B29" s="1733"/>
      <c r="C29" s="1734"/>
      <c r="D29" s="108"/>
      <c r="E29" s="109"/>
      <c r="F29" s="877"/>
      <c r="G29" s="878"/>
      <c r="H29" s="1736" t="s">
        <v>197</v>
      </c>
      <c r="I29" s="1737"/>
      <c r="J29" s="109">
        <v>8933</v>
      </c>
      <c r="K29" s="109">
        <v>10684</v>
      </c>
      <c r="L29" s="879">
        <v>13362</v>
      </c>
      <c r="M29" s="880">
        <v>22041</v>
      </c>
    </row>
    <row r="30" ht="12">
      <c r="B30" s="628" t="s">
        <v>1307</v>
      </c>
    </row>
    <row r="31" spans="8:10" ht="12">
      <c r="H31" s="1735"/>
      <c r="I31" s="1735"/>
      <c r="J31" s="881"/>
    </row>
  </sheetData>
  <mergeCells count="22">
    <mergeCell ref="H31:I31"/>
    <mergeCell ref="H16:I16"/>
    <mergeCell ref="H18:I18"/>
    <mergeCell ref="H20:I20"/>
    <mergeCell ref="H17:I17"/>
    <mergeCell ref="H19:I19"/>
    <mergeCell ref="H23:I23"/>
    <mergeCell ref="H29:I29"/>
    <mergeCell ref="B28:C28"/>
    <mergeCell ref="B29:C29"/>
    <mergeCell ref="H5:I5"/>
    <mergeCell ref="H9:I9"/>
    <mergeCell ref="B26:C26"/>
    <mergeCell ref="H26:I26"/>
    <mergeCell ref="H15:I15"/>
    <mergeCell ref="H10:I10"/>
    <mergeCell ref="B4:C4"/>
    <mergeCell ref="B5:C5"/>
    <mergeCell ref="H11:I11"/>
    <mergeCell ref="B7:C7"/>
    <mergeCell ref="H4:I4"/>
    <mergeCell ref="H6:I6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40"/>
  <sheetViews>
    <sheetView workbookViewId="0" topLeftCell="A1">
      <selection activeCell="A1" sqref="A1"/>
    </sheetView>
  </sheetViews>
  <sheetFormatPr defaultColWidth="9.00390625" defaultRowHeight="13.5"/>
  <cols>
    <col min="1" max="1" width="3.375" style="628" customWidth="1"/>
    <col min="2" max="2" width="3.125" style="628" customWidth="1"/>
    <col min="3" max="3" width="20.75390625" style="628" customWidth="1"/>
    <col min="4" max="8" width="12.75390625" style="628" customWidth="1"/>
    <col min="9" max="12" width="7.625" style="628" customWidth="1"/>
    <col min="13" max="16384" width="9.00390625" style="628" customWidth="1"/>
  </cols>
  <sheetData>
    <row r="2" ht="14.25">
      <c r="B2" s="641" t="s">
        <v>1324</v>
      </c>
    </row>
    <row r="3" spans="2:8" s="327" customFormat="1" ht="12.75" thickBot="1">
      <c r="B3" s="855"/>
      <c r="C3" s="855"/>
      <c r="D3" s="855"/>
      <c r="E3" s="855"/>
      <c r="F3" s="855"/>
      <c r="G3" s="855"/>
      <c r="H3" s="856" t="s">
        <v>1260</v>
      </c>
    </row>
    <row r="4" spans="2:8" s="327" customFormat="1" ht="32.25" customHeight="1" thickTop="1">
      <c r="B4" s="882" t="s">
        <v>1309</v>
      </c>
      <c r="C4" s="883"/>
      <c r="D4" s="332" t="s">
        <v>1310</v>
      </c>
      <c r="E4" s="332" t="s">
        <v>1311</v>
      </c>
      <c r="F4" s="332" t="s">
        <v>1312</v>
      </c>
      <c r="G4" s="332" t="s">
        <v>1313</v>
      </c>
      <c r="H4" s="332" t="s">
        <v>1314</v>
      </c>
    </row>
    <row r="5" spans="1:8" ht="12">
      <c r="A5" s="327"/>
      <c r="B5" s="1572" t="s">
        <v>1270</v>
      </c>
      <c r="C5" s="1574"/>
      <c r="D5" s="884">
        <v>18991</v>
      </c>
      <c r="E5" s="884">
        <v>21220</v>
      </c>
      <c r="F5" s="884">
        <v>22592</v>
      </c>
      <c r="G5" s="350">
        <v>25713</v>
      </c>
      <c r="H5" s="351">
        <v>28495</v>
      </c>
    </row>
    <row r="6" spans="1:8" ht="12">
      <c r="A6" s="327"/>
      <c r="B6" s="868"/>
      <c r="C6" s="885" t="s">
        <v>1315</v>
      </c>
      <c r="D6" s="884">
        <v>2472</v>
      </c>
      <c r="E6" s="884">
        <v>2906</v>
      </c>
      <c r="F6" s="884">
        <v>2944</v>
      </c>
      <c r="G6" s="350">
        <v>3618</v>
      </c>
      <c r="H6" s="351">
        <v>4446</v>
      </c>
    </row>
    <row r="7" spans="1:8" ht="12">
      <c r="A7" s="327"/>
      <c r="B7" s="886"/>
      <c r="C7" s="885" t="s">
        <v>1273</v>
      </c>
      <c r="D7" s="884">
        <v>3276</v>
      </c>
      <c r="E7" s="884">
        <v>3981</v>
      </c>
      <c r="F7" s="884">
        <v>4146</v>
      </c>
      <c r="G7" s="350">
        <v>4110</v>
      </c>
      <c r="H7" s="351">
        <v>4716</v>
      </c>
    </row>
    <row r="8" spans="1:8" ht="12">
      <c r="A8" s="327"/>
      <c r="B8" s="887"/>
      <c r="C8" s="885" t="s">
        <v>1274</v>
      </c>
      <c r="D8" s="884">
        <v>4905</v>
      </c>
      <c r="E8" s="884">
        <v>4824</v>
      </c>
      <c r="F8" s="884">
        <v>5059</v>
      </c>
      <c r="G8" s="350">
        <v>5669</v>
      </c>
      <c r="H8" s="351">
        <v>5174</v>
      </c>
    </row>
    <row r="9" spans="1:8" ht="12">
      <c r="A9" s="327"/>
      <c r="B9" s="887"/>
      <c r="C9" s="347" t="s">
        <v>1280</v>
      </c>
      <c r="D9" s="884">
        <v>640</v>
      </c>
      <c r="E9" s="884">
        <v>795</v>
      </c>
      <c r="F9" s="884">
        <v>975</v>
      </c>
      <c r="G9" s="350">
        <v>1390</v>
      </c>
      <c r="H9" s="351">
        <v>1545</v>
      </c>
    </row>
    <row r="10" spans="1:8" ht="12">
      <c r="A10" s="327"/>
      <c r="B10" s="887"/>
      <c r="C10" s="347" t="s">
        <v>1316</v>
      </c>
      <c r="D10" s="884">
        <v>0</v>
      </c>
      <c r="E10" s="884">
        <v>0</v>
      </c>
      <c r="F10" s="884">
        <v>0</v>
      </c>
      <c r="G10" s="350">
        <v>0</v>
      </c>
      <c r="H10" s="351">
        <v>0</v>
      </c>
    </row>
    <row r="11" spans="1:8" ht="12">
      <c r="A11" s="327"/>
      <c r="B11" s="887"/>
      <c r="C11" s="885" t="s">
        <v>1317</v>
      </c>
      <c r="D11" s="884">
        <v>741</v>
      </c>
      <c r="E11" s="884">
        <v>929</v>
      </c>
      <c r="F11" s="884">
        <v>608</v>
      </c>
      <c r="G11" s="350">
        <v>620</v>
      </c>
      <c r="H11" s="351">
        <v>908</v>
      </c>
    </row>
    <row r="12" spans="1:8" ht="12">
      <c r="A12" s="327"/>
      <c r="B12" s="887"/>
      <c r="C12" s="885" t="s">
        <v>1286</v>
      </c>
      <c r="D12" s="884">
        <v>1485</v>
      </c>
      <c r="E12" s="884">
        <v>1474</v>
      </c>
      <c r="F12" s="884">
        <v>1174</v>
      </c>
      <c r="G12" s="350">
        <v>1507</v>
      </c>
      <c r="H12" s="351">
        <v>1663</v>
      </c>
    </row>
    <row r="13" spans="1:8" ht="12">
      <c r="A13" s="327"/>
      <c r="B13" s="887"/>
      <c r="C13" s="885" t="s">
        <v>341</v>
      </c>
      <c r="D13" s="884">
        <v>1358</v>
      </c>
      <c r="E13" s="884">
        <v>1557</v>
      </c>
      <c r="F13" s="884">
        <v>1923</v>
      </c>
      <c r="G13" s="350">
        <v>1958</v>
      </c>
      <c r="H13" s="351">
        <v>1597</v>
      </c>
    </row>
    <row r="14" spans="1:8" ht="12">
      <c r="A14" s="327"/>
      <c r="B14" s="887"/>
      <c r="C14" s="885" t="s">
        <v>1318</v>
      </c>
      <c r="D14" s="884">
        <v>831</v>
      </c>
      <c r="E14" s="884">
        <v>778</v>
      </c>
      <c r="F14" s="884">
        <v>1326</v>
      </c>
      <c r="G14" s="350">
        <v>1548</v>
      </c>
      <c r="H14" s="351">
        <v>1318</v>
      </c>
    </row>
    <row r="15" spans="1:8" ht="12">
      <c r="A15" s="327"/>
      <c r="B15" s="887"/>
      <c r="C15" s="885"/>
      <c r="D15" s="884"/>
      <c r="E15" s="884"/>
      <c r="F15" s="884"/>
      <c r="G15" s="350"/>
      <c r="H15" s="351"/>
    </row>
    <row r="16" spans="1:8" ht="12">
      <c r="A16" s="327"/>
      <c r="B16" s="1572" t="s">
        <v>1302</v>
      </c>
      <c r="C16" s="1574"/>
      <c r="D16" s="884">
        <v>1204</v>
      </c>
      <c r="E16" s="884">
        <v>1186</v>
      </c>
      <c r="F16" s="884">
        <v>1156</v>
      </c>
      <c r="G16" s="350">
        <v>2030</v>
      </c>
      <c r="H16" s="351">
        <v>2315</v>
      </c>
    </row>
    <row r="17" spans="1:8" ht="12">
      <c r="A17" s="327"/>
      <c r="B17" s="1572" t="s">
        <v>1305</v>
      </c>
      <c r="C17" s="1574"/>
      <c r="D17" s="884">
        <v>215</v>
      </c>
      <c r="E17" s="884">
        <v>225</v>
      </c>
      <c r="F17" s="884">
        <v>239</v>
      </c>
      <c r="G17" s="350">
        <v>352</v>
      </c>
      <c r="H17" s="351">
        <v>356</v>
      </c>
    </row>
    <row r="18" spans="1:8" ht="12">
      <c r="A18" s="327"/>
      <c r="B18" s="1572" t="s">
        <v>1268</v>
      </c>
      <c r="C18" s="1574"/>
      <c r="D18" s="884">
        <v>144</v>
      </c>
      <c r="E18" s="884">
        <v>176</v>
      </c>
      <c r="F18" s="884">
        <v>184</v>
      </c>
      <c r="G18" s="350">
        <v>223</v>
      </c>
      <c r="H18" s="351">
        <v>324</v>
      </c>
    </row>
    <row r="19" spans="1:8" ht="12">
      <c r="A19" s="327"/>
      <c r="B19" s="1572" t="s">
        <v>1269</v>
      </c>
      <c r="C19" s="1574"/>
      <c r="D19" s="884">
        <v>495</v>
      </c>
      <c r="E19" s="884">
        <v>472</v>
      </c>
      <c r="F19" s="884">
        <v>481</v>
      </c>
      <c r="G19" s="350">
        <v>405</v>
      </c>
      <c r="H19" s="351">
        <v>648</v>
      </c>
    </row>
    <row r="20" spans="1:8" ht="12">
      <c r="A20" s="327"/>
      <c r="B20" s="1572" t="s">
        <v>1275</v>
      </c>
      <c r="C20" s="1574"/>
      <c r="D20" s="888">
        <v>8557</v>
      </c>
      <c r="E20" s="350">
        <v>9110</v>
      </c>
      <c r="F20" s="350">
        <v>9579</v>
      </c>
      <c r="G20" s="350">
        <v>11750</v>
      </c>
      <c r="H20" s="351">
        <v>15683</v>
      </c>
    </row>
    <row r="21" spans="2:8" ht="12">
      <c r="B21" s="1572" t="s">
        <v>1277</v>
      </c>
      <c r="C21" s="1574"/>
      <c r="D21" s="99">
        <v>23994</v>
      </c>
      <c r="E21" s="99">
        <f>SUM(E22:E23)</f>
        <v>25828</v>
      </c>
      <c r="F21" s="99">
        <f>SUM(F22:F23)</f>
        <v>29305</v>
      </c>
      <c r="G21" s="99">
        <f>SUM(G22:G23)</f>
        <v>30842</v>
      </c>
      <c r="H21" s="302">
        <f>SUM(H22:H23)</f>
        <v>36128</v>
      </c>
    </row>
    <row r="22" spans="2:8" ht="12">
      <c r="B22" s="334"/>
      <c r="C22" s="347" t="s">
        <v>1279</v>
      </c>
      <c r="D22" s="99">
        <v>7060</v>
      </c>
      <c r="E22" s="99">
        <v>7702</v>
      </c>
      <c r="F22" s="99">
        <v>6754</v>
      </c>
      <c r="G22" s="99">
        <v>9302</v>
      </c>
      <c r="H22" s="302">
        <v>10874</v>
      </c>
    </row>
    <row r="23" spans="2:8" ht="12">
      <c r="B23" s="334"/>
      <c r="C23" s="347" t="s">
        <v>1281</v>
      </c>
      <c r="D23" s="860">
        <v>16934</v>
      </c>
      <c r="E23" s="860">
        <v>18126</v>
      </c>
      <c r="F23" s="860">
        <v>22551</v>
      </c>
      <c r="G23" s="99">
        <v>21540</v>
      </c>
      <c r="H23" s="302">
        <v>25254</v>
      </c>
    </row>
    <row r="24" spans="2:8" ht="12">
      <c r="B24" s="334"/>
      <c r="C24" s="347" t="s">
        <v>1319</v>
      </c>
      <c r="D24" s="889">
        <v>1098</v>
      </c>
      <c r="E24" s="889">
        <v>1344</v>
      </c>
      <c r="F24" s="889">
        <v>1580</v>
      </c>
      <c r="G24" s="889">
        <v>1687</v>
      </c>
      <c r="H24" s="890">
        <v>2248</v>
      </c>
    </row>
    <row r="25" spans="2:8" ht="12">
      <c r="B25" s="334"/>
      <c r="C25" s="335"/>
      <c r="D25" s="164"/>
      <c r="E25" s="164"/>
      <c r="F25" s="164"/>
      <c r="G25" s="101"/>
      <c r="H25" s="94"/>
    </row>
    <row r="26" spans="2:8" ht="12">
      <c r="B26" s="1572" t="s">
        <v>1284</v>
      </c>
      <c r="C26" s="1574"/>
      <c r="D26" s="860">
        <v>141</v>
      </c>
      <c r="E26" s="860">
        <v>132</v>
      </c>
      <c r="F26" s="860">
        <v>290</v>
      </c>
      <c r="G26" s="99">
        <v>241</v>
      </c>
      <c r="H26" s="302">
        <v>419</v>
      </c>
    </row>
    <row r="27" spans="2:8" ht="12">
      <c r="B27" s="1572" t="s">
        <v>1287</v>
      </c>
      <c r="C27" s="1574"/>
      <c r="D27" s="860">
        <v>640</v>
      </c>
      <c r="E27" s="860">
        <v>776</v>
      </c>
      <c r="F27" s="860">
        <v>771</v>
      </c>
      <c r="G27" s="100">
        <v>888</v>
      </c>
      <c r="H27" s="302">
        <v>1444</v>
      </c>
    </row>
    <row r="28" spans="2:8" ht="12">
      <c r="B28" s="1572" t="s">
        <v>1290</v>
      </c>
      <c r="C28" s="1574"/>
      <c r="D28" s="860">
        <v>674</v>
      </c>
      <c r="E28" s="860">
        <v>734</v>
      </c>
      <c r="F28" s="860">
        <v>951</v>
      </c>
      <c r="G28" s="100">
        <v>1161</v>
      </c>
      <c r="H28" s="281">
        <v>999</v>
      </c>
    </row>
    <row r="29" spans="2:8" ht="12">
      <c r="B29" s="1572" t="s">
        <v>1292</v>
      </c>
      <c r="C29" s="1574"/>
      <c r="D29" s="860">
        <v>93</v>
      </c>
      <c r="E29" s="860">
        <v>84</v>
      </c>
      <c r="F29" s="860">
        <v>137</v>
      </c>
      <c r="G29" s="99">
        <v>234</v>
      </c>
      <c r="H29" s="302">
        <v>323</v>
      </c>
    </row>
    <row r="30" spans="2:8" ht="12">
      <c r="B30" s="1572" t="s">
        <v>1298</v>
      </c>
      <c r="C30" s="1574"/>
      <c r="D30" s="860">
        <v>6726</v>
      </c>
      <c r="E30" s="860">
        <v>7032</v>
      </c>
      <c r="F30" s="860">
        <v>7600</v>
      </c>
      <c r="G30" s="99">
        <v>11590</v>
      </c>
      <c r="H30" s="302">
        <v>12770</v>
      </c>
    </row>
    <row r="31" spans="2:8" ht="12">
      <c r="B31" s="334"/>
      <c r="C31" s="347" t="s">
        <v>1300</v>
      </c>
      <c r="D31" s="860">
        <v>2014</v>
      </c>
      <c r="E31" s="860">
        <v>1866</v>
      </c>
      <c r="F31" s="860">
        <v>1844</v>
      </c>
      <c r="G31" s="99">
        <v>2235</v>
      </c>
      <c r="H31" s="302">
        <v>1908</v>
      </c>
    </row>
    <row r="32" spans="2:8" ht="12">
      <c r="B32" s="334"/>
      <c r="C32" s="347" t="s">
        <v>1301</v>
      </c>
      <c r="D32" s="860">
        <v>510</v>
      </c>
      <c r="E32" s="860">
        <v>497</v>
      </c>
      <c r="F32" s="860">
        <v>502</v>
      </c>
      <c r="G32" s="100">
        <v>838</v>
      </c>
      <c r="H32" s="302">
        <v>1421</v>
      </c>
    </row>
    <row r="33" spans="2:8" ht="12">
      <c r="B33" s="334"/>
      <c r="C33" s="347" t="s">
        <v>1320</v>
      </c>
      <c r="D33" s="891">
        <v>1287</v>
      </c>
      <c r="E33" s="891">
        <v>1423</v>
      </c>
      <c r="F33" s="891">
        <v>1422</v>
      </c>
      <c r="G33" s="100">
        <v>2651</v>
      </c>
      <c r="H33" s="302">
        <v>2756</v>
      </c>
    </row>
    <row r="34" spans="2:8" ht="12">
      <c r="B34" s="334"/>
      <c r="C34" s="335"/>
      <c r="D34" s="860"/>
      <c r="E34" s="860"/>
      <c r="F34" s="860"/>
      <c r="G34" s="100"/>
      <c r="H34" s="302"/>
    </row>
    <row r="35" spans="2:8" ht="12">
      <c r="B35" s="1572" t="s">
        <v>1303</v>
      </c>
      <c r="C35" s="1574"/>
      <c r="D35" s="860">
        <v>0</v>
      </c>
      <c r="E35" s="860">
        <v>0</v>
      </c>
      <c r="F35" s="892">
        <v>5</v>
      </c>
      <c r="G35" s="893">
        <v>109</v>
      </c>
      <c r="H35" s="894">
        <v>0</v>
      </c>
    </row>
    <row r="36" spans="2:8" ht="12">
      <c r="B36" s="1572" t="s">
        <v>197</v>
      </c>
      <c r="C36" s="1574"/>
      <c r="D36" s="860">
        <v>4450</v>
      </c>
      <c r="E36" s="860">
        <v>6809</v>
      </c>
      <c r="F36" s="860">
        <v>5371</v>
      </c>
      <c r="G36" s="100">
        <v>6990</v>
      </c>
      <c r="H36" s="302">
        <v>11694</v>
      </c>
    </row>
    <row r="37" spans="2:8" ht="12">
      <c r="B37" s="619"/>
      <c r="C37" s="347"/>
      <c r="D37" s="860"/>
      <c r="E37" s="860"/>
      <c r="F37" s="860"/>
      <c r="G37" s="100"/>
      <c r="H37" s="302"/>
    </row>
    <row r="38" spans="2:8" s="862" customFormat="1" ht="13.5" customHeight="1">
      <c r="B38" s="1738" t="s">
        <v>1321</v>
      </c>
      <c r="C38" s="1739"/>
      <c r="D38" s="895">
        <f>SUM(D5,D16:D21,D26:D30,D35:D36)</f>
        <v>66324</v>
      </c>
      <c r="E38" s="895">
        <v>72129</v>
      </c>
      <c r="F38" s="895">
        <f>SUM(F5,F16:F21,F26:F30,F35:F36)</f>
        <v>78661</v>
      </c>
      <c r="G38" s="895">
        <f>SUM(G5,G16:G21,G26:G30,G35:G36)</f>
        <v>92528</v>
      </c>
      <c r="H38" s="896">
        <v>111600</v>
      </c>
    </row>
    <row r="39" ht="12">
      <c r="C39" s="628" t="s">
        <v>1322</v>
      </c>
    </row>
    <row r="40" ht="12">
      <c r="C40" s="628" t="s">
        <v>1323</v>
      </c>
    </row>
  </sheetData>
  <mergeCells count="15">
    <mergeCell ref="B36:C36"/>
    <mergeCell ref="B38:C38"/>
    <mergeCell ref="B19:C19"/>
    <mergeCell ref="B18:C18"/>
    <mergeCell ref="B20:C20"/>
    <mergeCell ref="B35:C35"/>
    <mergeCell ref="B26:C26"/>
    <mergeCell ref="B27:C27"/>
    <mergeCell ref="B28:C28"/>
    <mergeCell ref="B29:C29"/>
    <mergeCell ref="B30:C30"/>
    <mergeCell ref="B5:C5"/>
    <mergeCell ref="B21:C21"/>
    <mergeCell ref="B16:C16"/>
    <mergeCell ref="B17:C17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J48"/>
  <sheetViews>
    <sheetView workbookViewId="0" topLeftCell="A1">
      <selection activeCell="A1" sqref="A1"/>
    </sheetView>
  </sheetViews>
  <sheetFormatPr defaultColWidth="9.00390625" defaultRowHeight="13.5"/>
  <cols>
    <col min="1" max="1" width="2.625" style="897" customWidth="1"/>
    <col min="2" max="2" width="1.875" style="897" customWidth="1"/>
    <col min="3" max="3" width="23.75390625" style="897" customWidth="1"/>
    <col min="4" max="4" width="15.625" style="897" customWidth="1"/>
    <col min="5" max="5" width="8.125" style="897" bestFit="1" customWidth="1"/>
    <col min="6" max="6" width="15.625" style="897" customWidth="1"/>
    <col min="7" max="7" width="8.125" style="897" bestFit="1" customWidth="1"/>
    <col min="8" max="8" width="15.625" style="897" customWidth="1"/>
    <col min="9" max="9" width="8.625" style="897" customWidth="1"/>
    <col min="10" max="16384" width="9.00390625" style="897" customWidth="1"/>
  </cols>
  <sheetData>
    <row r="2" ht="14.25">
      <c r="B2" s="898" t="s">
        <v>1363</v>
      </c>
    </row>
    <row r="3" ht="12.75" thickBot="1">
      <c r="I3" s="899" t="s">
        <v>1325</v>
      </c>
    </row>
    <row r="4" spans="2:9" s="900" customFormat="1" ht="15" customHeight="1" thickTop="1">
      <c r="B4" s="1742" t="s">
        <v>1326</v>
      </c>
      <c r="C4" s="1743"/>
      <c r="D4" s="901" t="s">
        <v>1327</v>
      </c>
      <c r="E4" s="902"/>
      <c r="F4" s="901" t="s">
        <v>1328</v>
      </c>
      <c r="G4" s="902"/>
      <c r="H4" s="903" t="s">
        <v>1329</v>
      </c>
      <c r="I4" s="902"/>
    </row>
    <row r="5" spans="2:9" s="900" customFormat="1" ht="15" customHeight="1">
      <c r="B5" s="1744"/>
      <c r="C5" s="1745"/>
      <c r="D5" s="904" t="s">
        <v>1330</v>
      </c>
      <c r="E5" s="905" t="s">
        <v>1331</v>
      </c>
      <c r="F5" s="904" t="s">
        <v>1330</v>
      </c>
      <c r="G5" s="905" t="s">
        <v>1331</v>
      </c>
      <c r="H5" s="905" t="s">
        <v>1330</v>
      </c>
      <c r="I5" s="905" t="s">
        <v>1331</v>
      </c>
    </row>
    <row r="6" spans="2:9" s="906" customFormat="1" ht="15" customHeight="1">
      <c r="B6" s="1746" t="s">
        <v>1361</v>
      </c>
      <c r="C6" s="1747"/>
      <c r="D6" s="907"/>
      <c r="E6" s="908"/>
      <c r="F6" s="907"/>
      <c r="G6" s="908"/>
      <c r="H6" s="907"/>
      <c r="I6" s="909"/>
    </row>
    <row r="7" spans="2:9" ht="9.75" customHeight="1">
      <c r="B7" s="910"/>
      <c r="C7" s="911"/>
      <c r="D7" s="912"/>
      <c r="E7" s="913"/>
      <c r="F7" s="912"/>
      <c r="G7" s="913"/>
      <c r="H7" s="912"/>
      <c r="I7" s="914"/>
    </row>
    <row r="8" spans="2:10" s="900" customFormat="1" ht="15" customHeight="1">
      <c r="B8" s="915"/>
      <c r="C8" s="916" t="s">
        <v>1332</v>
      </c>
      <c r="D8" s="917">
        <v>12760944431</v>
      </c>
      <c r="E8" s="918">
        <v>15.6</v>
      </c>
      <c r="F8" s="917">
        <v>14164272609</v>
      </c>
      <c r="G8" s="918">
        <v>14.4</v>
      </c>
      <c r="H8" s="917">
        <v>16371383950</v>
      </c>
      <c r="I8" s="919">
        <v>13.7</v>
      </c>
      <c r="J8" s="920"/>
    </row>
    <row r="9" spans="2:10" s="900" customFormat="1" ht="15" customHeight="1">
      <c r="B9" s="915"/>
      <c r="C9" s="916" t="s">
        <v>1333</v>
      </c>
      <c r="D9" s="917">
        <v>1953806000</v>
      </c>
      <c r="E9" s="918">
        <v>2.4</v>
      </c>
      <c r="F9" s="917">
        <v>2101585000</v>
      </c>
      <c r="G9" s="918">
        <v>2.1</v>
      </c>
      <c r="H9" s="917">
        <v>2261043000</v>
      </c>
      <c r="I9" s="919">
        <v>1.9</v>
      </c>
      <c r="J9" s="921"/>
    </row>
    <row r="10" spans="2:9" s="900" customFormat="1" ht="15" customHeight="1">
      <c r="B10" s="915"/>
      <c r="C10" s="916" t="s">
        <v>1334</v>
      </c>
      <c r="D10" s="922">
        <v>28010194000</v>
      </c>
      <c r="E10" s="918">
        <v>34.2</v>
      </c>
      <c r="F10" s="922">
        <v>32534191000</v>
      </c>
      <c r="G10" s="918">
        <v>33</v>
      </c>
      <c r="H10" s="922">
        <v>37029981000</v>
      </c>
      <c r="I10" s="919">
        <v>31</v>
      </c>
    </row>
    <row r="11" spans="2:9" s="900" customFormat="1" ht="15" customHeight="1">
      <c r="B11" s="915"/>
      <c r="C11" s="916" t="s">
        <v>1335</v>
      </c>
      <c r="D11" s="917">
        <v>1824465450</v>
      </c>
      <c r="E11" s="918">
        <v>2.2</v>
      </c>
      <c r="F11" s="917">
        <v>2374350126</v>
      </c>
      <c r="G11" s="918">
        <v>2.4</v>
      </c>
      <c r="H11" s="917">
        <v>160698000</v>
      </c>
      <c r="I11" s="919">
        <v>0.1</v>
      </c>
    </row>
    <row r="12" spans="2:9" s="900" customFormat="1" ht="15" customHeight="1">
      <c r="B12" s="915"/>
      <c r="C12" s="916" t="s">
        <v>1336</v>
      </c>
      <c r="D12" s="917">
        <v>44919000</v>
      </c>
      <c r="E12" s="918">
        <v>0.1</v>
      </c>
      <c r="F12" s="917">
        <v>68939000</v>
      </c>
      <c r="G12" s="918">
        <v>0.1</v>
      </c>
      <c r="H12" s="917">
        <v>3021587579</v>
      </c>
      <c r="I12" s="919">
        <v>2.5</v>
      </c>
    </row>
    <row r="13" spans="2:9" s="900" customFormat="1" ht="15" customHeight="1">
      <c r="B13" s="915"/>
      <c r="C13" s="916"/>
      <c r="D13" s="917"/>
      <c r="E13" s="918"/>
      <c r="F13" s="917"/>
      <c r="G13" s="918"/>
      <c r="H13" s="917"/>
      <c r="I13" s="919"/>
    </row>
    <row r="14" spans="2:9" s="900" customFormat="1" ht="15" customHeight="1">
      <c r="B14" s="915"/>
      <c r="C14" s="916" t="s">
        <v>1337</v>
      </c>
      <c r="D14" s="917">
        <v>1223317100</v>
      </c>
      <c r="E14" s="918">
        <v>1.5</v>
      </c>
      <c r="F14" s="917">
        <v>1224209831</v>
      </c>
      <c r="G14" s="918">
        <v>1.2</v>
      </c>
      <c r="H14" s="917">
        <v>1314926908</v>
      </c>
      <c r="I14" s="919">
        <v>1.1</v>
      </c>
    </row>
    <row r="15" spans="2:9" s="900" customFormat="1" ht="15" customHeight="1">
      <c r="B15" s="915"/>
      <c r="C15" s="916" t="s">
        <v>1338</v>
      </c>
      <c r="D15" s="917">
        <v>28573409202</v>
      </c>
      <c r="E15" s="918">
        <v>34.9</v>
      </c>
      <c r="F15" s="917">
        <v>33071689983</v>
      </c>
      <c r="G15" s="918">
        <v>33.5</v>
      </c>
      <c r="H15" s="917">
        <v>41294527132</v>
      </c>
      <c r="I15" s="919">
        <v>34.6</v>
      </c>
    </row>
    <row r="16" spans="2:9" s="900" customFormat="1" ht="15" customHeight="1">
      <c r="B16" s="915"/>
      <c r="C16" s="916" t="s">
        <v>1339</v>
      </c>
      <c r="D16" s="917">
        <v>753394442</v>
      </c>
      <c r="E16" s="918">
        <v>0.9</v>
      </c>
      <c r="F16" s="917">
        <v>869464391</v>
      </c>
      <c r="G16" s="918">
        <v>0.9</v>
      </c>
      <c r="H16" s="917">
        <v>1525985219</v>
      </c>
      <c r="I16" s="919">
        <v>1.3</v>
      </c>
    </row>
    <row r="17" spans="2:9" s="900" customFormat="1" ht="15" customHeight="1">
      <c r="B17" s="915"/>
      <c r="C17" s="916" t="s">
        <v>1340</v>
      </c>
      <c r="D17" s="917">
        <v>154268260</v>
      </c>
      <c r="E17" s="918">
        <v>0.2</v>
      </c>
      <c r="F17" s="917">
        <v>164428812</v>
      </c>
      <c r="G17" s="918">
        <v>0.2</v>
      </c>
      <c r="H17" s="917">
        <v>60787612</v>
      </c>
      <c r="I17" s="919">
        <v>0.1</v>
      </c>
    </row>
    <row r="18" spans="2:9" s="900" customFormat="1" ht="15" customHeight="1">
      <c r="B18" s="915"/>
      <c r="C18" s="916"/>
      <c r="D18" s="917"/>
      <c r="E18" s="918"/>
      <c r="F18" s="917"/>
      <c r="G18" s="918"/>
      <c r="H18" s="917"/>
      <c r="I18" s="919"/>
    </row>
    <row r="19" spans="2:9" s="900" customFormat="1" ht="15" customHeight="1">
      <c r="B19" s="915"/>
      <c r="C19" s="916" t="s">
        <v>1341</v>
      </c>
      <c r="D19" s="917">
        <v>172138000</v>
      </c>
      <c r="E19" s="918">
        <v>0.2</v>
      </c>
      <c r="F19" s="917">
        <v>1686800000</v>
      </c>
      <c r="G19" s="918">
        <v>1.7</v>
      </c>
      <c r="H19" s="917">
        <v>147478315</v>
      </c>
      <c r="I19" s="919">
        <v>0.1</v>
      </c>
    </row>
    <row r="20" spans="2:9" s="900" customFormat="1" ht="15" customHeight="1">
      <c r="B20" s="915"/>
      <c r="C20" s="916" t="s">
        <v>1342</v>
      </c>
      <c r="D20" s="917">
        <v>710291720</v>
      </c>
      <c r="E20" s="918">
        <v>0.9</v>
      </c>
      <c r="F20" s="917">
        <v>959210525</v>
      </c>
      <c r="G20" s="918">
        <v>1</v>
      </c>
      <c r="H20" s="917">
        <v>872207703</v>
      </c>
      <c r="I20" s="919">
        <v>0.7</v>
      </c>
    </row>
    <row r="21" spans="2:9" s="900" customFormat="1" ht="15" customHeight="1">
      <c r="B21" s="915"/>
      <c r="C21" s="916" t="s">
        <v>1343</v>
      </c>
      <c r="D21" s="917">
        <v>3373055052</v>
      </c>
      <c r="E21" s="918">
        <v>4.1</v>
      </c>
      <c r="F21" s="917">
        <v>4802647382</v>
      </c>
      <c r="G21" s="918">
        <v>4.9</v>
      </c>
      <c r="H21" s="917">
        <v>5396975711</v>
      </c>
      <c r="I21" s="919">
        <v>4.5</v>
      </c>
    </row>
    <row r="22" spans="2:9" s="900" customFormat="1" ht="15" customHeight="1">
      <c r="B22" s="915"/>
      <c r="C22" s="916" t="s">
        <v>1344</v>
      </c>
      <c r="D22" s="917">
        <v>2411000000</v>
      </c>
      <c r="E22" s="918">
        <v>2.9</v>
      </c>
      <c r="F22" s="917">
        <v>4520700000</v>
      </c>
      <c r="G22" s="918">
        <v>4.6</v>
      </c>
      <c r="H22" s="917">
        <v>10005300000</v>
      </c>
      <c r="I22" s="919">
        <v>8.4</v>
      </c>
    </row>
    <row r="23" spans="2:9" s="900" customFormat="1" ht="15" customHeight="1">
      <c r="B23" s="915"/>
      <c r="C23" s="916"/>
      <c r="D23" s="917"/>
      <c r="E23" s="918"/>
      <c r="F23" s="917"/>
      <c r="G23" s="918"/>
      <c r="H23" s="917"/>
      <c r="I23" s="919"/>
    </row>
    <row r="24" spans="2:9" s="906" customFormat="1" ht="15" customHeight="1">
      <c r="B24" s="1748" t="s">
        <v>289</v>
      </c>
      <c r="C24" s="1749"/>
      <c r="D24" s="923">
        <f>SUM(D8:D22)</f>
        <v>81965202657</v>
      </c>
      <c r="E24" s="924">
        <v>100</v>
      </c>
      <c r="F24" s="923">
        <f>SUM(F8:F22)</f>
        <v>98542488659</v>
      </c>
      <c r="G24" s="924">
        <f>SUM(G8:G22)</f>
        <v>100.00000000000001</v>
      </c>
      <c r="H24" s="923">
        <f>SUM(H8:H22)</f>
        <v>119462882129</v>
      </c>
      <c r="I24" s="925">
        <f>SUM(I8:I22)</f>
        <v>100</v>
      </c>
    </row>
    <row r="25" spans="2:9" s="927" customFormat="1" ht="9.75" customHeight="1">
      <c r="B25" s="928"/>
      <c r="C25" s="929"/>
      <c r="D25" s="930"/>
      <c r="E25" s="931"/>
      <c r="F25" s="930"/>
      <c r="G25" s="931"/>
      <c r="H25" s="930"/>
      <c r="I25" s="932"/>
    </row>
    <row r="26" spans="2:9" s="906" customFormat="1" ht="15" customHeight="1">
      <c r="B26" s="1750" t="s">
        <v>1362</v>
      </c>
      <c r="C26" s="1751"/>
      <c r="D26" s="923"/>
      <c r="E26" s="924"/>
      <c r="F26" s="923"/>
      <c r="G26" s="924"/>
      <c r="H26" s="923"/>
      <c r="I26" s="925"/>
    </row>
    <row r="27" spans="2:9" ht="9.75" customHeight="1">
      <c r="B27" s="910"/>
      <c r="C27" s="911"/>
      <c r="D27" s="912"/>
      <c r="E27" s="913"/>
      <c r="F27" s="912"/>
      <c r="G27" s="913"/>
      <c r="H27" s="912"/>
      <c r="I27" s="914"/>
    </row>
    <row r="28" spans="2:9" s="900" customFormat="1" ht="15" customHeight="1">
      <c r="B28" s="915"/>
      <c r="C28" s="916" t="s">
        <v>1345</v>
      </c>
      <c r="D28" s="917">
        <v>226285030</v>
      </c>
      <c r="E28" s="918">
        <v>0.3</v>
      </c>
      <c r="F28" s="917">
        <v>293550104</v>
      </c>
      <c r="G28" s="918">
        <v>0.3</v>
      </c>
      <c r="H28" s="917">
        <v>292049125</v>
      </c>
      <c r="I28" s="919">
        <v>0.3</v>
      </c>
    </row>
    <row r="29" spans="2:9" s="900" customFormat="1" ht="15" customHeight="1">
      <c r="B29" s="915"/>
      <c r="C29" s="916" t="s">
        <v>1346</v>
      </c>
      <c r="D29" s="917">
        <v>4909978346</v>
      </c>
      <c r="E29" s="918">
        <v>6.1</v>
      </c>
      <c r="F29" s="917">
        <v>7982175581</v>
      </c>
      <c r="G29" s="918">
        <v>8.2</v>
      </c>
      <c r="H29" s="917">
        <v>7907931051</v>
      </c>
      <c r="I29" s="919">
        <v>6.7</v>
      </c>
    </row>
    <row r="30" spans="2:9" s="900" customFormat="1" ht="15" customHeight="1">
      <c r="B30" s="915"/>
      <c r="C30" s="916" t="s">
        <v>1347</v>
      </c>
      <c r="D30" s="917">
        <v>2701923862</v>
      </c>
      <c r="E30" s="918">
        <v>3.3</v>
      </c>
      <c r="F30" s="917">
        <v>3218837989</v>
      </c>
      <c r="G30" s="918">
        <v>3.3</v>
      </c>
      <c r="H30" s="917">
        <v>4179781339</v>
      </c>
      <c r="I30" s="919">
        <v>3.5</v>
      </c>
    </row>
    <row r="31" spans="2:9" s="900" customFormat="1" ht="15" customHeight="1">
      <c r="B31" s="915"/>
      <c r="C31" s="916" t="s">
        <v>1348</v>
      </c>
      <c r="D31" s="917">
        <v>2931231092</v>
      </c>
      <c r="E31" s="918">
        <v>3.6</v>
      </c>
      <c r="F31" s="917">
        <v>3599699703</v>
      </c>
      <c r="G31" s="918">
        <v>3.7</v>
      </c>
      <c r="H31" s="917">
        <v>5298949785</v>
      </c>
      <c r="I31" s="919">
        <v>4.5</v>
      </c>
    </row>
    <row r="32" spans="2:9" s="900" customFormat="1" ht="15" customHeight="1">
      <c r="B32" s="915"/>
      <c r="C32" s="916" t="s">
        <v>1349</v>
      </c>
      <c r="D32" s="917">
        <v>808696835</v>
      </c>
      <c r="E32" s="918">
        <v>1</v>
      </c>
      <c r="F32" s="917">
        <v>940179469</v>
      </c>
      <c r="G32" s="918">
        <v>1</v>
      </c>
      <c r="H32" s="917">
        <v>879790091</v>
      </c>
      <c r="I32" s="919">
        <v>0.7</v>
      </c>
    </row>
    <row r="33" spans="2:9" s="900" customFormat="1" ht="15" customHeight="1">
      <c r="B33" s="915"/>
      <c r="C33" s="916"/>
      <c r="D33" s="917"/>
      <c r="E33" s="918"/>
      <c r="F33" s="917"/>
      <c r="G33" s="918"/>
      <c r="H33" s="917"/>
      <c r="I33" s="919"/>
    </row>
    <row r="34" spans="2:9" s="900" customFormat="1" ht="15" customHeight="1">
      <c r="B34" s="915"/>
      <c r="C34" s="916" t="s">
        <v>1350</v>
      </c>
      <c r="D34" s="917">
        <v>13365694603</v>
      </c>
      <c r="E34" s="933">
        <v>16.5</v>
      </c>
      <c r="F34" s="917">
        <v>16466575549</v>
      </c>
      <c r="G34" s="933">
        <v>16.9</v>
      </c>
      <c r="H34" s="917">
        <v>20436174389</v>
      </c>
      <c r="I34" s="934">
        <v>17.3</v>
      </c>
    </row>
    <row r="35" spans="2:9" s="900" customFormat="1" ht="15" customHeight="1">
      <c r="B35" s="915"/>
      <c r="C35" s="916" t="s">
        <v>1351</v>
      </c>
      <c r="D35" s="917">
        <v>2291098635</v>
      </c>
      <c r="E35" s="933">
        <v>2.8</v>
      </c>
      <c r="F35" s="917">
        <v>2801597260</v>
      </c>
      <c r="G35" s="933">
        <v>2.9</v>
      </c>
      <c r="H35" s="917">
        <v>3063469364</v>
      </c>
      <c r="I35" s="934">
        <v>2.6</v>
      </c>
    </row>
    <row r="36" spans="2:9" s="900" customFormat="1" ht="15" customHeight="1">
      <c r="B36" s="915"/>
      <c r="C36" s="916" t="s">
        <v>1352</v>
      </c>
      <c r="D36" s="917">
        <v>18098476400</v>
      </c>
      <c r="E36" s="933">
        <v>22.3</v>
      </c>
      <c r="F36" s="917">
        <v>22864308900</v>
      </c>
      <c r="G36" s="933">
        <v>23.4</v>
      </c>
      <c r="H36" s="917">
        <v>30211169112</v>
      </c>
      <c r="I36" s="934">
        <v>25.6</v>
      </c>
    </row>
    <row r="37" spans="2:9" s="900" customFormat="1" ht="15" customHeight="1">
      <c r="B37" s="915"/>
      <c r="C37" s="916" t="s">
        <v>1353</v>
      </c>
      <c r="D37" s="917">
        <v>3689624036</v>
      </c>
      <c r="E37" s="933">
        <v>4.6</v>
      </c>
      <c r="F37" s="917">
        <v>4231690374</v>
      </c>
      <c r="G37" s="933">
        <v>4.3</v>
      </c>
      <c r="H37" s="917">
        <v>4933967527</v>
      </c>
      <c r="I37" s="934">
        <v>4.2</v>
      </c>
    </row>
    <row r="38" spans="2:9" s="900" customFormat="1" ht="15" customHeight="1">
      <c r="B38" s="915"/>
      <c r="C38" s="916" t="s">
        <v>1354</v>
      </c>
      <c r="D38" s="917">
        <v>24709560894</v>
      </c>
      <c r="E38" s="933">
        <v>30.5</v>
      </c>
      <c r="F38" s="917">
        <v>27464738518</v>
      </c>
      <c r="G38" s="933">
        <v>28</v>
      </c>
      <c r="H38" s="917">
        <v>31806853821</v>
      </c>
      <c r="I38" s="934">
        <v>26.9</v>
      </c>
    </row>
    <row r="39" spans="2:9" s="900" customFormat="1" ht="15" customHeight="1">
      <c r="B39" s="915"/>
      <c r="C39" s="916"/>
      <c r="D39" s="917"/>
      <c r="E39" s="918"/>
      <c r="F39" s="917"/>
      <c r="G39" s="918"/>
      <c r="H39" s="917"/>
      <c r="I39" s="919"/>
    </row>
    <row r="40" spans="2:9" s="900" customFormat="1" ht="15" customHeight="1">
      <c r="B40" s="915"/>
      <c r="C40" s="916" t="s">
        <v>1355</v>
      </c>
      <c r="D40" s="917">
        <v>3889520382</v>
      </c>
      <c r="E40" s="918">
        <v>4.8</v>
      </c>
      <c r="F40" s="917">
        <v>4058883875</v>
      </c>
      <c r="G40" s="918">
        <v>4.2</v>
      </c>
      <c r="H40" s="917">
        <v>4755716678</v>
      </c>
      <c r="I40" s="919">
        <v>4</v>
      </c>
    </row>
    <row r="41" spans="2:9" s="900" customFormat="1" ht="15" customHeight="1">
      <c r="B41" s="915"/>
      <c r="C41" s="916" t="s">
        <v>1356</v>
      </c>
      <c r="D41" s="917">
        <v>2103546020</v>
      </c>
      <c r="E41" s="918">
        <v>2.6</v>
      </c>
      <c r="F41" s="917">
        <v>2378132247</v>
      </c>
      <c r="G41" s="918">
        <v>2.4</v>
      </c>
      <c r="H41" s="917">
        <v>2515578760</v>
      </c>
      <c r="I41" s="919">
        <v>2.1</v>
      </c>
    </row>
    <row r="42" spans="2:9" s="900" customFormat="1" ht="15" customHeight="1">
      <c r="B42" s="915"/>
      <c r="C42" s="916" t="s">
        <v>1357</v>
      </c>
      <c r="D42" s="917">
        <v>1280355997</v>
      </c>
      <c r="E42" s="918">
        <v>1.6</v>
      </c>
      <c r="F42" s="917">
        <v>1369911387</v>
      </c>
      <c r="G42" s="918">
        <v>1.4</v>
      </c>
      <c r="H42" s="917">
        <v>1867670396</v>
      </c>
      <c r="I42" s="919">
        <v>1.6</v>
      </c>
    </row>
    <row r="43" spans="2:9" s="900" customFormat="1" ht="15" customHeight="1">
      <c r="B43" s="915"/>
      <c r="C43" s="916" t="s">
        <v>1358</v>
      </c>
      <c r="D43" s="922">
        <v>0</v>
      </c>
      <c r="E43" s="922">
        <v>0</v>
      </c>
      <c r="F43" s="922">
        <v>0</v>
      </c>
      <c r="G43" s="922">
        <v>0</v>
      </c>
      <c r="H43" s="922">
        <v>8970656</v>
      </c>
      <c r="I43" s="935">
        <v>0</v>
      </c>
    </row>
    <row r="44" spans="2:9" s="900" customFormat="1" ht="15" customHeight="1">
      <c r="B44" s="915"/>
      <c r="C44" s="916"/>
      <c r="D44" s="922"/>
      <c r="E44" s="936"/>
      <c r="F44" s="922"/>
      <c r="G44" s="936"/>
      <c r="H44" s="922"/>
      <c r="I44" s="937"/>
    </row>
    <row r="45" spans="2:9" s="906" customFormat="1" ht="15" customHeight="1">
      <c r="B45" s="1748" t="s">
        <v>289</v>
      </c>
      <c r="C45" s="1749"/>
      <c r="D45" s="923">
        <f>SUM(D28:D43)</f>
        <v>81005992132</v>
      </c>
      <c r="E45" s="924">
        <f>SUM(E28:E43)</f>
        <v>99.99999999999999</v>
      </c>
      <c r="F45" s="923">
        <f>SUM(F28:F43)</f>
        <v>97670280956</v>
      </c>
      <c r="G45" s="924">
        <f>SUM(G28:G43)</f>
        <v>100.00000000000001</v>
      </c>
      <c r="H45" s="923">
        <v>118979991000</v>
      </c>
      <c r="I45" s="925">
        <f>SUM(I28:I43)</f>
        <v>100</v>
      </c>
    </row>
    <row r="46" spans="2:9" ht="9.75" customHeight="1">
      <c r="B46" s="910"/>
      <c r="C46" s="911"/>
      <c r="D46" s="912"/>
      <c r="E46" s="913"/>
      <c r="F46" s="912"/>
      <c r="G46" s="913"/>
      <c r="H46" s="912"/>
      <c r="I46" s="914"/>
    </row>
    <row r="47" spans="2:9" s="906" customFormat="1" ht="15" customHeight="1">
      <c r="B47" s="1740" t="s">
        <v>1359</v>
      </c>
      <c r="C47" s="1741"/>
      <c r="D47" s="938">
        <f>SUM(D24-D45)</f>
        <v>959210525</v>
      </c>
      <c r="E47" s="939">
        <v>0</v>
      </c>
      <c r="F47" s="938">
        <v>5116059</v>
      </c>
      <c r="G47" s="939">
        <v>0</v>
      </c>
      <c r="H47" s="938">
        <f>SUM(H24-H45)</f>
        <v>482891129</v>
      </c>
      <c r="I47" s="940">
        <v>0</v>
      </c>
    </row>
    <row r="48" ht="12">
      <c r="B48" s="897" t="s">
        <v>1360</v>
      </c>
    </row>
  </sheetData>
  <mergeCells count="6">
    <mergeCell ref="B47:C47"/>
    <mergeCell ref="B4:C5"/>
    <mergeCell ref="B6:C6"/>
    <mergeCell ref="B24:C24"/>
    <mergeCell ref="B26:C26"/>
    <mergeCell ref="B45:C45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AM75"/>
  <sheetViews>
    <sheetView workbookViewId="0" topLeftCell="A1">
      <selection activeCell="A1" sqref="A1"/>
    </sheetView>
  </sheetViews>
  <sheetFormatPr defaultColWidth="9.00390625" defaultRowHeight="13.5"/>
  <cols>
    <col min="1" max="1" width="2.625" style="710" customWidth="1"/>
    <col min="2" max="2" width="10.625" style="710" customWidth="1"/>
    <col min="3" max="3" width="12.625" style="710" customWidth="1"/>
    <col min="4" max="4" width="12.50390625" style="710" customWidth="1"/>
    <col min="5" max="5" width="14.625" style="710" customWidth="1"/>
    <col min="6" max="6" width="10.625" style="710" customWidth="1"/>
    <col min="7" max="7" width="14.625" style="710" customWidth="1"/>
    <col min="8" max="8" width="11.50390625" style="710" customWidth="1"/>
    <col min="9" max="11" width="10.625" style="710" customWidth="1"/>
    <col min="12" max="12" width="11.625" style="710" customWidth="1"/>
    <col min="13" max="16" width="10.625" style="710" customWidth="1"/>
    <col min="17" max="17" width="11.75390625" style="710" customWidth="1"/>
    <col min="18" max="18" width="11.25390625" style="710" customWidth="1"/>
    <col min="19" max="19" width="12.125" style="710" customWidth="1"/>
    <col min="20" max="23" width="10.625" style="710" customWidth="1"/>
    <col min="24" max="24" width="12.625" style="710" customWidth="1"/>
    <col min="25" max="25" width="11.625" style="710" customWidth="1"/>
    <col min="26" max="26" width="10.625" style="710" customWidth="1"/>
    <col min="27" max="27" width="11.50390625" style="710" customWidth="1"/>
    <col min="28" max="28" width="12.00390625" style="710" customWidth="1"/>
    <col min="29" max="29" width="11.625" style="710" customWidth="1"/>
    <col min="30" max="30" width="10.625" style="710" customWidth="1"/>
    <col min="31" max="31" width="11.625" style="710" customWidth="1"/>
    <col min="32" max="32" width="10.625" style="710" customWidth="1"/>
    <col min="33" max="33" width="11.625" style="710" customWidth="1"/>
    <col min="34" max="34" width="10.625" style="710" customWidth="1"/>
    <col min="35" max="35" width="12.50390625" style="710" customWidth="1"/>
    <col min="36" max="36" width="10.625" style="710" customWidth="1"/>
    <col min="37" max="37" width="11.25390625" style="710" customWidth="1"/>
    <col min="38" max="16384" width="10.625" style="710" customWidth="1"/>
  </cols>
  <sheetData>
    <row r="2" ht="14.25">
      <c r="B2" s="941" t="s">
        <v>1426</v>
      </c>
    </row>
    <row r="3" spans="2:39" ht="12" thickBot="1">
      <c r="B3" s="713" t="s">
        <v>1402</v>
      </c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942"/>
      <c r="R3" s="713"/>
      <c r="S3" s="713"/>
      <c r="T3" s="713" t="s">
        <v>1403</v>
      </c>
      <c r="U3" s="713"/>
      <c r="V3" s="713"/>
      <c r="W3" s="713"/>
      <c r="Z3" s="710" t="s">
        <v>1404</v>
      </c>
      <c r="AM3" s="713" t="s">
        <v>1403</v>
      </c>
    </row>
    <row r="4" spans="2:39" s="114" customFormat="1" ht="12.75" customHeight="1" thickTop="1">
      <c r="B4" s="943"/>
      <c r="C4" s="944"/>
      <c r="D4" s="944"/>
      <c r="E4" s="943"/>
      <c r="F4" s="945"/>
      <c r="G4" s="945"/>
      <c r="H4" s="1753" t="s">
        <v>1364</v>
      </c>
      <c r="I4" s="1754"/>
      <c r="J4" s="1754"/>
      <c r="K4" s="1754"/>
      <c r="L4" s="1754"/>
      <c r="M4" s="1754"/>
      <c r="N4" s="1754"/>
      <c r="O4" s="1754"/>
      <c r="P4" s="1754"/>
      <c r="Q4" s="1754"/>
      <c r="R4" s="1754"/>
      <c r="S4" s="1754"/>
      <c r="T4" s="1754"/>
      <c r="U4" s="1754"/>
      <c r="V4" s="1754"/>
      <c r="W4" s="1754"/>
      <c r="X4" s="1754"/>
      <c r="Y4" s="1755"/>
      <c r="Z4" s="1753" t="s">
        <v>1405</v>
      </c>
      <c r="AA4" s="1754"/>
      <c r="AB4" s="1754"/>
      <c r="AC4" s="1754"/>
      <c r="AD4" s="1754"/>
      <c r="AE4" s="1754"/>
      <c r="AF4" s="1754"/>
      <c r="AG4" s="1754"/>
      <c r="AH4" s="1754"/>
      <c r="AI4" s="1754"/>
      <c r="AJ4" s="1754"/>
      <c r="AK4" s="1754"/>
      <c r="AL4" s="1754"/>
      <c r="AM4" s="1755"/>
    </row>
    <row r="5" spans="2:39" s="114" customFormat="1" ht="12.75" customHeight="1">
      <c r="B5" s="946"/>
      <c r="C5" s="947"/>
      <c r="D5" s="947"/>
      <c r="E5" s="946"/>
      <c r="F5" s="836" t="s">
        <v>1406</v>
      </c>
      <c r="G5" s="948"/>
      <c r="H5" s="949" t="s">
        <v>1407</v>
      </c>
      <c r="I5" s="949" t="s">
        <v>1365</v>
      </c>
      <c r="J5" s="949" t="s">
        <v>1366</v>
      </c>
      <c r="K5" s="949" t="s">
        <v>1367</v>
      </c>
      <c r="L5" s="949" t="s">
        <v>1368</v>
      </c>
      <c r="M5" s="949" t="s">
        <v>1369</v>
      </c>
      <c r="N5" s="949" t="s">
        <v>1370</v>
      </c>
      <c r="O5" s="949" t="s">
        <v>1371</v>
      </c>
      <c r="P5" s="949" t="s">
        <v>1372</v>
      </c>
      <c r="Q5" s="949" t="s">
        <v>1373</v>
      </c>
      <c r="R5" s="949" t="s">
        <v>1374</v>
      </c>
      <c r="S5" s="949" t="s">
        <v>1375</v>
      </c>
      <c r="T5" s="949" t="s">
        <v>1376</v>
      </c>
      <c r="U5" s="949" t="s">
        <v>1377</v>
      </c>
      <c r="V5" s="949" t="s">
        <v>1378</v>
      </c>
      <c r="W5" s="949" t="s">
        <v>1379</v>
      </c>
      <c r="X5" s="949" t="s">
        <v>1380</v>
      </c>
      <c r="Y5" s="949" t="s">
        <v>1381</v>
      </c>
      <c r="Z5" s="950" t="s">
        <v>1407</v>
      </c>
      <c r="AA5" s="950" t="s">
        <v>1365</v>
      </c>
      <c r="AB5" s="950" t="s">
        <v>1366</v>
      </c>
      <c r="AC5" s="950" t="s">
        <v>1367</v>
      </c>
      <c r="AD5" s="950" t="s">
        <v>1368</v>
      </c>
      <c r="AE5" s="950" t="s">
        <v>1369</v>
      </c>
      <c r="AF5" s="950" t="s">
        <v>1370</v>
      </c>
      <c r="AG5" s="950" t="s">
        <v>1371</v>
      </c>
      <c r="AH5" s="950" t="s">
        <v>1372</v>
      </c>
      <c r="AI5" s="950" t="s">
        <v>1373</v>
      </c>
      <c r="AJ5" s="950" t="s">
        <v>1374</v>
      </c>
      <c r="AK5" s="950" t="s">
        <v>1375</v>
      </c>
      <c r="AL5" s="950" t="s">
        <v>1376</v>
      </c>
      <c r="AM5" s="950" t="s">
        <v>1377</v>
      </c>
    </row>
    <row r="6" spans="2:39" s="114" customFormat="1" ht="12.75" customHeight="1">
      <c r="B6" s="946" t="s">
        <v>1087</v>
      </c>
      <c r="C6" s="946" t="s">
        <v>1382</v>
      </c>
      <c r="D6" s="946" t="s">
        <v>1383</v>
      </c>
      <c r="E6" s="946" t="s">
        <v>1384</v>
      </c>
      <c r="F6" s="1752"/>
      <c r="G6" s="946" t="s">
        <v>1408</v>
      </c>
      <c r="H6" s="951"/>
      <c r="I6" s="947"/>
      <c r="J6" s="946" t="s">
        <v>1409</v>
      </c>
      <c r="K6" s="946" t="s">
        <v>1385</v>
      </c>
      <c r="L6" s="946"/>
      <c r="M6" s="946" t="s">
        <v>1386</v>
      </c>
      <c r="N6" s="946" t="s">
        <v>1410</v>
      </c>
      <c r="O6" s="946"/>
      <c r="P6" s="946"/>
      <c r="Q6" s="947"/>
      <c r="R6" s="946" t="s">
        <v>1387</v>
      </c>
      <c r="S6" s="946"/>
      <c r="T6" s="946"/>
      <c r="U6" s="946"/>
      <c r="V6" s="946"/>
      <c r="W6" s="946"/>
      <c r="X6" s="1756" t="s">
        <v>1343</v>
      </c>
      <c r="Y6" s="1756" t="s">
        <v>1388</v>
      </c>
      <c r="Z6" s="1756" t="s">
        <v>1345</v>
      </c>
      <c r="AA6" s="1756" t="s">
        <v>1346</v>
      </c>
      <c r="AB6" s="1756" t="s">
        <v>1347</v>
      </c>
      <c r="AC6" s="1756" t="s">
        <v>1389</v>
      </c>
      <c r="AD6" s="1756" t="s">
        <v>1349</v>
      </c>
      <c r="AE6" s="1759" t="s">
        <v>1350</v>
      </c>
      <c r="AF6" s="1756" t="s">
        <v>1351</v>
      </c>
      <c r="AG6" s="1756" t="s">
        <v>1352</v>
      </c>
      <c r="AH6" s="1756" t="s">
        <v>1390</v>
      </c>
      <c r="AI6" s="1756" t="s">
        <v>1354</v>
      </c>
      <c r="AJ6" s="1756" t="s">
        <v>1355</v>
      </c>
      <c r="AK6" s="1756" t="s">
        <v>1356</v>
      </c>
      <c r="AL6" s="1756" t="s">
        <v>1357</v>
      </c>
      <c r="AM6" s="1759" t="s">
        <v>1411</v>
      </c>
    </row>
    <row r="7" spans="2:39" s="114" customFormat="1" ht="12.75" customHeight="1">
      <c r="B7" s="946"/>
      <c r="C7" s="946" t="s">
        <v>1391</v>
      </c>
      <c r="D7" s="946" t="s">
        <v>1392</v>
      </c>
      <c r="E7" s="952" t="s">
        <v>1412</v>
      </c>
      <c r="F7" s="1752"/>
      <c r="G7" s="952" t="s">
        <v>1413</v>
      </c>
      <c r="H7" s="946" t="s">
        <v>1393</v>
      </c>
      <c r="I7" s="946" t="s">
        <v>1394</v>
      </c>
      <c r="J7" s="946" t="s">
        <v>1395</v>
      </c>
      <c r="K7" s="946"/>
      <c r="L7" s="946" t="s">
        <v>1414</v>
      </c>
      <c r="M7" s="946" t="s">
        <v>1396</v>
      </c>
      <c r="N7" s="946" t="s">
        <v>1415</v>
      </c>
      <c r="O7" s="946" t="s">
        <v>1416</v>
      </c>
      <c r="P7" s="946" t="s">
        <v>1397</v>
      </c>
      <c r="Q7" s="946" t="s">
        <v>1338</v>
      </c>
      <c r="R7" s="946" t="s">
        <v>1398</v>
      </c>
      <c r="S7" s="946" t="s">
        <v>1417</v>
      </c>
      <c r="T7" s="946" t="s">
        <v>1418</v>
      </c>
      <c r="U7" s="946" t="s">
        <v>1419</v>
      </c>
      <c r="V7" s="946" t="s">
        <v>1420</v>
      </c>
      <c r="W7" s="946" t="s">
        <v>1421</v>
      </c>
      <c r="X7" s="1757"/>
      <c r="Y7" s="1757"/>
      <c r="Z7" s="1757"/>
      <c r="AA7" s="1757"/>
      <c r="AB7" s="1757"/>
      <c r="AC7" s="1757"/>
      <c r="AD7" s="1757"/>
      <c r="AE7" s="1757"/>
      <c r="AF7" s="1757"/>
      <c r="AG7" s="1757"/>
      <c r="AH7" s="1757"/>
      <c r="AI7" s="1757"/>
      <c r="AJ7" s="1757"/>
      <c r="AK7" s="1757"/>
      <c r="AL7" s="1757"/>
      <c r="AM7" s="1757"/>
    </row>
    <row r="8" spans="2:39" s="484" customFormat="1" ht="12.75" customHeight="1">
      <c r="B8" s="953"/>
      <c r="C8" s="954"/>
      <c r="D8" s="954"/>
      <c r="E8" s="955"/>
      <c r="F8" s="953" t="s">
        <v>1422</v>
      </c>
      <c r="G8" s="955"/>
      <c r="H8" s="954"/>
      <c r="I8" s="954"/>
      <c r="J8" s="953" t="s">
        <v>1399</v>
      </c>
      <c r="K8" s="953" t="s">
        <v>1400</v>
      </c>
      <c r="L8" s="953"/>
      <c r="M8" s="953" t="s">
        <v>1399</v>
      </c>
      <c r="N8" s="953" t="s">
        <v>1423</v>
      </c>
      <c r="O8" s="953"/>
      <c r="P8" s="956"/>
      <c r="Q8" s="954"/>
      <c r="R8" s="953" t="s">
        <v>1401</v>
      </c>
      <c r="S8" s="953"/>
      <c r="T8" s="953"/>
      <c r="U8" s="953"/>
      <c r="V8" s="953"/>
      <c r="W8" s="953"/>
      <c r="X8" s="1758"/>
      <c r="Y8" s="1758"/>
      <c r="Z8" s="1758"/>
      <c r="AA8" s="1758"/>
      <c r="AB8" s="1758"/>
      <c r="AC8" s="1758"/>
      <c r="AD8" s="1758"/>
      <c r="AE8" s="1758"/>
      <c r="AF8" s="1758"/>
      <c r="AG8" s="1758"/>
      <c r="AH8" s="1758"/>
      <c r="AI8" s="1758"/>
      <c r="AJ8" s="1758"/>
      <c r="AK8" s="1758"/>
      <c r="AL8" s="1758"/>
      <c r="AM8" s="1758"/>
    </row>
    <row r="9" spans="2:39" s="114" customFormat="1" ht="12.75" customHeight="1">
      <c r="B9" s="670"/>
      <c r="C9" s="957"/>
      <c r="D9" s="958"/>
      <c r="E9" s="959"/>
      <c r="F9" s="958"/>
      <c r="G9" s="959"/>
      <c r="H9" s="958"/>
      <c r="I9" s="958"/>
      <c r="J9" s="958"/>
      <c r="K9" s="958"/>
      <c r="L9" s="958"/>
      <c r="M9" s="958"/>
      <c r="N9" s="958"/>
      <c r="O9" s="958"/>
      <c r="P9" s="958"/>
      <c r="Q9" s="960"/>
      <c r="R9" s="958"/>
      <c r="S9" s="958"/>
      <c r="T9" s="958"/>
      <c r="U9" s="958"/>
      <c r="V9" s="958"/>
      <c r="W9" s="958"/>
      <c r="X9" s="958"/>
      <c r="Y9" s="958"/>
      <c r="Z9" s="958"/>
      <c r="AA9" s="958"/>
      <c r="AB9" s="958"/>
      <c r="AC9" s="958"/>
      <c r="AD9" s="958"/>
      <c r="AE9" s="958"/>
      <c r="AF9" s="958"/>
      <c r="AG9" s="958"/>
      <c r="AH9" s="958"/>
      <c r="AI9" s="958"/>
      <c r="AJ9" s="958"/>
      <c r="AK9" s="958"/>
      <c r="AL9" s="958"/>
      <c r="AM9" s="961"/>
    </row>
    <row r="10" spans="2:39" s="735" customFormat="1" ht="12.75" customHeight="1">
      <c r="B10" s="667" t="s">
        <v>1129</v>
      </c>
      <c r="C10" s="962">
        <f>SUM(C12:C14)</f>
        <v>63950339</v>
      </c>
      <c r="D10" s="963">
        <f>SUM(D12:D14)</f>
        <v>62237329</v>
      </c>
      <c r="E10" s="964">
        <f>SUM(C10-D10)</f>
        <v>1713010</v>
      </c>
      <c r="F10" s="963">
        <f>SUM(F12:F14)</f>
        <v>127081</v>
      </c>
      <c r="G10" s="964">
        <f>SUM(E10-F10)</f>
        <v>1585929</v>
      </c>
      <c r="H10" s="963">
        <f aca="true" t="shared" si="0" ref="H10:AM10">SUM(H12:H14)</f>
        <v>16709470</v>
      </c>
      <c r="I10" s="963">
        <f t="shared" si="0"/>
        <v>433738</v>
      </c>
      <c r="J10" s="963">
        <f t="shared" si="0"/>
        <v>7639</v>
      </c>
      <c r="K10" s="963">
        <f t="shared" si="0"/>
        <v>620032</v>
      </c>
      <c r="L10" s="963">
        <f t="shared" si="0"/>
        <v>21682751</v>
      </c>
      <c r="M10" s="963">
        <f t="shared" si="0"/>
        <v>80313</v>
      </c>
      <c r="N10" s="963">
        <f t="shared" si="0"/>
        <v>385790</v>
      </c>
      <c r="O10" s="963">
        <f t="shared" si="0"/>
        <v>800089</v>
      </c>
      <c r="P10" s="963">
        <f t="shared" si="0"/>
        <v>329351</v>
      </c>
      <c r="Q10" s="963">
        <f t="shared" si="0"/>
        <v>6806369</v>
      </c>
      <c r="R10" s="963">
        <f t="shared" si="0"/>
        <v>15507</v>
      </c>
      <c r="S10" s="963">
        <f t="shared" si="0"/>
        <v>3202891</v>
      </c>
      <c r="T10" s="963">
        <f t="shared" si="0"/>
        <v>1543491</v>
      </c>
      <c r="U10" s="963">
        <f t="shared" si="0"/>
        <v>293667</v>
      </c>
      <c r="V10" s="963">
        <f t="shared" si="0"/>
        <v>854831</v>
      </c>
      <c r="W10" s="963">
        <f t="shared" si="0"/>
        <v>1147588</v>
      </c>
      <c r="X10" s="963">
        <f t="shared" si="0"/>
        <v>2181422</v>
      </c>
      <c r="Y10" s="963">
        <f t="shared" si="0"/>
        <v>6855400</v>
      </c>
      <c r="Z10" s="963">
        <f t="shared" si="0"/>
        <v>1213891</v>
      </c>
      <c r="AA10" s="963">
        <f t="shared" si="0"/>
        <v>10304877</v>
      </c>
      <c r="AB10" s="963">
        <f t="shared" si="0"/>
        <v>7193989</v>
      </c>
      <c r="AC10" s="963">
        <f t="shared" si="0"/>
        <v>4607455</v>
      </c>
      <c r="AD10" s="963">
        <f t="shared" si="0"/>
        <v>682021</v>
      </c>
      <c r="AE10" s="963">
        <f t="shared" si="0"/>
        <v>5136533</v>
      </c>
      <c r="AF10" s="963">
        <f t="shared" si="0"/>
        <v>1630733</v>
      </c>
      <c r="AG10" s="963">
        <f t="shared" si="0"/>
        <v>11784344</v>
      </c>
      <c r="AH10" s="963">
        <f t="shared" si="0"/>
        <v>2373232</v>
      </c>
      <c r="AI10" s="963">
        <f t="shared" si="0"/>
        <v>12598155</v>
      </c>
      <c r="AJ10" s="963">
        <f t="shared" si="0"/>
        <v>991967</v>
      </c>
      <c r="AK10" s="963">
        <f t="shared" si="0"/>
        <v>3450870</v>
      </c>
      <c r="AL10" s="963">
        <f t="shared" si="0"/>
        <v>269262</v>
      </c>
      <c r="AM10" s="965">
        <f t="shared" si="0"/>
        <v>0</v>
      </c>
    </row>
    <row r="11" spans="2:39" s="114" customFormat="1" ht="12.75" customHeight="1">
      <c r="B11" s="966"/>
      <c r="C11" s="967"/>
      <c r="D11" s="968"/>
      <c r="E11" s="964"/>
      <c r="F11" s="968"/>
      <c r="G11" s="964"/>
      <c r="H11" s="968"/>
      <c r="I11" s="968"/>
      <c r="J11" s="968"/>
      <c r="K11" s="968"/>
      <c r="L11" s="968"/>
      <c r="M11" s="968"/>
      <c r="N11" s="968"/>
      <c r="O11" s="968"/>
      <c r="P11" s="968"/>
      <c r="Q11" s="969"/>
      <c r="R11" s="968"/>
      <c r="S11" s="968"/>
      <c r="T11" s="968"/>
      <c r="U11" s="970"/>
      <c r="V11" s="970"/>
      <c r="W11" s="970"/>
      <c r="X11" s="970"/>
      <c r="Y11" s="970"/>
      <c r="Z11" s="970"/>
      <c r="AA11" s="970"/>
      <c r="AB11" s="970"/>
      <c r="AC11" s="970"/>
      <c r="AD11" s="970"/>
      <c r="AE11" s="970"/>
      <c r="AF11" s="970"/>
      <c r="AG11" s="970"/>
      <c r="AH11" s="970"/>
      <c r="AI11" s="970"/>
      <c r="AJ11" s="970"/>
      <c r="AK11" s="970"/>
      <c r="AL11" s="970"/>
      <c r="AM11" s="961"/>
    </row>
    <row r="12" spans="2:39" s="735" customFormat="1" ht="12.75" customHeight="1">
      <c r="B12" s="667" t="s">
        <v>1057</v>
      </c>
      <c r="C12" s="962">
        <f>SUM(C16:C31)</f>
        <v>40423193</v>
      </c>
      <c r="D12" s="963">
        <f>SUM(D16:D31)</f>
        <v>39472109</v>
      </c>
      <c r="E12" s="964">
        <f>SUM(C12-D12)</f>
        <v>951084</v>
      </c>
      <c r="F12" s="963">
        <f>SUM(F16:F31)</f>
        <v>118762</v>
      </c>
      <c r="G12" s="964">
        <f>SUM(E12-F12)</f>
        <v>832322</v>
      </c>
      <c r="H12" s="963">
        <f aca="true" t="shared" si="1" ref="H12:O12">SUM(H16:H31)</f>
        <v>12755969</v>
      </c>
      <c r="I12" s="963">
        <f t="shared" si="1"/>
        <v>250527</v>
      </c>
      <c r="J12" s="963">
        <f t="shared" si="1"/>
        <v>7639</v>
      </c>
      <c r="K12" s="963">
        <f t="shared" si="1"/>
        <v>353641</v>
      </c>
      <c r="L12" s="963">
        <f t="shared" si="1"/>
        <v>11191485</v>
      </c>
      <c r="M12" s="963">
        <f t="shared" si="1"/>
        <v>67543</v>
      </c>
      <c r="N12" s="963">
        <f t="shared" si="1"/>
        <v>215332</v>
      </c>
      <c r="O12" s="963">
        <f t="shared" si="1"/>
        <v>541416</v>
      </c>
      <c r="P12" s="963">
        <v>248755</v>
      </c>
      <c r="Q12" s="963">
        <f aca="true" t="shared" si="2" ref="Q12:AM12">SUM(Q16:Q31)</f>
        <v>5035318</v>
      </c>
      <c r="R12" s="963">
        <f t="shared" si="2"/>
        <v>15507</v>
      </c>
      <c r="S12" s="963">
        <f t="shared" si="2"/>
        <v>1468454</v>
      </c>
      <c r="T12" s="963">
        <f t="shared" si="2"/>
        <v>1150019</v>
      </c>
      <c r="U12" s="963">
        <f t="shared" si="2"/>
        <v>131125</v>
      </c>
      <c r="V12" s="963">
        <f t="shared" si="2"/>
        <v>728883</v>
      </c>
      <c r="W12" s="963">
        <f t="shared" si="2"/>
        <v>555358</v>
      </c>
      <c r="X12" s="963">
        <f t="shared" si="2"/>
        <v>1826122</v>
      </c>
      <c r="Y12" s="963">
        <f t="shared" si="2"/>
        <v>3880100</v>
      </c>
      <c r="Z12" s="963">
        <f t="shared" si="2"/>
        <v>713002</v>
      </c>
      <c r="AA12" s="963">
        <f t="shared" si="2"/>
        <v>6309854</v>
      </c>
      <c r="AB12" s="963">
        <f t="shared" si="2"/>
        <v>5262697</v>
      </c>
      <c r="AC12" s="963">
        <f t="shared" si="2"/>
        <v>3348726</v>
      </c>
      <c r="AD12" s="963">
        <f t="shared" si="2"/>
        <v>627908</v>
      </c>
      <c r="AE12" s="963">
        <f t="shared" si="2"/>
        <v>2325478</v>
      </c>
      <c r="AF12" s="963">
        <f t="shared" si="2"/>
        <v>1176850</v>
      </c>
      <c r="AG12" s="963">
        <f t="shared" si="2"/>
        <v>7728747</v>
      </c>
      <c r="AH12" s="963">
        <f t="shared" si="2"/>
        <v>1609825</v>
      </c>
      <c r="AI12" s="963">
        <f t="shared" si="2"/>
        <v>7558338</v>
      </c>
      <c r="AJ12" s="963">
        <f t="shared" si="2"/>
        <v>285956</v>
      </c>
      <c r="AK12" s="963">
        <f t="shared" si="2"/>
        <v>2307333</v>
      </c>
      <c r="AL12" s="963">
        <f t="shared" si="2"/>
        <v>217395</v>
      </c>
      <c r="AM12" s="965">
        <f t="shared" si="2"/>
        <v>0</v>
      </c>
    </row>
    <row r="13" spans="2:39" s="114" customFormat="1" ht="12.75" customHeight="1">
      <c r="B13" s="966"/>
      <c r="C13" s="967"/>
      <c r="D13" s="968"/>
      <c r="E13" s="964"/>
      <c r="F13" s="968"/>
      <c r="G13" s="964"/>
      <c r="H13" s="968"/>
      <c r="I13" s="968"/>
      <c r="J13" s="968"/>
      <c r="K13" s="968"/>
      <c r="L13" s="968"/>
      <c r="M13" s="968"/>
      <c r="N13" s="968"/>
      <c r="O13" s="968"/>
      <c r="P13" s="968"/>
      <c r="Q13" s="969"/>
      <c r="R13" s="968"/>
      <c r="S13" s="968"/>
      <c r="T13" s="968"/>
      <c r="U13" s="970"/>
      <c r="V13" s="970"/>
      <c r="W13" s="970"/>
      <c r="X13" s="970"/>
      <c r="Y13" s="970"/>
      <c r="Z13" s="970"/>
      <c r="AA13" s="970"/>
      <c r="AB13" s="970"/>
      <c r="AC13" s="970"/>
      <c r="AD13" s="970"/>
      <c r="AE13" s="970"/>
      <c r="AF13" s="970"/>
      <c r="AG13" s="970"/>
      <c r="AH13" s="970"/>
      <c r="AI13" s="970"/>
      <c r="AJ13" s="970"/>
      <c r="AK13" s="970"/>
      <c r="AL13" s="970"/>
      <c r="AM13" s="961"/>
    </row>
    <row r="14" spans="2:39" s="735" customFormat="1" ht="12.75" customHeight="1">
      <c r="B14" s="667" t="s">
        <v>1424</v>
      </c>
      <c r="C14" s="962">
        <f>SUM(C33:C70)</f>
        <v>23527146</v>
      </c>
      <c r="D14" s="963">
        <f>SUM(D33:D70)</f>
        <v>22765220</v>
      </c>
      <c r="E14" s="964">
        <f>SUM(C14-D14)</f>
        <v>761926</v>
      </c>
      <c r="F14" s="963">
        <f>SUM(F33:F70)</f>
        <v>8319</v>
      </c>
      <c r="G14" s="964">
        <f>SUM(E14-F14)</f>
        <v>753607</v>
      </c>
      <c r="H14" s="963">
        <f aca="true" t="shared" si="3" ref="H14:Z14">SUM(H33:H70)</f>
        <v>3953501</v>
      </c>
      <c r="I14" s="963">
        <f t="shared" si="3"/>
        <v>183211</v>
      </c>
      <c r="J14" s="963">
        <f t="shared" si="3"/>
        <v>0</v>
      </c>
      <c r="K14" s="963">
        <f t="shared" si="3"/>
        <v>266391</v>
      </c>
      <c r="L14" s="963">
        <f t="shared" si="3"/>
        <v>10491266</v>
      </c>
      <c r="M14" s="963">
        <f t="shared" si="3"/>
        <v>12770</v>
      </c>
      <c r="N14" s="963">
        <f t="shared" si="3"/>
        <v>170458</v>
      </c>
      <c r="O14" s="963">
        <f t="shared" si="3"/>
        <v>258673</v>
      </c>
      <c r="P14" s="963">
        <f t="shared" si="3"/>
        <v>80596</v>
      </c>
      <c r="Q14" s="963">
        <f t="shared" si="3"/>
        <v>1771051</v>
      </c>
      <c r="R14" s="963">
        <f t="shared" si="3"/>
        <v>0</v>
      </c>
      <c r="S14" s="963">
        <f t="shared" si="3"/>
        <v>1734437</v>
      </c>
      <c r="T14" s="963">
        <f t="shared" si="3"/>
        <v>393472</v>
      </c>
      <c r="U14" s="963">
        <f t="shared" si="3"/>
        <v>162542</v>
      </c>
      <c r="V14" s="963">
        <f t="shared" si="3"/>
        <v>125948</v>
      </c>
      <c r="W14" s="963">
        <f t="shared" si="3"/>
        <v>592230</v>
      </c>
      <c r="X14" s="963">
        <f t="shared" si="3"/>
        <v>355300</v>
      </c>
      <c r="Y14" s="963">
        <f t="shared" si="3"/>
        <v>2975300</v>
      </c>
      <c r="Z14" s="963">
        <f t="shared" si="3"/>
        <v>500889</v>
      </c>
      <c r="AA14" s="963">
        <v>3995023</v>
      </c>
      <c r="AB14" s="963">
        <f aca="true" t="shared" si="4" ref="AB14:AM14">SUM(AB33:AB70)</f>
        <v>1931292</v>
      </c>
      <c r="AC14" s="963">
        <f t="shared" si="4"/>
        <v>1258729</v>
      </c>
      <c r="AD14" s="963">
        <f t="shared" si="4"/>
        <v>54113</v>
      </c>
      <c r="AE14" s="963">
        <f t="shared" si="4"/>
        <v>2811055</v>
      </c>
      <c r="AF14" s="963">
        <f t="shared" si="4"/>
        <v>453883</v>
      </c>
      <c r="AG14" s="963">
        <f t="shared" si="4"/>
        <v>4055597</v>
      </c>
      <c r="AH14" s="963">
        <f t="shared" si="4"/>
        <v>763407</v>
      </c>
      <c r="AI14" s="963">
        <f t="shared" si="4"/>
        <v>5039817</v>
      </c>
      <c r="AJ14" s="963">
        <f t="shared" si="4"/>
        <v>706011</v>
      </c>
      <c r="AK14" s="963">
        <f t="shared" si="4"/>
        <v>1143537</v>
      </c>
      <c r="AL14" s="963">
        <f t="shared" si="4"/>
        <v>51867</v>
      </c>
      <c r="AM14" s="965">
        <f t="shared" si="4"/>
        <v>0</v>
      </c>
    </row>
    <row r="15" spans="2:39" s="114" customFormat="1" ht="12.75" customHeight="1">
      <c r="B15" s="670"/>
      <c r="C15" s="957"/>
      <c r="D15" s="970"/>
      <c r="E15" s="971"/>
      <c r="F15" s="970"/>
      <c r="G15" s="971"/>
      <c r="H15" s="970"/>
      <c r="I15" s="970"/>
      <c r="J15" s="970"/>
      <c r="K15" s="970"/>
      <c r="L15" s="970"/>
      <c r="M15" s="970"/>
      <c r="N15" s="970"/>
      <c r="O15" s="970"/>
      <c r="P15" s="970"/>
      <c r="Q15" s="972"/>
      <c r="R15" s="970"/>
      <c r="S15" s="970"/>
      <c r="T15" s="970"/>
      <c r="U15" s="970"/>
      <c r="V15" s="970"/>
      <c r="W15" s="970"/>
      <c r="X15" s="970"/>
      <c r="Y15" s="970"/>
      <c r="Z15" s="970"/>
      <c r="AA15" s="970"/>
      <c r="AB15" s="970"/>
      <c r="AC15" s="970"/>
      <c r="AD15" s="970"/>
      <c r="AE15" s="970"/>
      <c r="AF15" s="970"/>
      <c r="AG15" s="970"/>
      <c r="AH15" s="970"/>
      <c r="AI15" s="970"/>
      <c r="AJ15" s="970"/>
      <c r="AK15" s="970"/>
      <c r="AL15" s="970"/>
      <c r="AM15" s="961"/>
    </row>
    <row r="16" spans="2:39" s="114" customFormat="1" ht="12.75" customHeight="1">
      <c r="B16" s="670" t="s">
        <v>958</v>
      </c>
      <c r="C16" s="957">
        <v>8930222</v>
      </c>
      <c r="D16" s="970">
        <v>8691908</v>
      </c>
      <c r="E16" s="971">
        <f>SUM(C16-D16)</f>
        <v>238314</v>
      </c>
      <c r="F16" s="970">
        <v>29624</v>
      </c>
      <c r="G16" s="971">
        <f>SUM(E16-F16)</f>
        <v>208690</v>
      </c>
      <c r="H16" s="970">
        <v>4090469</v>
      </c>
      <c r="I16" s="970">
        <v>48809</v>
      </c>
      <c r="J16" s="970">
        <v>1199</v>
      </c>
      <c r="K16" s="970">
        <v>72036</v>
      </c>
      <c r="L16" s="970">
        <v>1366113</v>
      </c>
      <c r="M16" s="970">
        <v>18664</v>
      </c>
      <c r="N16" s="970">
        <v>59502</v>
      </c>
      <c r="O16" s="970">
        <v>142550</v>
      </c>
      <c r="P16" s="972">
        <v>80756</v>
      </c>
      <c r="Q16" s="970">
        <v>1093166</v>
      </c>
      <c r="R16" s="970">
        <v>0</v>
      </c>
      <c r="S16" s="970">
        <v>231860</v>
      </c>
      <c r="T16" s="970">
        <v>319207</v>
      </c>
      <c r="U16" s="970">
        <v>14938</v>
      </c>
      <c r="V16" s="970">
        <v>60152</v>
      </c>
      <c r="W16" s="970">
        <v>138472</v>
      </c>
      <c r="X16" s="970">
        <v>351285</v>
      </c>
      <c r="Y16" s="970">
        <v>841050</v>
      </c>
      <c r="Z16" s="970">
        <v>137593</v>
      </c>
      <c r="AA16" s="970">
        <v>1484004</v>
      </c>
      <c r="AB16" s="970">
        <v>919248</v>
      </c>
      <c r="AC16" s="970">
        <v>856126</v>
      </c>
      <c r="AD16" s="970">
        <v>123518</v>
      </c>
      <c r="AE16" s="970">
        <v>339948</v>
      </c>
      <c r="AF16" s="970">
        <v>305818</v>
      </c>
      <c r="AG16" s="970">
        <v>1858510</v>
      </c>
      <c r="AH16" s="970">
        <v>421310</v>
      </c>
      <c r="AI16" s="970">
        <v>1555619</v>
      </c>
      <c r="AJ16" s="970">
        <v>3840</v>
      </c>
      <c r="AK16" s="970">
        <v>578403</v>
      </c>
      <c r="AL16" s="970">
        <v>107971</v>
      </c>
      <c r="AM16" s="961">
        <v>0</v>
      </c>
    </row>
    <row r="17" spans="2:39" s="114" customFormat="1" ht="12.75" customHeight="1">
      <c r="B17" s="670" t="s">
        <v>959</v>
      </c>
      <c r="C17" s="957">
        <v>5169872</v>
      </c>
      <c r="D17" s="970">
        <v>5091183</v>
      </c>
      <c r="E17" s="971">
        <f>SUM(C17-D17)</f>
        <v>78689</v>
      </c>
      <c r="F17" s="970">
        <v>71327</v>
      </c>
      <c r="G17" s="971">
        <f>SUM(E17-F17)</f>
        <v>7362</v>
      </c>
      <c r="H17" s="970">
        <v>1351171</v>
      </c>
      <c r="I17" s="970">
        <v>26878</v>
      </c>
      <c r="J17" s="970">
        <v>0</v>
      </c>
      <c r="K17" s="970">
        <v>39572</v>
      </c>
      <c r="L17" s="970">
        <v>1243975</v>
      </c>
      <c r="M17" s="970">
        <v>8189</v>
      </c>
      <c r="N17" s="970">
        <v>32778</v>
      </c>
      <c r="O17" s="970">
        <v>59453</v>
      </c>
      <c r="P17" s="972">
        <v>13259</v>
      </c>
      <c r="Q17" s="970">
        <v>685339</v>
      </c>
      <c r="R17" s="970">
        <v>0</v>
      </c>
      <c r="S17" s="970">
        <v>120246</v>
      </c>
      <c r="T17" s="970">
        <v>253538</v>
      </c>
      <c r="U17" s="970">
        <v>9826</v>
      </c>
      <c r="V17" s="970">
        <v>606922</v>
      </c>
      <c r="W17" s="970">
        <v>7024</v>
      </c>
      <c r="X17" s="970">
        <v>90602</v>
      </c>
      <c r="Y17" s="970">
        <v>621100</v>
      </c>
      <c r="Z17" s="970">
        <v>80190</v>
      </c>
      <c r="AA17" s="970">
        <v>686941</v>
      </c>
      <c r="AB17" s="970">
        <v>692724</v>
      </c>
      <c r="AC17" s="970">
        <v>270775</v>
      </c>
      <c r="AD17" s="970">
        <v>82662</v>
      </c>
      <c r="AE17" s="970">
        <v>210728</v>
      </c>
      <c r="AF17" s="970">
        <v>129958</v>
      </c>
      <c r="AG17" s="970">
        <v>1102498</v>
      </c>
      <c r="AH17" s="970">
        <v>168526</v>
      </c>
      <c r="AI17" s="970">
        <v>1153311</v>
      </c>
      <c r="AJ17" s="970">
        <v>10202</v>
      </c>
      <c r="AK17" s="970">
        <v>420410</v>
      </c>
      <c r="AL17" s="970">
        <v>82258</v>
      </c>
      <c r="AM17" s="961">
        <v>0</v>
      </c>
    </row>
    <row r="18" spans="2:39" s="114" customFormat="1" ht="12.75" customHeight="1">
      <c r="B18" s="670" t="s">
        <v>960</v>
      </c>
      <c r="C18" s="957">
        <v>4281529</v>
      </c>
      <c r="D18" s="970">
        <v>4212860</v>
      </c>
      <c r="E18" s="971">
        <f>SUM(C18-D18)</f>
        <v>68669</v>
      </c>
      <c r="F18" s="970">
        <v>0</v>
      </c>
      <c r="G18" s="971">
        <f>SUM(E18-F18)</f>
        <v>68669</v>
      </c>
      <c r="H18" s="970">
        <v>1514808</v>
      </c>
      <c r="I18" s="970">
        <v>28466</v>
      </c>
      <c r="J18" s="970">
        <v>2749</v>
      </c>
      <c r="K18" s="970">
        <v>42129</v>
      </c>
      <c r="L18" s="970">
        <v>1203124</v>
      </c>
      <c r="M18" s="970">
        <v>8733</v>
      </c>
      <c r="N18" s="970">
        <v>27254</v>
      </c>
      <c r="O18" s="970">
        <v>50378</v>
      </c>
      <c r="P18" s="972">
        <v>24591</v>
      </c>
      <c r="Q18" s="970">
        <v>603484</v>
      </c>
      <c r="R18" s="970">
        <v>0</v>
      </c>
      <c r="S18" s="970">
        <v>137324</v>
      </c>
      <c r="T18" s="970">
        <v>71626</v>
      </c>
      <c r="U18" s="970">
        <v>9840</v>
      </c>
      <c r="V18" s="970">
        <v>0</v>
      </c>
      <c r="W18" s="970">
        <v>1869</v>
      </c>
      <c r="X18" s="970">
        <v>114254</v>
      </c>
      <c r="Y18" s="970">
        <v>440900</v>
      </c>
      <c r="Z18" s="970">
        <v>58794</v>
      </c>
      <c r="AA18" s="970">
        <v>570370</v>
      </c>
      <c r="AB18" s="970">
        <v>740880</v>
      </c>
      <c r="AC18" s="970">
        <v>504844</v>
      </c>
      <c r="AD18" s="970">
        <v>60219</v>
      </c>
      <c r="AE18" s="970">
        <v>207728</v>
      </c>
      <c r="AF18" s="970">
        <v>137939</v>
      </c>
      <c r="AG18" s="970">
        <v>600985</v>
      </c>
      <c r="AH18" s="970">
        <v>198799</v>
      </c>
      <c r="AI18" s="970">
        <v>787979</v>
      </c>
      <c r="AJ18" s="970">
        <v>77310</v>
      </c>
      <c r="AK18" s="970">
        <v>267013</v>
      </c>
      <c r="AL18" s="970">
        <v>0</v>
      </c>
      <c r="AM18" s="961">
        <v>0</v>
      </c>
    </row>
    <row r="19" spans="2:39" s="114" customFormat="1" ht="12.75" customHeight="1">
      <c r="B19" s="670" t="s">
        <v>961</v>
      </c>
      <c r="C19" s="957">
        <v>4496878</v>
      </c>
      <c r="D19" s="970">
        <v>4400971</v>
      </c>
      <c r="E19" s="971">
        <f>SUM(C19-D19)</f>
        <v>95907</v>
      </c>
      <c r="F19" s="970">
        <v>0</v>
      </c>
      <c r="G19" s="971">
        <f>SUM(E19-F19)</f>
        <v>95907</v>
      </c>
      <c r="H19" s="970">
        <v>1711211</v>
      </c>
      <c r="I19" s="970">
        <v>38311</v>
      </c>
      <c r="J19" s="970">
        <v>591</v>
      </c>
      <c r="K19" s="970">
        <v>41273</v>
      </c>
      <c r="L19" s="970">
        <v>1234412</v>
      </c>
      <c r="M19" s="970">
        <v>7429</v>
      </c>
      <c r="N19" s="970">
        <v>10302</v>
      </c>
      <c r="O19" s="970">
        <v>61075</v>
      </c>
      <c r="P19" s="972">
        <v>71561</v>
      </c>
      <c r="Q19" s="970">
        <v>581398</v>
      </c>
      <c r="R19" s="970">
        <v>0</v>
      </c>
      <c r="S19" s="970">
        <v>107111</v>
      </c>
      <c r="T19" s="970">
        <v>100210</v>
      </c>
      <c r="U19" s="970">
        <v>14723</v>
      </c>
      <c r="V19" s="970">
        <v>0</v>
      </c>
      <c r="W19" s="970">
        <v>55694</v>
      </c>
      <c r="X19" s="970">
        <v>154977</v>
      </c>
      <c r="Y19" s="970">
        <v>306600</v>
      </c>
      <c r="Z19" s="970">
        <v>67792</v>
      </c>
      <c r="AA19" s="970">
        <v>634064</v>
      </c>
      <c r="AB19" s="970">
        <v>675026</v>
      </c>
      <c r="AC19" s="970">
        <v>383410</v>
      </c>
      <c r="AD19" s="970">
        <v>169497</v>
      </c>
      <c r="AE19" s="970">
        <v>165150</v>
      </c>
      <c r="AF19" s="970">
        <v>118116</v>
      </c>
      <c r="AG19" s="970">
        <v>766932</v>
      </c>
      <c r="AH19" s="970">
        <v>157001</v>
      </c>
      <c r="AI19" s="970">
        <v>993274</v>
      </c>
      <c r="AJ19" s="970">
        <v>27744</v>
      </c>
      <c r="AK19" s="970">
        <v>222295</v>
      </c>
      <c r="AL19" s="970">
        <v>20670</v>
      </c>
      <c r="AM19" s="961">
        <v>0</v>
      </c>
    </row>
    <row r="20" spans="2:39" s="114" customFormat="1" ht="12.75" customHeight="1">
      <c r="B20" s="670"/>
      <c r="C20" s="957"/>
      <c r="D20" s="970"/>
      <c r="E20" s="971"/>
      <c r="F20" s="970"/>
      <c r="G20" s="971"/>
      <c r="H20" s="970"/>
      <c r="I20" s="970"/>
      <c r="J20" s="970"/>
      <c r="K20" s="970"/>
      <c r="L20" s="970"/>
      <c r="M20" s="970"/>
      <c r="N20" s="970"/>
      <c r="O20" s="970"/>
      <c r="P20" s="970"/>
      <c r="Q20" s="972"/>
      <c r="R20" s="970"/>
      <c r="S20" s="970"/>
      <c r="T20" s="970"/>
      <c r="U20" s="970"/>
      <c r="V20" s="970"/>
      <c r="W20" s="970"/>
      <c r="X20" s="970"/>
      <c r="Y20" s="970"/>
      <c r="Z20" s="970"/>
      <c r="AA20" s="970"/>
      <c r="AB20" s="970"/>
      <c r="AC20" s="970"/>
      <c r="AD20" s="970"/>
      <c r="AE20" s="970"/>
      <c r="AF20" s="970"/>
      <c r="AG20" s="970"/>
      <c r="AH20" s="970"/>
      <c r="AI20" s="970"/>
      <c r="AJ20" s="970"/>
      <c r="AK20" s="970"/>
      <c r="AL20" s="970"/>
      <c r="AM20" s="961"/>
    </row>
    <row r="21" spans="2:39" s="114" customFormat="1" ht="12.75" customHeight="1">
      <c r="B21" s="670" t="s">
        <v>962</v>
      </c>
      <c r="C21" s="957">
        <v>2172312</v>
      </c>
      <c r="D21" s="970">
        <v>2118671</v>
      </c>
      <c r="E21" s="971">
        <f>SUM(C21-D21)</f>
        <v>53641</v>
      </c>
      <c r="F21" s="970">
        <v>0</v>
      </c>
      <c r="G21" s="971">
        <f>SUM(E21-F21)</f>
        <v>53641</v>
      </c>
      <c r="H21" s="970">
        <v>585384</v>
      </c>
      <c r="I21" s="970">
        <v>12329</v>
      </c>
      <c r="J21" s="970">
        <v>0</v>
      </c>
      <c r="K21" s="970">
        <v>18228</v>
      </c>
      <c r="L21" s="970">
        <v>697953</v>
      </c>
      <c r="M21" s="970">
        <v>3520</v>
      </c>
      <c r="N21" s="970">
        <v>21785</v>
      </c>
      <c r="O21" s="970">
        <v>34318</v>
      </c>
      <c r="P21" s="970">
        <v>9362</v>
      </c>
      <c r="Q21" s="970">
        <v>275824</v>
      </c>
      <c r="R21" s="970">
        <v>0</v>
      </c>
      <c r="S21" s="440">
        <v>176982</v>
      </c>
      <c r="T21" s="970">
        <v>120375</v>
      </c>
      <c r="U21" s="970">
        <v>752</v>
      </c>
      <c r="V21" s="970">
        <v>2236</v>
      </c>
      <c r="W21" s="970">
        <v>24523</v>
      </c>
      <c r="X21" s="970">
        <v>70441</v>
      </c>
      <c r="Y21" s="970">
        <v>118300</v>
      </c>
      <c r="Z21" s="970">
        <v>43941</v>
      </c>
      <c r="AA21" s="970">
        <v>307064</v>
      </c>
      <c r="AB21" s="970">
        <v>364159</v>
      </c>
      <c r="AC21" s="970">
        <v>163188</v>
      </c>
      <c r="AD21" s="970">
        <v>19269</v>
      </c>
      <c r="AE21" s="970">
        <v>168643</v>
      </c>
      <c r="AF21" s="970">
        <v>67330</v>
      </c>
      <c r="AG21" s="970">
        <v>439370</v>
      </c>
      <c r="AH21" s="970">
        <v>83879</v>
      </c>
      <c r="AI21" s="970">
        <v>251337</v>
      </c>
      <c r="AJ21" s="970">
        <v>92601</v>
      </c>
      <c r="AK21" s="970">
        <v>117890</v>
      </c>
      <c r="AL21" s="970">
        <v>0</v>
      </c>
      <c r="AM21" s="961">
        <v>0</v>
      </c>
    </row>
    <row r="22" spans="2:39" s="114" customFormat="1" ht="12.75" customHeight="1">
      <c r="B22" s="670" t="s">
        <v>963</v>
      </c>
      <c r="C22" s="957">
        <v>1971423</v>
      </c>
      <c r="D22" s="970">
        <v>1923895</v>
      </c>
      <c r="E22" s="971">
        <f>SUM(C22-D22)</f>
        <v>47528</v>
      </c>
      <c r="F22" s="970">
        <v>0</v>
      </c>
      <c r="G22" s="971">
        <f>SUM(E22-F22)</f>
        <v>47528</v>
      </c>
      <c r="H22" s="970">
        <v>486407</v>
      </c>
      <c r="I22" s="970">
        <v>9521</v>
      </c>
      <c r="J22" s="970">
        <v>0</v>
      </c>
      <c r="K22" s="970">
        <v>14028</v>
      </c>
      <c r="L22" s="970">
        <v>681040</v>
      </c>
      <c r="M22" s="970">
        <v>2853</v>
      </c>
      <c r="N22" s="970">
        <v>575</v>
      </c>
      <c r="O22" s="970">
        <v>11573</v>
      </c>
      <c r="P22" s="970">
        <v>5205</v>
      </c>
      <c r="Q22" s="970">
        <v>291748</v>
      </c>
      <c r="R22" s="970">
        <v>0</v>
      </c>
      <c r="S22" s="440">
        <v>56251</v>
      </c>
      <c r="T22" s="970">
        <v>48937</v>
      </c>
      <c r="U22" s="970">
        <v>16537</v>
      </c>
      <c r="V22" s="970">
        <v>28071</v>
      </c>
      <c r="W22" s="970">
        <v>16844</v>
      </c>
      <c r="X22" s="970">
        <v>25933</v>
      </c>
      <c r="Y22" s="970">
        <v>275900</v>
      </c>
      <c r="Z22" s="970">
        <v>42370</v>
      </c>
      <c r="AA22" s="970">
        <v>287084</v>
      </c>
      <c r="AB22" s="970">
        <v>169399</v>
      </c>
      <c r="AC22" s="970">
        <v>104836</v>
      </c>
      <c r="AD22" s="970">
        <v>64461</v>
      </c>
      <c r="AE22" s="970">
        <v>91776</v>
      </c>
      <c r="AF22" s="970">
        <v>29004</v>
      </c>
      <c r="AG22" s="970">
        <v>511739</v>
      </c>
      <c r="AH22" s="970">
        <v>60770</v>
      </c>
      <c r="AI22" s="970">
        <v>472126</v>
      </c>
      <c r="AJ22" s="970">
        <v>0</v>
      </c>
      <c r="AK22" s="970">
        <v>90330</v>
      </c>
      <c r="AL22" s="970">
        <v>0</v>
      </c>
      <c r="AM22" s="961">
        <v>0</v>
      </c>
    </row>
    <row r="23" spans="2:39" s="114" customFormat="1" ht="12.75" customHeight="1">
      <c r="B23" s="670" t="s">
        <v>964</v>
      </c>
      <c r="C23" s="957">
        <v>2324683</v>
      </c>
      <c r="D23" s="970">
        <v>2284979</v>
      </c>
      <c r="E23" s="971">
        <f>SUM(C23-D23)</f>
        <v>39704</v>
      </c>
      <c r="F23" s="970">
        <v>2430</v>
      </c>
      <c r="G23" s="971">
        <f>SUM(E23-F23)</f>
        <v>37274</v>
      </c>
      <c r="H23" s="970">
        <v>505555</v>
      </c>
      <c r="I23" s="970">
        <v>12447</v>
      </c>
      <c r="J23" s="970">
        <v>3100</v>
      </c>
      <c r="K23" s="970">
        <v>18289</v>
      </c>
      <c r="L23" s="970">
        <v>551374</v>
      </c>
      <c r="M23" s="970">
        <v>2924</v>
      </c>
      <c r="N23" s="970">
        <v>685</v>
      </c>
      <c r="O23" s="970">
        <v>32453</v>
      </c>
      <c r="P23" s="970">
        <v>7513</v>
      </c>
      <c r="Q23" s="970">
        <v>205267</v>
      </c>
      <c r="R23" s="970">
        <v>0</v>
      </c>
      <c r="S23" s="440">
        <v>93303</v>
      </c>
      <c r="T23" s="970">
        <v>173304</v>
      </c>
      <c r="U23" s="970">
        <v>7681</v>
      </c>
      <c r="V23" s="970">
        <v>0</v>
      </c>
      <c r="W23" s="970">
        <v>58664</v>
      </c>
      <c r="X23" s="970">
        <v>477574</v>
      </c>
      <c r="Y23" s="970">
        <v>174550</v>
      </c>
      <c r="Z23" s="970">
        <v>48681</v>
      </c>
      <c r="AA23" s="970">
        <v>529518</v>
      </c>
      <c r="AB23" s="970">
        <v>279241</v>
      </c>
      <c r="AC23" s="970">
        <v>101373</v>
      </c>
      <c r="AD23" s="970">
        <v>1689</v>
      </c>
      <c r="AE23" s="970">
        <v>144403</v>
      </c>
      <c r="AF23" s="970">
        <v>128380</v>
      </c>
      <c r="AG23" s="970">
        <v>346986</v>
      </c>
      <c r="AH23" s="970">
        <v>99707</v>
      </c>
      <c r="AI23" s="970">
        <v>477170</v>
      </c>
      <c r="AJ23" s="970">
        <v>11385</v>
      </c>
      <c r="AK23" s="970">
        <v>116446</v>
      </c>
      <c r="AL23" s="970">
        <v>0</v>
      </c>
      <c r="AM23" s="961">
        <v>0</v>
      </c>
    </row>
    <row r="24" spans="2:39" s="114" customFormat="1" ht="13.5" customHeight="1">
      <c r="B24" s="670" t="s">
        <v>965</v>
      </c>
      <c r="C24" s="957">
        <v>1593006</v>
      </c>
      <c r="D24" s="970">
        <v>1547518</v>
      </c>
      <c r="E24" s="971">
        <f>SUM(C24-D24)</f>
        <v>45488</v>
      </c>
      <c r="F24" s="970">
        <v>0</v>
      </c>
      <c r="G24" s="971">
        <f>SUM(E24-F24)</f>
        <v>45488</v>
      </c>
      <c r="H24" s="970">
        <v>326903</v>
      </c>
      <c r="I24" s="970">
        <v>8805</v>
      </c>
      <c r="J24" s="970">
        <v>0</v>
      </c>
      <c r="K24" s="970">
        <v>12978</v>
      </c>
      <c r="L24" s="970">
        <v>648561</v>
      </c>
      <c r="M24" s="970">
        <v>1727</v>
      </c>
      <c r="N24" s="970">
        <v>250</v>
      </c>
      <c r="O24" s="970">
        <v>18786</v>
      </c>
      <c r="P24" s="970">
        <v>6484</v>
      </c>
      <c r="Q24" s="970">
        <v>163242</v>
      </c>
      <c r="R24" s="970">
        <v>359</v>
      </c>
      <c r="S24" s="972">
        <v>77408</v>
      </c>
      <c r="T24" s="970">
        <v>9136</v>
      </c>
      <c r="U24" s="970">
        <v>15510</v>
      </c>
      <c r="V24" s="970">
        <v>2526</v>
      </c>
      <c r="W24" s="970">
        <v>17414</v>
      </c>
      <c r="X24" s="970">
        <v>69017</v>
      </c>
      <c r="Y24" s="970">
        <v>213900</v>
      </c>
      <c r="Z24" s="970">
        <v>39507</v>
      </c>
      <c r="AA24" s="970">
        <v>280734</v>
      </c>
      <c r="AB24" s="970">
        <v>192926</v>
      </c>
      <c r="AC24" s="970">
        <v>77393</v>
      </c>
      <c r="AD24" s="970">
        <v>84478</v>
      </c>
      <c r="AE24" s="970">
        <v>133170</v>
      </c>
      <c r="AF24" s="970">
        <v>59832</v>
      </c>
      <c r="AG24" s="970">
        <v>357995</v>
      </c>
      <c r="AH24" s="970">
        <v>74739</v>
      </c>
      <c r="AI24" s="970">
        <v>183447</v>
      </c>
      <c r="AJ24" s="970">
        <v>3922</v>
      </c>
      <c r="AK24" s="970">
        <v>59375</v>
      </c>
      <c r="AL24" s="970">
        <v>0</v>
      </c>
      <c r="AM24" s="961">
        <v>0</v>
      </c>
    </row>
    <row r="25" spans="2:39" s="114" customFormat="1" ht="13.5" customHeight="1">
      <c r="B25" s="670"/>
      <c r="C25" s="957"/>
      <c r="D25" s="970"/>
      <c r="E25" s="971"/>
      <c r="F25" s="970"/>
      <c r="G25" s="971"/>
      <c r="H25" s="970"/>
      <c r="I25" s="970"/>
      <c r="J25" s="970"/>
      <c r="K25" s="970"/>
      <c r="L25" s="970"/>
      <c r="M25" s="970"/>
      <c r="N25" s="970"/>
      <c r="O25" s="970"/>
      <c r="P25" s="970"/>
      <c r="Q25" s="972"/>
      <c r="R25" s="970"/>
      <c r="S25" s="970"/>
      <c r="T25" s="970"/>
      <c r="U25" s="970"/>
      <c r="V25" s="970"/>
      <c r="W25" s="970"/>
      <c r="X25" s="970"/>
      <c r="Y25" s="970"/>
      <c r="Z25" s="970"/>
      <c r="AA25" s="970"/>
      <c r="AB25" s="970"/>
      <c r="AC25" s="970"/>
      <c r="AD25" s="970"/>
      <c r="AE25" s="970"/>
      <c r="AF25" s="970"/>
      <c r="AG25" s="970"/>
      <c r="AH25" s="970"/>
      <c r="AI25" s="970"/>
      <c r="AJ25" s="970"/>
      <c r="AK25" s="970"/>
      <c r="AL25" s="970"/>
      <c r="AM25" s="961"/>
    </row>
    <row r="26" spans="2:39" s="114" customFormat="1" ht="12.75" customHeight="1">
      <c r="B26" s="670" t="s">
        <v>966</v>
      </c>
      <c r="C26" s="957">
        <v>1749695</v>
      </c>
      <c r="D26" s="970">
        <v>1722272</v>
      </c>
      <c r="E26" s="971">
        <f>SUM(C26-D26)</f>
        <v>27423</v>
      </c>
      <c r="F26" s="970">
        <v>0</v>
      </c>
      <c r="G26" s="971">
        <f>SUM(E26-F26)</f>
        <v>27423</v>
      </c>
      <c r="H26" s="970">
        <v>444885</v>
      </c>
      <c r="I26" s="970">
        <v>12050</v>
      </c>
      <c r="J26" s="970">
        <v>0</v>
      </c>
      <c r="K26" s="970">
        <v>17769</v>
      </c>
      <c r="L26" s="970">
        <v>613292</v>
      </c>
      <c r="M26" s="970">
        <v>1789</v>
      </c>
      <c r="N26" s="970">
        <v>2312</v>
      </c>
      <c r="O26" s="970">
        <v>31287</v>
      </c>
      <c r="P26" s="970">
        <v>4951</v>
      </c>
      <c r="Q26" s="970">
        <v>203493</v>
      </c>
      <c r="R26" s="440">
        <v>0</v>
      </c>
      <c r="S26" s="970">
        <v>83891</v>
      </c>
      <c r="T26" s="970">
        <v>9174</v>
      </c>
      <c r="U26" s="970">
        <v>2884</v>
      </c>
      <c r="V26" s="970">
        <v>2161</v>
      </c>
      <c r="W26" s="970">
        <v>14965</v>
      </c>
      <c r="X26" s="970">
        <v>148792</v>
      </c>
      <c r="Y26" s="970">
        <v>156000</v>
      </c>
      <c r="Z26" s="970">
        <v>39475</v>
      </c>
      <c r="AA26" s="970">
        <v>233870</v>
      </c>
      <c r="AB26" s="970">
        <v>247185</v>
      </c>
      <c r="AC26" s="970">
        <v>246880</v>
      </c>
      <c r="AD26" s="970">
        <v>4664</v>
      </c>
      <c r="AE26" s="970">
        <v>116157</v>
      </c>
      <c r="AF26" s="970">
        <v>59671</v>
      </c>
      <c r="AG26" s="970">
        <v>334428</v>
      </c>
      <c r="AH26" s="970">
        <v>53351</v>
      </c>
      <c r="AI26" s="970">
        <v>301782</v>
      </c>
      <c r="AJ26" s="970">
        <v>0</v>
      </c>
      <c r="AK26" s="970">
        <v>78313</v>
      </c>
      <c r="AL26" s="970">
        <v>6496</v>
      </c>
      <c r="AM26" s="961">
        <v>0</v>
      </c>
    </row>
    <row r="27" spans="2:39" s="114" customFormat="1" ht="12.75" customHeight="1">
      <c r="B27" s="670" t="s">
        <v>967</v>
      </c>
      <c r="C27" s="957">
        <v>2294070</v>
      </c>
      <c r="D27" s="970">
        <v>2202355</v>
      </c>
      <c r="E27" s="971">
        <f>SUM(C27-D27)</f>
        <v>91715</v>
      </c>
      <c r="F27" s="970">
        <v>0</v>
      </c>
      <c r="G27" s="971">
        <f>SUM(E27-F27)</f>
        <v>91715</v>
      </c>
      <c r="H27" s="970">
        <v>701730</v>
      </c>
      <c r="I27" s="970">
        <v>14322</v>
      </c>
      <c r="J27" s="970">
        <v>0</v>
      </c>
      <c r="K27" s="970">
        <v>21138</v>
      </c>
      <c r="L27" s="970">
        <v>639047</v>
      </c>
      <c r="M27" s="970">
        <v>3734</v>
      </c>
      <c r="N27" s="970">
        <v>0</v>
      </c>
      <c r="O27" s="970">
        <v>25427</v>
      </c>
      <c r="P27" s="970">
        <v>9176</v>
      </c>
      <c r="Q27" s="970">
        <v>193965</v>
      </c>
      <c r="R27" s="440">
        <v>0</v>
      </c>
      <c r="S27" s="970">
        <v>178791</v>
      </c>
      <c r="T27" s="970">
        <v>20964</v>
      </c>
      <c r="U27" s="970">
        <v>7681</v>
      </c>
      <c r="V27" s="970">
        <v>25000</v>
      </c>
      <c r="W27" s="970">
        <v>91546</v>
      </c>
      <c r="X27" s="970">
        <v>118449</v>
      </c>
      <c r="Y27" s="970">
        <v>243100</v>
      </c>
      <c r="Z27" s="970">
        <v>42226</v>
      </c>
      <c r="AA27" s="970">
        <v>582267</v>
      </c>
      <c r="AB27" s="970">
        <v>244446</v>
      </c>
      <c r="AC27" s="970">
        <v>77639</v>
      </c>
      <c r="AD27" s="970">
        <v>1911</v>
      </c>
      <c r="AE27" s="970">
        <v>266998</v>
      </c>
      <c r="AF27" s="970">
        <v>40848</v>
      </c>
      <c r="AG27" s="970">
        <v>451864</v>
      </c>
      <c r="AH27" s="970">
        <v>85120</v>
      </c>
      <c r="AI27" s="970">
        <v>286368</v>
      </c>
      <c r="AJ27" s="970">
        <v>9631</v>
      </c>
      <c r="AK27" s="970">
        <v>113037</v>
      </c>
      <c r="AL27" s="970">
        <v>0</v>
      </c>
      <c r="AM27" s="961">
        <v>0</v>
      </c>
    </row>
    <row r="28" spans="2:39" s="114" customFormat="1" ht="12.75" customHeight="1">
      <c r="B28" s="670" t="s">
        <v>968</v>
      </c>
      <c r="C28" s="957">
        <v>1878871</v>
      </c>
      <c r="D28" s="970">
        <v>1828663</v>
      </c>
      <c r="E28" s="971">
        <f>SUM(C28-D28)</f>
        <v>50208</v>
      </c>
      <c r="F28" s="970">
        <v>15381</v>
      </c>
      <c r="G28" s="971">
        <f>SUM(E28-F28)</f>
        <v>34827</v>
      </c>
      <c r="H28" s="970">
        <v>427483</v>
      </c>
      <c r="I28" s="970">
        <v>15328</v>
      </c>
      <c r="J28" s="970">
        <v>0</v>
      </c>
      <c r="K28" s="970">
        <v>21936</v>
      </c>
      <c r="L28" s="970">
        <v>757181</v>
      </c>
      <c r="M28" s="970">
        <v>2771</v>
      </c>
      <c r="N28" s="970">
        <v>4686</v>
      </c>
      <c r="O28" s="970">
        <v>17964</v>
      </c>
      <c r="P28" s="970">
        <v>5740</v>
      </c>
      <c r="Q28" s="970">
        <v>289443</v>
      </c>
      <c r="R28" s="440">
        <v>15148</v>
      </c>
      <c r="S28" s="970">
        <v>54685</v>
      </c>
      <c r="T28" s="970">
        <v>11101</v>
      </c>
      <c r="U28" s="970">
        <v>14831</v>
      </c>
      <c r="V28" s="970">
        <v>0</v>
      </c>
      <c r="W28" s="970">
        <v>18078</v>
      </c>
      <c r="X28" s="970">
        <v>53496</v>
      </c>
      <c r="Y28" s="970">
        <v>169000</v>
      </c>
      <c r="Z28" s="970">
        <v>38418</v>
      </c>
      <c r="AA28" s="970">
        <v>247488</v>
      </c>
      <c r="AB28" s="970">
        <v>200335</v>
      </c>
      <c r="AC28" s="970">
        <v>193457</v>
      </c>
      <c r="AD28" s="970">
        <v>2523</v>
      </c>
      <c r="AE28" s="970">
        <v>145847</v>
      </c>
      <c r="AF28" s="970">
        <v>32029</v>
      </c>
      <c r="AG28" s="970">
        <v>355095</v>
      </c>
      <c r="AH28" s="970">
        <v>72215</v>
      </c>
      <c r="AI28" s="970">
        <v>472078</v>
      </c>
      <c r="AJ28" s="970">
        <v>812</v>
      </c>
      <c r="AK28" s="970">
        <v>68366</v>
      </c>
      <c r="AL28" s="970">
        <v>0</v>
      </c>
      <c r="AM28" s="961">
        <v>0</v>
      </c>
    </row>
    <row r="29" spans="2:39" s="114" customFormat="1" ht="12.75" customHeight="1">
      <c r="B29" s="670" t="s">
        <v>969</v>
      </c>
      <c r="C29" s="957">
        <v>1484527</v>
      </c>
      <c r="D29" s="970">
        <v>1404408</v>
      </c>
      <c r="E29" s="971">
        <f>SUM(C29-D29)</f>
        <v>80119</v>
      </c>
      <c r="F29" s="970">
        <v>0</v>
      </c>
      <c r="G29" s="971">
        <f>SUM(E29-F29)</f>
        <v>80119</v>
      </c>
      <c r="H29" s="970">
        <v>214113</v>
      </c>
      <c r="I29" s="970">
        <v>9499</v>
      </c>
      <c r="J29" s="970">
        <v>0</v>
      </c>
      <c r="K29" s="970">
        <v>13985</v>
      </c>
      <c r="L29" s="970">
        <v>710284</v>
      </c>
      <c r="M29" s="970">
        <v>1765</v>
      </c>
      <c r="N29" s="970">
        <v>39997</v>
      </c>
      <c r="O29" s="970">
        <v>27159</v>
      </c>
      <c r="P29" s="970">
        <v>4726</v>
      </c>
      <c r="Q29" s="970">
        <v>189725</v>
      </c>
      <c r="R29" s="440">
        <v>0</v>
      </c>
      <c r="S29" s="970">
        <v>72623</v>
      </c>
      <c r="T29" s="970">
        <v>2633</v>
      </c>
      <c r="U29" s="970">
        <v>13852</v>
      </c>
      <c r="V29" s="970">
        <v>0</v>
      </c>
      <c r="W29" s="970">
        <v>45886</v>
      </c>
      <c r="X29" s="970">
        <v>25680</v>
      </c>
      <c r="Y29" s="970">
        <v>112600</v>
      </c>
      <c r="Z29" s="970">
        <v>34312</v>
      </c>
      <c r="AA29" s="970">
        <v>186399</v>
      </c>
      <c r="AB29" s="970">
        <v>227457</v>
      </c>
      <c r="AC29" s="970">
        <v>111297</v>
      </c>
      <c r="AD29" s="970">
        <v>3581</v>
      </c>
      <c r="AE29" s="970">
        <v>180579</v>
      </c>
      <c r="AF29" s="970">
        <v>34202</v>
      </c>
      <c r="AG29" s="970">
        <v>253433</v>
      </c>
      <c r="AH29" s="970">
        <v>49609</v>
      </c>
      <c r="AI29" s="970">
        <v>246339</v>
      </c>
      <c r="AJ29" s="970">
        <v>5215</v>
      </c>
      <c r="AK29" s="970">
        <v>71985</v>
      </c>
      <c r="AL29" s="970">
        <v>0</v>
      </c>
      <c r="AM29" s="961">
        <v>0</v>
      </c>
    </row>
    <row r="30" spans="2:39" s="114" customFormat="1" ht="12.75" customHeight="1">
      <c r="B30" s="670"/>
      <c r="C30" s="957"/>
      <c r="D30" s="970"/>
      <c r="E30" s="971"/>
      <c r="F30" s="970"/>
      <c r="G30" s="971"/>
      <c r="H30" s="970"/>
      <c r="I30" s="970"/>
      <c r="J30" s="970"/>
      <c r="K30" s="970"/>
      <c r="L30" s="970"/>
      <c r="M30" s="970"/>
      <c r="N30" s="970"/>
      <c r="O30" s="970"/>
      <c r="P30" s="970"/>
      <c r="Q30" s="970"/>
      <c r="R30" s="440"/>
      <c r="S30" s="970"/>
      <c r="T30" s="970"/>
      <c r="U30" s="970"/>
      <c r="V30" s="970"/>
      <c r="W30" s="970"/>
      <c r="X30" s="970"/>
      <c r="Y30" s="970"/>
      <c r="Z30" s="970"/>
      <c r="AA30" s="970"/>
      <c r="AB30" s="970"/>
      <c r="AC30" s="970"/>
      <c r="AD30" s="970"/>
      <c r="AE30" s="970"/>
      <c r="AF30" s="970"/>
      <c r="AG30" s="970"/>
      <c r="AH30" s="970"/>
      <c r="AI30" s="970"/>
      <c r="AJ30" s="970"/>
      <c r="AK30" s="970"/>
      <c r="AL30" s="970"/>
      <c r="AM30" s="961"/>
    </row>
    <row r="31" spans="2:39" s="114" customFormat="1" ht="12.75" customHeight="1">
      <c r="B31" s="670" t="s">
        <v>970</v>
      </c>
      <c r="C31" s="957">
        <v>2076105</v>
      </c>
      <c r="D31" s="970">
        <v>2042426</v>
      </c>
      <c r="E31" s="971">
        <f>SUM(C31-D31)</f>
        <v>33679</v>
      </c>
      <c r="F31" s="970">
        <v>0</v>
      </c>
      <c r="G31" s="971">
        <f>SUM(E31-F31)</f>
        <v>33679</v>
      </c>
      <c r="H31" s="970">
        <v>395850</v>
      </c>
      <c r="I31" s="970">
        <v>13762</v>
      </c>
      <c r="J31" s="970">
        <v>0</v>
      </c>
      <c r="K31" s="970">
        <v>20280</v>
      </c>
      <c r="L31" s="970">
        <v>845129</v>
      </c>
      <c r="M31" s="970">
        <v>3445</v>
      </c>
      <c r="N31" s="970">
        <v>15206</v>
      </c>
      <c r="O31" s="970">
        <v>28993</v>
      </c>
      <c r="P31" s="970">
        <v>5437</v>
      </c>
      <c r="Q31" s="970">
        <v>259224</v>
      </c>
      <c r="R31" s="440">
        <v>0</v>
      </c>
      <c r="S31" s="970">
        <v>77979</v>
      </c>
      <c r="T31" s="970">
        <v>9814</v>
      </c>
      <c r="U31" s="970">
        <v>2070</v>
      </c>
      <c r="V31" s="970">
        <v>1815</v>
      </c>
      <c r="W31" s="970">
        <v>64379</v>
      </c>
      <c r="X31" s="970">
        <v>125622</v>
      </c>
      <c r="Y31" s="970">
        <v>207100</v>
      </c>
      <c r="Z31" s="970">
        <v>39703</v>
      </c>
      <c r="AA31" s="970">
        <v>280051</v>
      </c>
      <c r="AB31" s="970">
        <v>309671</v>
      </c>
      <c r="AC31" s="970">
        <v>257508</v>
      </c>
      <c r="AD31" s="970">
        <v>9436</v>
      </c>
      <c r="AE31" s="970">
        <v>154351</v>
      </c>
      <c r="AF31" s="970">
        <v>33723</v>
      </c>
      <c r="AG31" s="970">
        <v>348912</v>
      </c>
      <c r="AH31" s="970">
        <v>84799</v>
      </c>
      <c r="AI31" s="970">
        <v>377508</v>
      </c>
      <c r="AJ31" s="970">
        <v>43294</v>
      </c>
      <c r="AK31" s="970">
        <v>103470</v>
      </c>
      <c r="AL31" s="970">
        <v>0</v>
      </c>
      <c r="AM31" s="961">
        <v>0</v>
      </c>
    </row>
    <row r="32" spans="2:39" s="114" customFormat="1" ht="12.75" customHeight="1">
      <c r="B32" s="670"/>
      <c r="C32" s="957"/>
      <c r="D32" s="970"/>
      <c r="E32" s="971"/>
      <c r="F32" s="970"/>
      <c r="G32" s="971"/>
      <c r="H32" s="970"/>
      <c r="I32" s="970"/>
      <c r="J32" s="970"/>
      <c r="K32" s="970"/>
      <c r="L32" s="970"/>
      <c r="M32" s="970"/>
      <c r="N32" s="970"/>
      <c r="O32" s="970"/>
      <c r="P32" s="970"/>
      <c r="Q32" s="972"/>
      <c r="R32" s="970"/>
      <c r="S32" s="970"/>
      <c r="T32" s="970"/>
      <c r="U32" s="970"/>
      <c r="V32" s="970"/>
      <c r="W32" s="970"/>
      <c r="X32" s="970"/>
      <c r="Y32" s="970"/>
      <c r="Z32" s="970"/>
      <c r="AA32" s="970"/>
      <c r="AB32" s="970"/>
      <c r="AC32" s="970"/>
      <c r="AD32" s="970"/>
      <c r="AE32" s="970"/>
      <c r="AF32" s="970"/>
      <c r="AG32" s="970"/>
      <c r="AH32" s="970"/>
      <c r="AI32" s="970"/>
      <c r="AJ32" s="970"/>
      <c r="AK32" s="970"/>
      <c r="AL32" s="970"/>
      <c r="AM32" s="961"/>
    </row>
    <row r="33" spans="2:39" s="114" customFormat="1" ht="12.75" customHeight="1">
      <c r="B33" s="670" t="s">
        <v>971</v>
      </c>
      <c r="C33" s="957">
        <v>622893</v>
      </c>
      <c r="D33" s="970">
        <v>603292</v>
      </c>
      <c r="E33" s="971">
        <f>SUM(C33-D33)</f>
        <v>19601</v>
      </c>
      <c r="F33" s="970">
        <v>0</v>
      </c>
      <c r="G33" s="971">
        <f>SUM(E33-F33)</f>
        <v>19601</v>
      </c>
      <c r="H33" s="970">
        <v>138809</v>
      </c>
      <c r="I33" s="970">
        <v>4965</v>
      </c>
      <c r="J33" s="970">
        <v>0</v>
      </c>
      <c r="K33" s="970">
        <v>7317</v>
      </c>
      <c r="L33" s="970">
        <v>284297</v>
      </c>
      <c r="M33" s="970">
        <v>777</v>
      </c>
      <c r="N33" s="970">
        <v>2742</v>
      </c>
      <c r="O33" s="970">
        <v>1424</v>
      </c>
      <c r="P33" s="970">
        <v>3173</v>
      </c>
      <c r="Q33" s="970">
        <v>37776</v>
      </c>
      <c r="R33" s="970">
        <v>0</v>
      </c>
      <c r="S33" s="440">
        <v>60211</v>
      </c>
      <c r="T33" s="970">
        <v>2026</v>
      </c>
      <c r="U33" s="970">
        <v>1868</v>
      </c>
      <c r="V33" s="970">
        <v>0</v>
      </c>
      <c r="W33" s="970">
        <v>16067</v>
      </c>
      <c r="X33" s="970">
        <v>6041</v>
      </c>
      <c r="Y33" s="970">
        <v>55400</v>
      </c>
      <c r="Z33" s="970">
        <v>21776</v>
      </c>
      <c r="AA33" s="970">
        <v>110994</v>
      </c>
      <c r="AB33" s="970">
        <v>42720</v>
      </c>
      <c r="AC33" s="970">
        <v>34114</v>
      </c>
      <c r="AD33" s="970">
        <v>791</v>
      </c>
      <c r="AE33" s="970">
        <v>75503</v>
      </c>
      <c r="AF33" s="970">
        <v>7419</v>
      </c>
      <c r="AG33" s="970">
        <v>133530</v>
      </c>
      <c r="AH33" s="970">
        <v>23008</v>
      </c>
      <c r="AI33" s="970">
        <v>125983</v>
      </c>
      <c r="AJ33" s="970">
        <v>945</v>
      </c>
      <c r="AK33" s="970">
        <v>26509</v>
      </c>
      <c r="AL33" s="970">
        <v>0</v>
      </c>
      <c r="AM33" s="961">
        <v>0</v>
      </c>
    </row>
    <row r="34" spans="2:39" s="114" customFormat="1" ht="12.75" customHeight="1">
      <c r="B34" s="670" t="s">
        <v>972</v>
      </c>
      <c r="C34" s="957">
        <v>456165</v>
      </c>
      <c r="D34" s="970">
        <v>435700</v>
      </c>
      <c r="E34" s="971">
        <f>SUM(C34-D34)</f>
        <v>20465</v>
      </c>
      <c r="F34" s="970">
        <v>0</v>
      </c>
      <c r="G34" s="971">
        <f>SUM(E34-F34)</f>
        <v>20465</v>
      </c>
      <c r="H34" s="970">
        <v>105065</v>
      </c>
      <c r="I34" s="970">
        <v>2784</v>
      </c>
      <c r="J34" s="970">
        <v>0</v>
      </c>
      <c r="K34" s="970">
        <v>4104</v>
      </c>
      <c r="L34" s="970">
        <v>218709</v>
      </c>
      <c r="M34" s="970">
        <v>260</v>
      </c>
      <c r="N34" s="970">
        <v>1843</v>
      </c>
      <c r="O34" s="970">
        <v>7493</v>
      </c>
      <c r="P34" s="970">
        <v>2471</v>
      </c>
      <c r="Q34" s="970">
        <v>16774</v>
      </c>
      <c r="R34" s="970">
        <v>0</v>
      </c>
      <c r="S34" s="440">
        <v>22574</v>
      </c>
      <c r="T34" s="970">
        <v>147</v>
      </c>
      <c r="U34" s="970">
        <v>521</v>
      </c>
      <c r="V34" s="970">
        <v>3620</v>
      </c>
      <c r="W34" s="970">
        <v>8170</v>
      </c>
      <c r="X34" s="970">
        <v>9830</v>
      </c>
      <c r="Y34" s="970">
        <v>51800</v>
      </c>
      <c r="Z34" s="970">
        <v>17419</v>
      </c>
      <c r="AA34" s="970">
        <v>86769</v>
      </c>
      <c r="AB34" s="970">
        <v>44973</v>
      </c>
      <c r="AC34" s="970">
        <v>31334</v>
      </c>
      <c r="AD34" s="970">
        <v>0</v>
      </c>
      <c r="AE34" s="970">
        <v>29510</v>
      </c>
      <c r="AF34" s="970">
        <v>7451</v>
      </c>
      <c r="AG34" s="970">
        <v>41784</v>
      </c>
      <c r="AH34" s="970">
        <v>15844</v>
      </c>
      <c r="AI34" s="970">
        <v>138705</v>
      </c>
      <c r="AJ34" s="970">
        <v>0</v>
      </c>
      <c r="AK34" s="970">
        <v>21911</v>
      </c>
      <c r="AL34" s="970">
        <v>0</v>
      </c>
      <c r="AM34" s="961">
        <v>0</v>
      </c>
    </row>
    <row r="35" spans="2:39" s="114" customFormat="1" ht="12.75" customHeight="1">
      <c r="B35" s="670" t="s">
        <v>973</v>
      </c>
      <c r="C35" s="957">
        <v>973348</v>
      </c>
      <c r="D35" s="970">
        <v>937142</v>
      </c>
      <c r="E35" s="971">
        <f>SUM(C35-D35)</f>
        <v>36206</v>
      </c>
      <c r="F35" s="970">
        <v>0</v>
      </c>
      <c r="G35" s="971">
        <f>SUM(E35-F35)</f>
        <v>36206</v>
      </c>
      <c r="H35" s="970">
        <v>227574</v>
      </c>
      <c r="I35" s="970">
        <v>5628</v>
      </c>
      <c r="J35" s="970">
        <v>0</v>
      </c>
      <c r="K35" s="970">
        <v>8300</v>
      </c>
      <c r="L35" s="970">
        <v>402729</v>
      </c>
      <c r="M35" s="970">
        <v>725</v>
      </c>
      <c r="N35" s="970">
        <v>304</v>
      </c>
      <c r="O35" s="970">
        <v>11757</v>
      </c>
      <c r="P35" s="970">
        <v>4225</v>
      </c>
      <c r="Q35" s="970">
        <v>38201</v>
      </c>
      <c r="R35" s="970">
        <v>0</v>
      </c>
      <c r="S35" s="440">
        <v>35636</v>
      </c>
      <c r="T35" s="970">
        <v>2370</v>
      </c>
      <c r="U35" s="970">
        <v>3215</v>
      </c>
      <c r="V35" s="970">
        <v>158</v>
      </c>
      <c r="W35" s="970">
        <v>15537</v>
      </c>
      <c r="X35" s="970">
        <v>42089</v>
      </c>
      <c r="Y35" s="970">
        <v>174900</v>
      </c>
      <c r="Z35" s="970">
        <v>22210</v>
      </c>
      <c r="AA35" s="970">
        <v>241573</v>
      </c>
      <c r="AB35" s="970">
        <v>89985</v>
      </c>
      <c r="AC35" s="970">
        <v>30262</v>
      </c>
      <c r="AD35" s="970">
        <v>1185</v>
      </c>
      <c r="AE35" s="970">
        <v>75535</v>
      </c>
      <c r="AF35" s="970">
        <v>18845</v>
      </c>
      <c r="AG35" s="970">
        <v>226726</v>
      </c>
      <c r="AH35" s="970">
        <v>28218</v>
      </c>
      <c r="AI35" s="970">
        <v>127557</v>
      </c>
      <c r="AJ35" s="970">
        <v>27</v>
      </c>
      <c r="AK35" s="970">
        <v>45733</v>
      </c>
      <c r="AL35" s="970">
        <v>29286</v>
      </c>
      <c r="AM35" s="961">
        <v>0</v>
      </c>
    </row>
    <row r="36" spans="2:39" s="114" customFormat="1" ht="12.75" customHeight="1">
      <c r="B36" s="670" t="s">
        <v>974</v>
      </c>
      <c r="C36" s="957">
        <v>844857</v>
      </c>
      <c r="D36" s="970">
        <v>836033</v>
      </c>
      <c r="E36" s="971">
        <f>SUM(C36-D36)</f>
        <v>8824</v>
      </c>
      <c r="F36" s="970">
        <v>0</v>
      </c>
      <c r="G36" s="971">
        <f>SUM(E36-F36)</f>
        <v>8824</v>
      </c>
      <c r="H36" s="970">
        <v>100627</v>
      </c>
      <c r="I36" s="970">
        <v>5880</v>
      </c>
      <c r="J36" s="970">
        <v>0</v>
      </c>
      <c r="K36" s="970">
        <v>8288</v>
      </c>
      <c r="L36" s="970">
        <v>392834</v>
      </c>
      <c r="M36" s="970">
        <v>241</v>
      </c>
      <c r="N36" s="970">
        <v>4747</v>
      </c>
      <c r="O36" s="970">
        <v>15299</v>
      </c>
      <c r="P36" s="970">
        <v>2227</v>
      </c>
      <c r="Q36" s="970">
        <v>44991</v>
      </c>
      <c r="R36" s="970">
        <v>0</v>
      </c>
      <c r="S36" s="440">
        <v>57876</v>
      </c>
      <c r="T36" s="970">
        <v>10591</v>
      </c>
      <c r="U36" s="970">
        <v>0</v>
      </c>
      <c r="V36" s="970">
        <v>17992</v>
      </c>
      <c r="W36" s="970">
        <v>6825</v>
      </c>
      <c r="X36" s="970">
        <v>16839</v>
      </c>
      <c r="Y36" s="970">
        <v>159600</v>
      </c>
      <c r="Z36" s="970">
        <v>13974</v>
      </c>
      <c r="AA36" s="970">
        <v>289891</v>
      </c>
      <c r="AB36" s="970">
        <v>57817</v>
      </c>
      <c r="AC36" s="970">
        <v>48153</v>
      </c>
      <c r="AD36" s="970">
        <v>913</v>
      </c>
      <c r="AE36" s="970">
        <v>129787</v>
      </c>
      <c r="AF36" s="970">
        <v>10766</v>
      </c>
      <c r="AG36" s="970">
        <v>74892</v>
      </c>
      <c r="AH36" s="970">
        <v>24706</v>
      </c>
      <c r="AI36" s="970">
        <v>119310</v>
      </c>
      <c r="AJ36" s="970">
        <v>9108</v>
      </c>
      <c r="AK36" s="970">
        <v>56716</v>
      </c>
      <c r="AL36" s="970">
        <v>0</v>
      </c>
      <c r="AM36" s="961">
        <v>0</v>
      </c>
    </row>
    <row r="37" spans="2:39" s="114" customFormat="1" ht="12.75" customHeight="1">
      <c r="B37" s="670"/>
      <c r="C37" s="957"/>
      <c r="D37" s="970"/>
      <c r="E37" s="971"/>
      <c r="F37" s="970"/>
      <c r="G37" s="971"/>
      <c r="H37" s="970"/>
      <c r="I37" s="970"/>
      <c r="J37" s="970"/>
      <c r="K37" s="970"/>
      <c r="L37" s="970"/>
      <c r="M37" s="970"/>
      <c r="N37" s="970"/>
      <c r="O37" s="970"/>
      <c r="P37" s="970"/>
      <c r="Q37" s="970"/>
      <c r="R37" s="440"/>
      <c r="S37" s="970"/>
      <c r="T37" s="970"/>
      <c r="U37" s="970"/>
      <c r="V37" s="970"/>
      <c r="W37" s="970"/>
      <c r="X37" s="970"/>
      <c r="Y37" s="970"/>
      <c r="Z37" s="970"/>
      <c r="AA37" s="970"/>
      <c r="AB37" s="970"/>
      <c r="AC37" s="970"/>
      <c r="AD37" s="970"/>
      <c r="AE37" s="970"/>
      <c r="AF37" s="970"/>
      <c r="AG37" s="970"/>
      <c r="AH37" s="970"/>
      <c r="AI37" s="970"/>
      <c r="AJ37" s="970"/>
      <c r="AK37" s="970"/>
      <c r="AL37" s="970"/>
      <c r="AM37" s="961"/>
    </row>
    <row r="38" spans="2:39" s="114" customFormat="1" ht="12.75" customHeight="1">
      <c r="B38" s="670" t="s">
        <v>975</v>
      </c>
      <c r="C38" s="957">
        <v>807278</v>
      </c>
      <c r="D38" s="970">
        <v>783588</v>
      </c>
      <c r="E38" s="971">
        <f>SUM(C38-D38)</f>
        <v>23690</v>
      </c>
      <c r="F38" s="970">
        <v>0</v>
      </c>
      <c r="G38" s="971">
        <f>SUM(E38-F38)</f>
        <v>23690</v>
      </c>
      <c r="H38" s="970">
        <v>129763</v>
      </c>
      <c r="I38" s="970">
        <v>4967</v>
      </c>
      <c r="J38" s="970">
        <v>0</v>
      </c>
      <c r="K38" s="970">
        <v>7296</v>
      </c>
      <c r="L38" s="970">
        <v>360471</v>
      </c>
      <c r="M38" s="970">
        <v>203</v>
      </c>
      <c r="N38" s="970">
        <v>13563</v>
      </c>
      <c r="O38" s="970">
        <v>11141</v>
      </c>
      <c r="P38" s="970">
        <v>3517</v>
      </c>
      <c r="Q38" s="970">
        <v>49248</v>
      </c>
      <c r="R38" s="440">
        <v>0</v>
      </c>
      <c r="S38" s="970">
        <v>77690</v>
      </c>
      <c r="T38" s="970">
        <v>11030</v>
      </c>
      <c r="U38" s="970">
        <v>11444</v>
      </c>
      <c r="V38" s="970">
        <v>0</v>
      </c>
      <c r="W38" s="970">
        <v>10911</v>
      </c>
      <c r="X38" s="970">
        <v>8934</v>
      </c>
      <c r="Y38" s="970">
        <v>107100</v>
      </c>
      <c r="Z38" s="970">
        <v>17254</v>
      </c>
      <c r="AA38" s="970">
        <v>135910</v>
      </c>
      <c r="AB38" s="970">
        <v>80740</v>
      </c>
      <c r="AC38" s="970">
        <v>34640</v>
      </c>
      <c r="AD38" s="970">
        <v>1125</v>
      </c>
      <c r="AE38" s="970">
        <v>117362</v>
      </c>
      <c r="AF38" s="970">
        <v>36375</v>
      </c>
      <c r="AG38" s="970">
        <v>174958</v>
      </c>
      <c r="AH38" s="970">
        <v>23429</v>
      </c>
      <c r="AI38" s="970">
        <v>128312</v>
      </c>
      <c r="AJ38" s="970">
        <v>1328</v>
      </c>
      <c r="AK38" s="970">
        <v>32155</v>
      </c>
      <c r="AL38" s="970">
        <v>0</v>
      </c>
      <c r="AM38" s="961">
        <v>0</v>
      </c>
    </row>
    <row r="39" spans="2:39" s="114" customFormat="1" ht="12.75" customHeight="1">
      <c r="B39" s="670" t="s">
        <v>976</v>
      </c>
      <c r="C39" s="957">
        <v>788184</v>
      </c>
      <c r="D39" s="970">
        <v>769011</v>
      </c>
      <c r="E39" s="971">
        <f>SUM(C39-D39)</f>
        <v>19173</v>
      </c>
      <c r="F39" s="970">
        <v>7570</v>
      </c>
      <c r="G39" s="971">
        <f>SUM(E39-F39)</f>
        <v>11603</v>
      </c>
      <c r="H39" s="970">
        <v>138251</v>
      </c>
      <c r="I39" s="970">
        <v>6432</v>
      </c>
      <c r="J39" s="970">
        <v>0</v>
      </c>
      <c r="K39" s="970">
        <v>9425</v>
      </c>
      <c r="L39" s="970">
        <v>364446</v>
      </c>
      <c r="M39" s="970">
        <v>365</v>
      </c>
      <c r="N39" s="970">
        <v>4598</v>
      </c>
      <c r="O39" s="970">
        <v>6776</v>
      </c>
      <c r="P39" s="970">
        <v>1858</v>
      </c>
      <c r="Q39" s="970">
        <v>48786</v>
      </c>
      <c r="R39" s="440">
        <v>0</v>
      </c>
      <c r="S39" s="970">
        <v>35556</v>
      </c>
      <c r="T39" s="970">
        <v>258</v>
      </c>
      <c r="U39" s="970">
        <v>0</v>
      </c>
      <c r="V39" s="970">
        <v>0</v>
      </c>
      <c r="W39" s="970">
        <v>10279</v>
      </c>
      <c r="X39" s="970">
        <v>19154</v>
      </c>
      <c r="Y39" s="970">
        <v>142000</v>
      </c>
      <c r="Z39" s="970">
        <v>20693</v>
      </c>
      <c r="AA39" s="970">
        <v>142545</v>
      </c>
      <c r="AB39" s="970">
        <v>51403</v>
      </c>
      <c r="AC39" s="970">
        <v>30973</v>
      </c>
      <c r="AD39" s="970">
        <v>901</v>
      </c>
      <c r="AE39" s="970">
        <v>87711</v>
      </c>
      <c r="AF39" s="970">
        <v>8354</v>
      </c>
      <c r="AG39" s="970">
        <v>117261</v>
      </c>
      <c r="AH39" s="970">
        <v>32665</v>
      </c>
      <c r="AI39" s="970">
        <v>229043</v>
      </c>
      <c r="AJ39" s="970">
        <v>1157</v>
      </c>
      <c r="AK39" s="970">
        <v>46305</v>
      </c>
      <c r="AL39" s="970">
        <v>0</v>
      </c>
      <c r="AM39" s="961">
        <v>0</v>
      </c>
    </row>
    <row r="40" spans="2:39" s="114" customFormat="1" ht="12.75" customHeight="1">
      <c r="B40" s="670" t="s">
        <v>977</v>
      </c>
      <c r="C40" s="957">
        <v>644166</v>
      </c>
      <c r="D40" s="970">
        <v>604984</v>
      </c>
      <c r="E40" s="971">
        <f>SUM(C40-D40)</f>
        <v>39182</v>
      </c>
      <c r="F40" s="970">
        <v>0</v>
      </c>
      <c r="G40" s="971">
        <f>SUM(E40-F40)</f>
        <v>39182</v>
      </c>
      <c r="H40" s="970">
        <v>85813</v>
      </c>
      <c r="I40" s="970">
        <v>4803</v>
      </c>
      <c r="J40" s="970">
        <v>0</v>
      </c>
      <c r="K40" s="970">
        <v>7083</v>
      </c>
      <c r="L40" s="970">
        <v>327953</v>
      </c>
      <c r="M40" s="970">
        <v>213</v>
      </c>
      <c r="N40" s="970">
        <v>225</v>
      </c>
      <c r="O40" s="970">
        <v>8003</v>
      </c>
      <c r="P40" s="970">
        <v>2819</v>
      </c>
      <c r="Q40" s="970">
        <v>38292</v>
      </c>
      <c r="R40" s="440">
        <v>0</v>
      </c>
      <c r="S40" s="970">
        <v>41461</v>
      </c>
      <c r="T40" s="970">
        <v>4151</v>
      </c>
      <c r="U40" s="970">
        <v>4220</v>
      </c>
      <c r="V40" s="970">
        <v>0</v>
      </c>
      <c r="W40" s="970">
        <v>28218</v>
      </c>
      <c r="X40" s="970">
        <v>6012</v>
      </c>
      <c r="Y40" s="970">
        <v>84900</v>
      </c>
      <c r="Z40" s="970">
        <v>21975</v>
      </c>
      <c r="AA40" s="970">
        <v>133533</v>
      </c>
      <c r="AB40" s="970">
        <v>100341</v>
      </c>
      <c r="AC40" s="970">
        <v>41873</v>
      </c>
      <c r="AD40" s="970">
        <v>1346</v>
      </c>
      <c r="AE40" s="970">
        <v>61072</v>
      </c>
      <c r="AF40" s="970">
        <v>2855</v>
      </c>
      <c r="AG40" s="970">
        <v>105747</v>
      </c>
      <c r="AH40" s="970">
        <v>11456</v>
      </c>
      <c r="AI40" s="970">
        <v>92565</v>
      </c>
      <c r="AJ40" s="970">
        <v>0</v>
      </c>
      <c r="AK40" s="970">
        <v>30574</v>
      </c>
      <c r="AL40" s="970">
        <v>1647</v>
      </c>
      <c r="AM40" s="961">
        <v>0</v>
      </c>
    </row>
    <row r="41" spans="2:39" s="114" customFormat="1" ht="12.75" customHeight="1">
      <c r="B41" s="670" t="s">
        <v>978</v>
      </c>
      <c r="C41" s="957">
        <v>553504</v>
      </c>
      <c r="D41" s="970">
        <v>532313</v>
      </c>
      <c r="E41" s="971">
        <f>SUM(C41-D41)</f>
        <v>21191</v>
      </c>
      <c r="F41" s="970">
        <v>0</v>
      </c>
      <c r="G41" s="971">
        <f>SUM(E41-F41)</f>
        <v>21191</v>
      </c>
      <c r="H41" s="970">
        <v>63403</v>
      </c>
      <c r="I41" s="970">
        <v>4729</v>
      </c>
      <c r="J41" s="970">
        <v>0</v>
      </c>
      <c r="K41" s="970">
        <v>6948</v>
      </c>
      <c r="L41" s="970">
        <v>278847</v>
      </c>
      <c r="M41" s="970">
        <v>360</v>
      </c>
      <c r="N41" s="970">
        <v>0</v>
      </c>
      <c r="O41" s="970">
        <v>3293</v>
      </c>
      <c r="P41" s="970">
        <v>816</v>
      </c>
      <c r="Q41" s="972">
        <v>38143</v>
      </c>
      <c r="R41" s="970">
        <v>0</v>
      </c>
      <c r="S41" s="970">
        <v>53881</v>
      </c>
      <c r="T41" s="970">
        <v>5271</v>
      </c>
      <c r="U41" s="970">
        <v>3377</v>
      </c>
      <c r="V41" s="970">
        <v>15000</v>
      </c>
      <c r="W41" s="970">
        <v>15936</v>
      </c>
      <c r="X41" s="970">
        <v>3500</v>
      </c>
      <c r="Y41" s="970">
        <v>60000</v>
      </c>
      <c r="Z41" s="970">
        <v>12339</v>
      </c>
      <c r="AA41" s="970">
        <v>82149</v>
      </c>
      <c r="AB41" s="970">
        <v>34023</v>
      </c>
      <c r="AC41" s="970">
        <v>55664</v>
      </c>
      <c r="AD41" s="970">
        <v>1237</v>
      </c>
      <c r="AE41" s="970">
        <v>74365</v>
      </c>
      <c r="AF41" s="970">
        <v>2566</v>
      </c>
      <c r="AG41" s="970">
        <v>90481</v>
      </c>
      <c r="AH41" s="970">
        <v>25517</v>
      </c>
      <c r="AI41" s="970">
        <v>106891</v>
      </c>
      <c r="AJ41" s="970">
        <v>14105</v>
      </c>
      <c r="AK41" s="970">
        <v>32976</v>
      </c>
      <c r="AL41" s="970">
        <v>0</v>
      </c>
      <c r="AM41" s="961">
        <v>0</v>
      </c>
    </row>
    <row r="42" spans="2:39" s="114" customFormat="1" ht="12.75" customHeight="1">
      <c r="B42" s="670"/>
      <c r="C42" s="957"/>
      <c r="D42" s="970"/>
      <c r="E42" s="971"/>
      <c r="F42" s="970"/>
      <c r="G42" s="971"/>
      <c r="H42" s="970"/>
      <c r="I42" s="970"/>
      <c r="J42" s="970"/>
      <c r="K42" s="970"/>
      <c r="L42" s="970"/>
      <c r="M42" s="970"/>
      <c r="N42" s="970"/>
      <c r="O42" s="970"/>
      <c r="P42" s="970"/>
      <c r="Q42" s="972"/>
      <c r="R42" s="970"/>
      <c r="S42" s="970"/>
      <c r="T42" s="970"/>
      <c r="U42" s="970"/>
      <c r="V42" s="970"/>
      <c r="W42" s="970"/>
      <c r="X42" s="970"/>
      <c r="Y42" s="970"/>
      <c r="Z42" s="970"/>
      <c r="AA42" s="970"/>
      <c r="AB42" s="970"/>
      <c r="AC42" s="970"/>
      <c r="AD42" s="970"/>
      <c r="AE42" s="970"/>
      <c r="AF42" s="970"/>
      <c r="AG42" s="970"/>
      <c r="AH42" s="970"/>
      <c r="AI42" s="970"/>
      <c r="AJ42" s="970"/>
      <c r="AK42" s="970"/>
      <c r="AL42" s="970"/>
      <c r="AM42" s="961"/>
    </row>
    <row r="43" spans="2:39" s="114" customFormat="1" ht="12.75" customHeight="1">
      <c r="B43" s="670" t="s">
        <v>979</v>
      </c>
      <c r="C43" s="957">
        <v>874541</v>
      </c>
      <c r="D43" s="970">
        <v>844554</v>
      </c>
      <c r="E43" s="971">
        <f>SUM(C43-D43)</f>
        <v>29987</v>
      </c>
      <c r="F43" s="970">
        <v>0</v>
      </c>
      <c r="G43" s="971">
        <f>SUM(E43-F43)</f>
        <v>29987</v>
      </c>
      <c r="H43" s="970">
        <v>141219</v>
      </c>
      <c r="I43" s="970">
        <v>6214</v>
      </c>
      <c r="J43" s="970">
        <v>0</v>
      </c>
      <c r="K43" s="970">
        <v>9139</v>
      </c>
      <c r="L43" s="970">
        <v>386536</v>
      </c>
      <c r="M43" s="970">
        <v>341</v>
      </c>
      <c r="N43" s="970">
        <v>360</v>
      </c>
      <c r="O43" s="970">
        <v>6168</v>
      </c>
      <c r="P43" s="970">
        <v>2899</v>
      </c>
      <c r="Q43" s="972">
        <v>84974</v>
      </c>
      <c r="R43" s="970">
        <v>0</v>
      </c>
      <c r="S43" s="970">
        <v>66795</v>
      </c>
      <c r="T43" s="970">
        <v>19693</v>
      </c>
      <c r="U43" s="970">
        <v>2954</v>
      </c>
      <c r="V43" s="970">
        <v>0</v>
      </c>
      <c r="W43" s="970">
        <v>23242</v>
      </c>
      <c r="X43" s="970">
        <v>7907</v>
      </c>
      <c r="Y43" s="970">
        <v>116100</v>
      </c>
      <c r="Z43" s="970">
        <v>17694</v>
      </c>
      <c r="AA43" s="970">
        <v>98582</v>
      </c>
      <c r="AB43" s="970">
        <v>62490</v>
      </c>
      <c r="AC43" s="970">
        <v>76964</v>
      </c>
      <c r="AD43" s="970">
        <v>1605</v>
      </c>
      <c r="AE43" s="970">
        <v>74448</v>
      </c>
      <c r="AF43" s="970">
        <v>31814</v>
      </c>
      <c r="AG43" s="970">
        <v>158546</v>
      </c>
      <c r="AH43" s="970">
        <v>33426</v>
      </c>
      <c r="AI43" s="970">
        <v>231914</v>
      </c>
      <c r="AJ43" s="970">
        <v>24333</v>
      </c>
      <c r="AK43" s="970">
        <v>32738</v>
      </c>
      <c r="AL43" s="970">
        <v>0</v>
      </c>
      <c r="AM43" s="961">
        <v>0</v>
      </c>
    </row>
    <row r="44" spans="2:39" s="114" customFormat="1" ht="12.75" customHeight="1">
      <c r="B44" s="670" t="s">
        <v>980</v>
      </c>
      <c r="C44" s="957">
        <v>571214</v>
      </c>
      <c r="D44" s="970">
        <v>546702</v>
      </c>
      <c r="E44" s="971">
        <f>SUM(C44-D44)</f>
        <v>24512</v>
      </c>
      <c r="F44" s="970">
        <v>0</v>
      </c>
      <c r="G44" s="971">
        <f>SUM(E44-F44)</f>
        <v>24512</v>
      </c>
      <c r="H44" s="970">
        <v>66291</v>
      </c>
      <c r="I44" s="970">
        <v>3577</v>
      </c>
      <c r="J44" s="970">
        <v>0</v>
      </c>
      <c r="K44" s="970">
        <v>5261</v>
      </c>
      <c r="L44" s="970">
        <v>283015</v>
      </c>
      <c r="M44" s="970">
        <v>389</v>
      </c>
      <c r="N44" s="970">
        <v>14885</v>
      </c>
      <c r="O44" s="970">
        <v>5572</v>
      </c>
      <c r="P44" s="970">
        <v>1051</v>
      </c>
      <c r="Q44" s="972">
        <v>47632</v>
      </c>
      <c r="R44" s="970">
        <v>0</v>
      </c>
      <c r="S44" s="970">
        <v>29176</v>
      </c>
      <c r="T44" s="970">
        <v>2432</v>
      </c>
      <c r="U44" s="970">
        <v>5818</v>
      </c>
      <c r="V44" s="970">
        <v>1256</v>
      </c>
      <c r="W44" s="970">
        <v>12408</v>
      </c>
      <c r="X44" s="970">
        <v>20351</v>
      </c>
      <c r="Y44" s="970">
        <v>72100</v>
      </c>
      <c r="Z44" s="970">
        <v>11597</v>
      </c>
      <c r="AA44" s="970">
        <v>103307</v>
      </c>
      <c r="AB44" s="970">
        <v>40365</v>
      </c>
      <c r="AC44" s="970">
        <v>24076</v>
      </c>
      <c r="AD44" s="970">
        <v>768</v>
      </c>
      <c r="AE44" s="970">
        <v>73180</v>
      </c>
      <c r="AF44" s="970">
        <v>14432</v>
      </c>
      <c r="AG44" s="970">
        <v>95010</v>
      </c>
      <c r="AH44" s="970">
        <v>26988</v>
      </c>
      <c r="AI44" s="970">
        <v>108832</v>
      </c>
      <c r="AJ44" s="970">
        <v>23602</v>
      </c>
      <c r="AK44" s="970">
        <v>24545</v>
      </c>
      <c r="AL44" s="970">
        <v>0</v>
      </c>
      <c r="AM44" s="961">
        <v>0</v>
      </c>
    </row>
    <row r="45" spans="2:39" s="114" customFormat="1" ht="12.75" customHeight="1">
      <c r="B45" s="670" t="s">
        <v>981</v>
      </c>
      <c r="C45" s="957">
        <v>838499</v>
      </c>
      <c r="D45" s="970">
        <v>809248</v>
      </c>
      <c r="E45" s="971">
        <f>SUM(C45-D45)</f>
        <v>29251</v>
      </c>
      <c r="F45" s="970">
        <v>0</v>
      </c>
      <c r="G45" s="971">
        <f>SUM(E45-F45)</f>
        <v>29251</v>
      </c>
      <c r="H45" s="970">
        <v>114298</v>
      </c>
      <c r="I45" s="970">
        <v>5951</v>
      </c>
      <c r="J45" s="970">
        <v>0</v>
      </c>
      <c r="K45" s="970">
        <v>8723</v>
      </c>
      <c r="L45" s="970">
        <v>403138</v>
      </c>
      <c r="M45" s="970">
        <v>313</v>
      </c>
      <c r="N45" s="970">
        <v>23688</v>
      </c>
      <c r="O45" s="970">
        <v>7910</v>
      </c>
      <c r="P45" s="970">
        <v>1544</v>
      </c>
      <c r="Q45" s="972">
        <v>57399</v>
      </c>
      <c r="R45" s="970">
        <v>0</v>
      </c>
      <c r="S45" s="970">
        <v>41164</v>
      </c>
      <c r="T45" s="970">
        <v>10470</v>
      </c>
      <c r="U45" s="970">
        <v>2235</v>
      </c>
      <c r="V45" s="970">
        <v>11259</v>
      </c>
      <c r="W45" s="970">
        <v>37112</v>
      </c>
      <c r="X45" s="970">
        <v>5095</v>
      </c>
      <c r="Y45" s="970">
        <v>108200</v>
      </c>
      <c r="Z45" s="970">
        <v>17233</v>
      </c>
      <c r="AA45" s="970">
        <v>93062</v>
      </c>
      <c r="AB45" s="970">
        <v>65635</v>
      </c>
      <c r="AC45" s="970">
        <v>56404</v>
      </c>
      <c r="AD45" s="970">
        <v>2490</v>
      </c>
      <c r="AE45" s="970">
        <v>85965</v>
      </c>
      <c r="AF45" s="970">
        <v>20939</v>
      </c>
      <c r="AG45" s="970">
        <v>111903</v>
      </c>
      <c r="AH45" s="970">
        <v>43315</v>
      </c>
      <c r="AI45" s="970">
        <v>264592</v>
      </c>
      <c r="AJ45" s="970">
        <v>14727</v>
      </c>
      <c r="AK45" s="970">
        <v>32983</v>
      </c>
      <c r="AL45" s="970">
        <v>0</v>
      </c>
      <c r="AM45" s="961">
        <v>0</v>
      </c>
    </row>
    <row r="46" spans="2:39" s="114" customFormat="1" ht="12.75" customHeight="1">
      <c r="B46" s="670" t="s">
        <v>982</v>
      </c>
      <c r="C46" s="957">
        <v>560911</v>
      </c>
      <c r="D46" s="970">
        <v>528697</v>
      </c>
      <c r="E46" s="971">
        <f>SUM(C46-D46)</f>
        <v>32214</v>
      </c>
      <c r="F46" s="970">
        <v>0</v>
      </c>
      <c r="G46" s="971">
        <f>SUM(E46-F46)</f>
        <v>32214</v>
      </c>
      <c r="H46" s="970">
        <v>52958</v>
      </c>
      <c r="I46" s="970">
        <v>3342</v>
      </c>
      <c r="J46" s="970">
        <v>0</v>
      </c>
      <c r="K46" s="970">
        <v>4908</v>
      </c>
      <c r="L46" s="970">
        <v>259067</v>
      </c>
      <c r="M46" s="970">
        <v>99</v>
      </c>
      <c r="N46" s="970">
        <v>3770</v>
      </c>
      <c r="O46" s="970">
        <v>3775</v>
      </c>
      <c r="P46" s="970">
        <v>592</v>
      </c>
      <c r="Q46" s="972">
        <v>64372</v>
      </c>
      <c r="R46" s="970">
        <v>0</v>
      </c>
      <c r="S46" s="970">
        <v>42107</v>
      </c>
      <c r="T46" s="970">
        <v>4074</v>
      </c>
      <c r="U46" s="970">
        <v>2279</v>
      </c>
      <c r="V46" s="970">
        <v>198</v>
      </c>
      <c r="W46" s="970">
        <v>17316</v>
      </c>
      <c r="X46" s="970">
        <v>3754</v>
      </c>
      <c r="Y46" s="970">
        <v>98300</v>
      </c>
      <c r="Z46" s="970">
        <v>12232</v>
      </c>
      <c r="AA46" s="970">
        <v>88237</v>
      </c>
      <c r="AB46" s="970">
        <v>50642</v>
      </c>
      <c r="AC46" s="970">
        <v>16031</v>
      </c>
      <c r="AD46" s="970">
        <v>913</v>
      </c>
      <c r="AE46" s="970">
        <v>55274</v>
      </c>
      <c r="AF46" s="970">
        <v>4910</v>
      </c>
      <c r="AG46" s="970">
        <v>108331</v>
      </c>
      <c r="AH46" s="970">
        <v>22445</v>
      </c>
      <c r="AI46" s="970">
        <v>144181</v>
      </c>
      <c r="AJ46" s="970">
        <v>1587</v>
      </c>
      <c r="AK46" s="970">
        <v>23914</v>
      </c>
      <c r="AL46" s="970">
        <v>0</v>
      </c>
      <c r="AM46" s="961">
        <v>0</v>
      </c>
    </row>
    <row r="47" spans="2:39" s="114" customFormat="1" ht="12.75" customHeight="1">
      <c r="B47" s="670"/>
      <c r="C47" s="957"/>
      <c r="D47" s="970"/>
      <c r="E47" s="971"/>
      <c r="F47" s="970"/>
      <c r="G47" s="971"/>
      <c r="H47" s="970"/>
      <c r="I47" s="970"/>
      <c r="J47" s="970"/>
      <c r="K47" s="970"/>
      <c r="L47" s="970"/>
      <c r="M47" s="970"/>
      <c r="N47" s="970"/>
      <c r="O47" s="970"/>
      <c r="P47" s="970"/>
      <c r="Q47" s="972"/>
      <c r="R47" s="970"/>
      <c r="S47" s="970"/>
      <c r="T47" s="970"/>
      <c r="U47" s="970"/>
      <c r="V47" s="970"/>
      <c r="W47" s="970"/>
      <c r="X47" s="970"/>
      <c r="Y47" s="970"/>
      <c r="Z47" s="970"/>
      <c r="AA47" s="970"/>
      <c r="AB47" s="970"/>
      <c r="AC47" s="970"/>
      <c r="AD47" s="970"/>
      <c r="AE47" s="970"/>
      <c r="AF47" s="970"/>
      <c r="AG47" s="970"/>
      <c r="AH47" s="970"/>
      <c r="AI47" s="970"/>
      <c r="AJ47" s="970"/>
      <c r="AK47" s="970"/>
      <c r="AL47" s="970"/>
      <c r="AM47" s="961"/>
    </row>
    <row r="48" spans="2:39" s="114" customFormat="1" ht="12.75" customHeight="1">
      <c r="B48" s="670" t="s">
        <v>983</v>
      </c>
      <c r="C48" s="957">
        <v>572766</v>
      </c>
      <c r="D48" s="970">
        <v>550275</v>
      </c>
      <c r="E48" s="971">
        <f>SUM(C48-D48)</f>
        <v>22491</v>
      </c>
      <c r="F48" s="970">
        <v>0</v>
      </c>
      <c r="G48" s="971">
        <f>SUM(E48-F48)</f>
        <v>22491</v>
      </c>
      <c r="H48" s="970">
        <v>55539</v>
      </c>
      <c r="I48" s="970">
        <v>3112</v>
      </c>
      <c r="J48" s="970">
        <v>0</v>
      </c>
      <c r="K48" s="970">
        <v>4576</v>
      </c>
      <c r="L48" s="970">
        <v>260116</v>
      </c>
      <c r="M48" s="970">
        <v>104</v>
      </c>
      <c r="N48" s="970">
        <v>10988</v>
      </c>
      <c r="O48" s="970">
        <v>3137</v>
      </c>
      <c r="P48" s="970">
        <v>1376</v>
      </c>
      <c r="Q48" s="972">
        <v>93767</v>
      </c>
      <c r="R48" s="970">
        <v>0</v>
      </c>
      <c r="S48" s="970">
        <v>31082</v>
      </c>
      <c r="T48" s="970">
        <v>1111</v>
      </c>
      <c r="U48" s="970">
        <v>1354</v>
      </c>
      <c r="V48" s="970">
        <v>0</v>
      </c>
      <c r="W48" s="970">
        <v>17715</v>
      </c>
      <c r="X48" s="970">
        <v>16289</v>
      </c>
      <c r="Y48" s="970">
        <v>72500</v>
      </c>
      <c r="Z48" s="970">
        <v>15761</v>
      </c>
      <c r="AA48" s="970">
        <v>73702</v>
      </c>
      <c r="AB48" s="970">
        <v>40927</v>
      </c>
      <c r="AC48" s="970">
        <v>11004</v>
      </c>
      <c r="AD48" s="970">
        <v>1415</v>
      </c>
      <c r="AE48" s="970">
        <v>66318</v>
      </c>
      <c r="AF48" s="970">
        <v>1788</v>
      </c>
      <c r="AG48" s="970">
        <v>139837</v>
      </c>
      <c r="AH48" s="970">
        <v>24847</v>
      </c>
      <c r="AI48" s="970">
        <v>74701</v>
      </c>
      <c r="AJ48" s="970">
        <v>69610</v>
      </c>
      <c r="AK48" s="970">
        <v>30365</v>
      </c>
      <c r="AL48" s="970">
        <v>0</v>
      </c>
      <c r="AM48" s="961">
        <v>0</v>
      </c>
    </row>
    <row r="49" spans="2:39" s="114" customFormat="1" ht="12.75" customHeight="1">
      <c r="B49" s="670" t="s">
        <v>984</v>
      </c>
      <c r="C49" s="957">
        <v>642168</v>
      </c>
      <c r="D49" s="970">
        <v>610572</v>
      </c>
      <c r="E49" s="971">
        <f>SUM(C49-D49)</f>
        <v>31596</v>
      </c>
      <c r="F49" s="970">
        <v>0</v>
      </c>
      <c r="G49" s="971">
        <f>SUM(E49-F49)</f>
        <v>31596</v>
      </c>
      <c r="H49" s="970">
        <v>64140</v>
      </c>
      <c r="I49" s="970">
        <v>3814</v>
      </c>
      <c r="J49" s="970">
        <v>0</v>
      </c>
      <c r="K49" s="970">
        <v>5592</v>
      </c>
      <c r="L49" s="970">
        <v>309842</v>
      </c>
      <c r="M49" s="970">
        <v>426</v>
      </c>
      <c r="N49" s="970">
        <v>4800</v>
      </c>
      <c r="O49" s="970">
        <v>2227</v>
      </c>
      <c r="P49" s="970">
        <v>1948</v>
      </c>
      <c r="Q49" s="972">
        <v>93648</v>
      </c>
      <c r="R49" s="970">
        <v>0</v>
      </c>
      <c r="S49" s="970">
        <v>61602</v>
      </c>
      <c r="T49" s="970">
        <v>3032</v>
      </c>
      <c r="U49" s="970">
        <v>2503</v>
      </c>
      <c r="V49" s="970">
        <v>0</v>
      </c>
      <c r="W49" s="970">
        <v>28931</v>
      </c>
      <c r="X49" s="970">
        <v>5963</v>
      </c>
      <c r="Y49" s="970">
        <v>53700</v>
      </c>
      <c r="Z49" s="970">
        <v>11824</v>
      </c>
      <c r="AA49" s="970">
        <v>88493</v>
      </c>
      <c r="AB49" s="970">
        <v>30979</v>
      </c>
      <c r="AC49" s="970">
        <v>18039</v>
      </c>
      <c r="AD49" s="970">
        <v>1086</v>
      </c>
      <c r="AE49" s="970">
        <v>62550</v>
      </c>
      <c r="AF49" s="970">
        <v>4838</v>
      </c>
      <c r="AG49" s="970">
        <v>91612</v>
      </c>
      <c r="AH49" s="970">
        <v>26237</v>
      </c>
      <c r="AI49" s="970">
        <v>205668</v>
      </c>
      <c r="AJ49" s="970">
        <v>48318</v>
      </c>
      <c r="AK49" s="970">
        <v>20928</v>
      </c>
      <c r="AL49" s="970">
        <v>0</v>
      </c>
      <c r="AM49" s="961">
        <v>0</v>
      </c>
    </row>
    <row r="50" spans="2:39" s="114" customFormat="1" ht="12.75" customHeight="1">
      <c r="B50" s="670" t="s">
        <v>985</v>
      </c>
      <c r="C50" s="957">
        <v>1393139</v>
      </c>
      <c r="D50" s="970">
        <v>1345930</v>
      </c>
      <c r="E50" s="971">
        <f>SUM(C50-D50)</f>
        <v>47209</v>
      </c>
      <c r="F50" s="970">
        <v>0</v>
      </c>
      <c r="G50" s="971">
        <f>SUM(E50-F50)</f>
        <v>47209</v>
      </c>
      <c r="H50" s="970">
        <v>272790</v>
      </c>
      <c r="I50" s="970">
        <v>18504</v>
      </c>
      <c r="J50" s="970">
        <v>0</v>
      </c>
      <c r="K50" s="970">
        <v>27068</v>
      </c>
      <c r="L50" s="970">
        <v>615943</v>
      </c>
      <c r="M50" s="970">
        <v>1594</v>
      </c>
      <c r="N50" s="970">
        <v>10092</v>
      </c>
      <c r="O50" s="970">
        <v>14091</v>
      </c>
      <c r="P50" s="970">
        <v>6010</v>
      </c>
      <c r="Q50" s="972">
        <v>137729</v>
      </c>
      <c r="R50" s="970">
        <v>0</v>
      </c>
      <c r="S50" s="970">
        <v>37854</v>
      </c>
      <c r="T50" s="970">
        <v>11852</v>
      </c>
      <c r="U50" s="970">
        <v>461</v>
      </c>
      <c r="V50" s="970">
        <v>5750</v>
      </c>
      <c r="W50" s="970">
        <v>29753</v>
      </c>
      <c r="X50" s="970">
        <v>14648</v>
      </c>
      <c r="Y50" s="970">
        <v>189000</v>
      </c>
      <c r="Z50" s="970">
        <v>27124</v>
      </c>
      <c r="AA50" s="970">
        <v>198688</v>
      </c>
      <c r="AB50" s="970">
        <v>120279</v>
      </c>
      <c r="AC50" s="970">
        <v>66608</v>
      </c>
      <c r="AD50" s="970">
        <v>817</v>
      </c>
      <c r="AE50" s="970">
        <v>135555</v>
      </c>
      <c r="AF50" s="970">
        <v>26146</v>
      </c>
      <c r="AG50" s="970">
        <v>292754</v>
      </c>
      <c r="AH50" s="970">
        <v>52094</v>
      </c>
      <c r="AI50" s="970">
        <v>229851</v>
      </c>
      <c r="AJ50" s="970">
        <v>112744</v>
      </c>
      <c r="AK50" s="970">
        <v>83270</v>
      </c>
      <c r="AL50" s="970">
        <v>0</v>
      </c>
      <c r="AM50" s="961">
        <v>0</v>
      </c>
    </row>
    <row r="51" spans="2:39" s="114" customFormat="1" ht="12.75" customHeight="1">
      <c r="B51" s="670" t="s">
        <v>986</v>
      </c>
      <c r="C51" s="957">
        <v>1125176</v>
      </c>
      <c r="D51" s="970">
        <v>1072550</v>
      </c>
      <c r="E51" s="971">
        <f>SUM(C51-D51)</f>
        <v>52626</v>
      </c>
      <c r="F51" s="970">
        <v>0</v>
      </c>
      <c r="G51" s="971">
        <f>SUM(E51-F51)</f>
        <v>52626</v>
      </c>
      <c r="H51" s="970">
        <v>219095</v>
      </c>
      <c r="I51" s="970">
        <v>15104</v>
      </c>
      <c r="J51" s="970">
        <v>0</v>
      </c>
      <c r="K51" s="970">
        <v>21415</v>
      </c>
      <c r="L51" s="970">
        <v>555778</v>
      </c>
      <c r="M51" s="970">
        <v>526</v>
      </c>
      <c r="N51" s="970">
        <v>11287</v>
      </c>
      <c r="O51" s="970">
        <v>17796</v>
      </c>
      <c r="P51" s="970">
        <v>6037</v>
      </c>
      <c r="Q51" s="972">
        <v>33045</v>
      </c>
      <c r="R51" s="970">
        <v>0</v>
      </c>
      <c r="S51" s="970">
        <v>51728</v>
      </c>
      <c r="T51" s="970">
        <v>22832</v>
      </c>
      <c r="U51" s="970">
        <v>2900</v>
      </c>
      <c r="V51" s="970">
        <v>5000</v>
      </c>
      <c r="W51" s="970">
        <v>40146</v>
      </c>
      <c r="X51" s="970">
        <v>13787</v>
      </c>
      <c r="Y51" s="970">
        <v>108700</v>
      </c>
      <c r="Z51" s="970">
        <v>19487</v>
      </c>
      <c r="AA51" s="970">
        <v>179976</v>
      </c>
      <c r="AB51" s="970">
        <v>79550</v>
      </c>
      <c r="AC51" s="970">
        <v>82676</v>
      </c>
      <c r="AD51" s="970">
        <v>5012</v>
      </c>
      <c r="AE51" s="970">
        <v>156919</v>
      </c>
      <c r="AF51" s="970">
        <v>19144</v>
      </c>
      <c r="AG51" s="970">
        <v>247215</v>
      </c>
      <c r="AH51" s="970">
        <v>49031</v>
      </c>
      <c r="AI51" s="970">
        <v>166309</v>
      </c>
      <c r="AJ51" s="970">
        <v>5165</v>
      </c>
      <c r="AK51" s="970">
        <v>63066</v>
      </c>
      <c r="AL51" s="970">
        <v>0</v>
      </c>
      <c r="AM51" s="961">
        <v>0</v>
      </c>
    </row>
    <row r="52" spans="2:39" s="114" customFormat="1" ht="12.75" customHeight="1">
      <c r="B52" s="670"/>
      <c r="C52" s="957"/>
      <c r="D52" s="970"/>
      <c r="E52" s="971"/>
      <c r="F52" s="970"/>
      <c r="G52" s="971"/>
      <c r="H52" s="970"/>
      <c r="I52" s="970"/>
      <c r="J52" s="970"/>
      <c r="K52" s="970"/>
      <c r="L52" s="970"/>
      <c r="M52" s="970"/>
      <c r="N52" s="970"/>
      <c r="O52" s="970"/>
      <c r="P52" s="970"/>
      <c r="Q52" s="972"/>
      <c r="R52" s="970"/>
      <c r="S52" s="970"/>
      <c r="T52" s="970"/>
      <c r="U52" s="970"/>
      <c r="V52" s="970"/>
      <c r="W52" s="970"/>
      <c r="X52" s="970"/>
      <c r="Y52" s="970"/>
      <c r="Z52" s="970"/>
      <c r="AA52" s="970"/>
      <c r="AB52" s="970"/>
      <c r="AC52" s="970"/>
      <c r="AD52" s="970"/>
      <c r="AE52" s="970"/>
      <c r="AF52" s="970"/>
      <c r="AG52" s="970"/>
      <c r="AH52" s="970"/>
      <c r="AI52" s="970"/>
      <c r="AJ52" s="970"/>
      <c r="AK52" s="970"/>
      <c r="AL52" s="970"/>
      <c r="AM52" s="961"/>
    </row>
    <row r="53" spans="2:39" s="114" customFormat="1" ht="12.75" customHeight="1">
      <c r="B53" s="670" t="s">
        <v>987</v>
      </c>
      <c r="C53" s="957">
        <v>1080269</v>
      </c>
      <c r="D53" s="970">
        <v>1007312</v>
      </c>
      <c r="E53" s="971">
        <f>SUM(C53-D53)</f>
        <v>72957</v>
      </c>
      <c r="F53" s="970">
        <v>0</v>
      </c>
      <c r="G53" s="971">
        <f>SUM(E53-F53)</f>
        <v>72957</v>
      </c>
      <c r="H53" s="970">
        <v>186466</v>
      </c>
      <c r="I53" s="970">
        <v>9174</v>
      </c>
      <c r="J53" s="970">
        <v>0</v>
      </c>
      <c r="K53" s="970">
        <v>13457</v>
      </c>
      <c r="L53" s="970">
        <v>456160</v>
      </c>
      <c r="M53" s="970">
        <v>355</v>
      </c>
      <c r="N53" s="970">
        <v>4172</v>
      </c>
      <c r="O53" s="970">
        <v>22188</v>
      </c>
      <c r="P53" s="970">
        <v>1669</v>
      </c>
      <c r="Q53" s="972">
        <v>76013</v>
      </c>
      <c r="R53" s="970">
        <v>0</v>
      </c>
      <c r="S53" s="970">
        <v>57936</v>
      </c>
      <c r="T53" s="970">
        <v>86409</v>
      </c>
      <c r="U53" s="970">
        <v>2342</v>
      </c>
      <c r="V53" s="970">
        <v>0</v>
      </c>
      <c r="W53" s="970">
        <v>79588</v>
      </c>
      <c r="X53" s="970">
        <v>7540</v>
      </c>
      <c r="Y53" s="970">
        <v>76800</v>
      </c>
      <c r="Z53" s="970">
        <v>19069</v>
      </c>
      <c r="AA53" s="970">
        <v>126033</v>
      </c>
      <c r="AB53" s="970">
        <v>62897</v>
      </c>
      <c r="AC53" s="970">
        <v>130272</v>
      </c>
      <c r="AD53" s="970">
        <v>766</v>
      </c>
      <c r="AE53" s="970">
        <v>143799</v>
      </c>
      <c r="AF53" s="970">
        <v>60071</v>
      </c>
      <c r="AG53" s="970">
        <v>218729</v>
      </c>
      <c r="AH53" s="970">
        <v>29532</v>
      </c>
      <c r="AI53" s="970">
        <v>151076</v>
      </c>
      <c r="AJ53" s="970">
        <v>15413</v>
      </c>
      <c r="AK53" s="970">
        <v>49655</v>
      </c>
      <c r="AL53" s="970">
        <v>0</v>
      </c>
      <c r="AM53" s="961">
        <v>0</v>
      </c>
    </row>
    <row r="54" spans="2:39" s="114" customFormat="1" ht="12.75" customHeight="1">
      <c r="B54" s="670" t="s">
        <v>988</v>
      </c>
      <c r="C54" s="957">
        <v>1110830</v>
      </c>
      <c r="D54" s="970">
        <v>1094068</v>
      </c>
      <c r="E54" s="971">
        <f>SUM(C54-D54)</f>
        <v>16762</v>
      </c>
      <c r="F54" s="970">
        <v>0</v>
      </c>
      <c r="G54" s="971">
        <f>SUM(E54-F54)</f>
        <v>16762</v>
      </c>
      <c r="H54" s="970">
        <v>161562</v>
      </c>
      <c r="I54" s="970">
        <v>11267</v>
      </c>
      <c r="J54" s="970">
        <v>0</v>
      </c>
      <c r="K54" s="970">
        <v>16542</v>
      </c>
      <c r="L54" s="970">
        <v>512728</v>
      </c>
      <c r="M54" s="970">
        <v>583</v>
      </c>
      <c r="N54" s="970">
        <v>7882</v>
      </c>
      <c r="O54" s="970">
        <v>15631</v>
      </c>
      <c r="P54" s="970">
        <v>4512</v>
      </c>
      <c r="Q54" s="972">
        <v>124739</v>
      </c>
      <c r="R54" s="970">
        <v>0</v>
      </c>
      <c r="S54" s="970">
        <v>51640</v>
      </c>
      <c r="T54" s="970">
        <v>19042</v>
      </c>
      <c r="U54" s="970">
        <v>13832</v>
      </c>
      <c r="V54" s="970">
        <v>0</v>
      </c>
      <c r="W54" s="970">
        <v>26705</v>
      </c>
      <c r="X54" s="970">
        <v>10965</v>
      </c>
      <c r="Y54" s="970">
        <v>133200</v>
      </c>
      <c r="Z54" s="970">
        <v>16947</v>
      </c>
      <c r="AA54" s="970">
        <v>136760</v>
      </c>
      <c r="AB54" s="970">
        <v>115610</v>
      </c>
      <c r="AC54" s="970">
        <v>60397</v>
      </c>
      <c r="AD54" s="970">
        <v>2177</v>
      </c>
      <c r="AE54" s="970">
        <v>86987</v>
      </c>
      <c r="AF54" s="970">
        <v>41421</v>
      </c>
      <c r="AG54" s="970">
        <v>187507</v>
      </c>
      <c r="AH54" s="970">
        <v>43704</v>
      </c>
      <c r="AI54" s="970">
        <v>343253</v>
      </c>
      <c r="AJ54" s="970">
        <v>5016</v>
      </c>
      <c r="AK54" s="970">
        <v>54289</v>
      </c>
      <c r="AL54" s="970">
        <v>0</v>
      </c>
      <c r="AM54" s="961">
        <v>0</v>
      </c>
    </row>
    <row r="55" spans="2:39" s="114" customFormat="1" ht="12.75" customHeight="1">
      <c r="B55" s="670" t="s">
        <v>989</v>
      </c>
      <c r="C55" s="957">
        <v>918934</v>
      </c>
      <c r="D55" s="970">
        <v>898509</v>
      </c>
      <c r="E55" s="971">
        <f>SUM(C55-D55)</f>
        <v>20425</v>
      </c>
      <c r="F55" s="970">
        <v>0</v>
      </c>
      <c r="G55" s="971">
        <f>SUM(E55-F55)</f>
        <v>20425</v>
      </c>
      <c r="H55" s="970">
        <v>98218</v>
      </c>
      <c r="I55" s="970">
        <v>6670</v>
      </c>
      <c r="J55" s="970">
        <v>0</v>
      </c>
      <c r="K55" s="970">
        <v>9807</v>
      </c>
      <c r="L55" s="970">
        <v>415107</v>
      </c>
      <c r="M55" s="970">
        <v>208</v>
      </c>
      <c r="N55" s="970">
        <v>9147</v>
      </c>
      <c r="O55" s="970">
        <v>8699</v>
      </c>
      <c r="P55" s="970">
        <v>3430</v>
      </c>
      <c r="Q55" s="972">
        <v>86503</v>
      </c>
      <c r="R55" s="970">
        <v>0</v>
      </c>
      <c r="S55" s="970">
        <v>65306</v>
      </c>
      <c r="T55" s="970">
        <v>44352</v>
      </c>
      <c r="U55" s="970">
        <v>8853</v>
      </c>
      <c r="V55" s="970">
        <v>5040</v>
      </c>
      <c r="W55" s="970">
        <v>25227</v>
      </c>
      <c r="X55" s="970">
        <v>25467</v>
      </c>
      <c r="Y55" s="970">
        <v>106900</v>
      </c>
      <c r="Z55" s="970">
        <v>15888</v>
      </c>
      <c r="AA55" s="970">
        <v>175834</v>
      </c>
      <c r="AB55" s="970">
        <v>53662</v>
      </c>
      <c r="AC55" s="970">
        <v>39011</v>
      </c>
      <c r="AD55" s="970">
        <v>688</v>
      </c>
      <c r="AE55" s="970">
        <v>100505</v>
      </c>
      <c r="AF55" s="970">
        <v>3601</v>
      </c>
      <c r="AG55" s="970">
        <v>172243</v>
      </c>
      <c r="AH55" s="970">
        <v>30800</v>
      </c>
      <c r="AI55" s="970">
        <v>236177</v>
      </c>
      <c r="AJ55" s="970">
        <v>22806</v>
      </c>
      <c r="AK55" s="970">
        <v>47182</v>
      </c>
      <c r="AL55" s="970">
        <v>112</v>
      </c>
      <c r="AM55" s="961">
        <v>0</v>
      </c>
    </row>
    <row r="56" spans="2:39" s="114" customFormat="1" ht="12.75" customHeight="1">
      <c r="B56" s="670" t="s">
        <v>990</v>
      </c>
      <c r="C56" s="957">
        <v>659724</v>
      </c>
      <c r="D56" s="970">
        <v>641884</v>
      </c>
      <c r="E56" s="971">
        <f>SUM(C56-D56)</f>
        <v>17840</v>
      </c>
      <c r="F56" s="970">
        <v>749</v>
      </c>
      <c r="G56" s="971">
        <f>SUM(E56-F56)</f>
        <v>17091</v>
      </c>
      <c r="H56" s="970">
        <v>106090</v>
      </c>
      <c r="I56" s="970">
        <v>2958</v>
      </c>
      <c r="J56" s="970">
        <v>0</v>
      </c>
      <c r="K56" s="970">
        <v>4373</v>
      </c>
      <c r="L56" s="970">
        <v>249880</v>
      </c>
      <c r="M56" s="970">
        <v>417</v>
      </c>
      <c r="N56" s="970">
        <v>3200</v>
      </c>
      <c r="O56" s="970">
        <v>4987</v>
      </c>
      <c r="P56" s="970">
        <v>1645</v>
      </c>
      <c r="Q56" s="970">
        <v>70002</v>
      </c>
      <c r="R56" s="970">
        <v>0</v>
      </c>
      <c r="S56" s="970">
        <v>38328</v>
      </c>
      <c r="T56" s="970">
        <v>1950</v>
      </c>
      <c r="U56" s="970">
        <v>14727</v>
      </c>
      <c r="V56" s="970">
        <v>0</v>
      </c>
      <c r="W56" s="970">
        <v>19053</v>
      </c>
      <c r="X56" s="970">
        <v>6914</v>
      </c>
      <c r="Y56" s="970">
        <v>135200</v>
      </c>
      <c r="Z56" s="970">
        <v>12272</v>
      </c>
      <c r="AA56" s="970">
        <v>101221</v>
      </c>
      <c r="AB56" s="970">
        <v>41499</v>
      </c>
      <c r="AC56" s="970">
        <v>22688</v>
      </c>
      <c r="AD56" s="970">
        <v>703</v>
      </c>
      <c r="AE56" s="970">
        <v>30787</v>
      </c>
      <c r="AF56" s="970">
        <v>4427</v>
      </c>
      <c r="AG56" s="970">
        <v>117611</v>
      </c>
      <c r="AH56" s="970">
        <v>12170</v>
      </c>
      <c r="AI56" s="970">
        <v>245505</v>
      </c>
      <c r="AJ56" s="970">
        <v>27084</v>
      </c>
      <c r="AK56" s="970">
        <v>25917</v>
      </c>
      <c r="AL56" s="970">
        <v>0</v>
      </c>
      <c r="AM56" s="961">
        <v>0</v>
      </c>
    </row>
    <row r="57" spans="2:39" s="114" customFormat="1" ht="12.75" customHeight="1">
      <c r="B57" s="670"/>
      <c r="C57" s="957"/>
      <c r="D57" s="970"/>
      <c r="E57" s="971"/>
      <c r="F57" s="970"/>
      <c r="G57" s="971"/>
      <c r="H57" s="970"/>
      <c r="I57" s="970"/>
      <c r="J57" s="970"/>
      <c r="K57" s="970"/>
      <c r="L57" s="970"/>
      <c r="M57" s="970"/>
      <c r="N57" s="970"/>
      <c r="O57" s="970"/>
      <c r="P57" s="970"/>
      <c r="Q57" s="970"/>
      <c r="R57" s="970"/>
      <c r="S57" s="970"/>
      <c r="T57" s="970"/>
      <c r="U57" s="970"/>
      <c r="V57" s="970"/>
      <c r="W57" s="970"/>
      <c r="X57" s="970"/>
      <c r="Y57" s="970"/>
      <c r="Z57" s="970"/>
      <c r="AA57" s="970"/>
      <c r="AB57" s="970"/>
      <c r="AC57" s="970"/>
      <c r="AD57" s="970"/>
      <c r="AE57" s="970"/>
      <c r="AF57" s="970"/>
      <c r="AG57" s="970"/>
      <c r="AH57" s="970"/>
      <c r="AI57" s="970"/>
      <c r="AJ57" s="970"/>
      <c r="AK57" s="970"/>
      <c r="AL57" s="970"/>
      <c r="AM57" s="961"/>
    </row>
    <row r="58" spans="2:39" s="114" customFormat="1" ht="12.75" customHeight="1">
      <c r="B58" s="670" t="s">
        <v>991</v>
      </c>
      <c r="C58" s="957">
        <v>867564</v>
      </c>
      <c r="D58" s="970">
        <v>842500</v>
      </c>
      <c r="E58" s="971">
        <f>SUM(C58-D58)</f>
        <v>25064</v>
      </c>
      <c r="F58" s="970">
        <v>0</v>
      </c>
      <c r="G58" s="971">
        <f>SUM(E58-F58)</f>
        <v>25064</v>
      </c>
      <c r="H58" s="970">
        <v>233481</v>
      </c>
      <c r="I58" s="970">
        <v>7342</v>
      </c>
      <c r="J58" s="970">
        <v>0</v>
      </c>
      <c r="K58" s="970">
        <v>10868</v>
      </c>
      <c r="L58" s="970">
        <v>334494</v>
      </c>
      <c r="M58" s="970">
        <v>725</v>
      </c>
      <c r="N58" s="970">
        <v>0</v>
      </c>
      <c r="O58" s="970">
        <v>16869</v>
      </c>
      <c r="P58" s="970">
        <v>4473</v>
      </c>
      <c r="Q58" s="970">
        <v>69479</v>
      </c>
      <c r="R58" s="970">
        <v>0</v>
      </c>
      <c r="S58" s="970">
        <v>47130</v>
      </c>
      <c r="T58" s="970">
        <v>2449</v>
      </c>
      <c r="U58" s="970">
        <v>13112</v>
      </c>
      <c r="V58" s="970">
        <v>1300</v>
      </c>
      <c r="W58" s="970">
        <v>6301</v>
      </c>
      <c r="X58" s="970">
        <v>20441</v>
      </c>
      <c r="Y58" s="970">
        <v>99100</v>
      </c>
      <c r="Z58" s="970">
        <v>15007</v>
      </c>
      <c r="AA58" s="970">
        <v>133081</v>
      </c>
      <c r="AB58" s="970">
        <v>82306</v>
      </c>
      <c r="AC58" s="970">
        <v>49258</v>
      </c>
      <c r="AD58" s="970">
        <v>9944</v>
      </c>
      <c r="AE58" s="970">
        <v>89061</v>
      </c>
      <c r="AF58" s="970">
        <v>12360</v>
      </c>
      <c r="AG58" s="970">
        <v>216445</v>
      </c>
      <c r="AH58" s="970">
        <v>18000</v>
      </c>
      <c r="AI58" s="970">
        <v>177851</v>
      </c>
      <c r="AJ58" s="970">
        <v>0</v>
      </c>
      <c r="AK58" s="970">
        <v>38318</v>
      </c>
      <c r="AL58" s="970">
        <v>869</v>
      </c>
      <c r="AM58" s="961">
        <v>0</v>
      </c>
    </row>
    <row r="59" spans="2:39" s="114" customFormat="1" ht="12.75" customHeight="1">
      <c r="B59" s="670" t="s">
        <v>992</v>
      </c>
      <c r="C59" s="957">
        <v>582653</v>
      </c>
      <c r="D59" s="970">
        <v>572197</v>
      </c>
      <c r="E59" s="971">
        <f>SUM(C59-D59)</f>
        <v>10456</v>
      </c>
      <c r="F59" s="970">
        <v>0</v>
      </c>
      <c r="G59" s="971">
        <f>SUM(E59-F59)</f>
        <v>10456</v>
      </c>
      <c r="H59" s="970">
        <v>145601</v>
      </c>
      <c r="I59" s="970">
        <v>5469</v>
      </c>
      <c r="J59" s="970">
        <v>0</v>
      </c>
      <c r="K59" s="970">
        <v>8074</v>
      </c>
      <c r="L59" s="970">
        <v>298779</v>
      </c>
      <c r="M59" s="970">
        <v>555</v>
      </c>
      <c r="N59" s="970">
        <v>1024</v>
      </c>
      <c r="O59" s="970">
        <v>7836</v>
      </c>
      <c r="P59" s="970">
        <v>2861</v>
      </c>
      <c r="Q59" s="970">
        <v>31296</v>
      </c>
      <c r="R59" s="970">
        <v>0</v>
      </c>
      <c r="S59" s="970">
        <v>15829</v>
      </c>
      <c r="T59" s="970">
        <v>2142</v>
      </c>
      <c r="U59" s="970">
        <v>5655</v>
      </c>
      <c r="V59" s="970">
        <v>0</v>
      </c>
      <c r="W59" s="970">
        <v>5835</v>
      </c>
      <c r="X59" s="970">
        <v>13597</v>
      </c>
      <c r="Y59" s="970">
        <v>38100</v>
      </c>
      <c r="Z59" s="970">
        <v>16280</v>
      </c>
      <c r="AA59" s="970">
        <v>104569</v>
      </c>
      <c r="AB59" s="970">
        <v>61216</v>
      </c>
      <c r="AC59" s="970">
        <v>27588</v>
      </c>
      <c r="AD59" s="970">
        <v>919</v>
      </c>
      <c r="AE59" s="970">
        <v>43422</v>
      </c>
      <c r="AF59" s="970">
        <v>9866</v>
      </c>
      <c r="AG59" s="970">
        <v>100658</v>
      </c>
      <c r="AH59" s="970">
        <v>17464</v>
      </c>
      <c r="AI59" s="970">
        <v>147557</v>
      </c>
      <c r="AJ59" s="970">
        <v>10318</v>
      </c>
      <c r="AK59" s="970">
        <v>32340</v>
      </c>
      <c r="AL59" s="970">
        <v>0</v>
      </c>
      <c r="AM59" s="961">
        <v>0</v>
      </c>
    </row>
    <row r="60" spans="2:39" s="114" customFormat="1" ht="12.75" customHeight="1">
      <c r="B60" s="670" t="s">
        <v>993</v>
      </c>
      <c r="C60" s="957">
        <v>738332</v>
      </c>
      <c r="D60" s="970">
        <v>727401</v>
      </c>
      <c r="E60" s="971">
        <f>SUM(C60-D60)</f>
        <v>10931</v>
      </c>
      <c r="F60" s="970">
        <v>0</v>
      </c>
      <c r="G60" s="971">
        <f>SUM(E60-F60)</f>
        <v>10931</v>
      </c>
      <c r="H60" s="970">
        <v>95959</v>
      </c>
      <c r="I60" s="970">
        <v>6232</v>
      </c>
      <c r="J60" s="970">
        <v>0</v>
      </c>
      <c r="K60" s="970">
        <v>9204</v>
      </c>
      <c r="L60" s="970">
        <v>332036</v>
      </c>
      <c r="M60" s="970">
        <v>446</v>
      </c>
      <c r="N60" s="970">
        <v>0</v>
      </c>
      <c r="O60" s="970">
        <v>6899</v>
      </c>
      <c r="P60" s="970">
        <v>3251</v>
      </c>
      <c r="Q60" s="970">
        <v>40543</v>
      </c>
      <c r="R60" s="970">
        <v>0</v>
      </c>
      <c r="S60" s="970">
        <v>125418</v>
      </c>
      <c r="T60" s="970">
        <v>35431</v>
      </c>
      <c r="U60" s="970">
        <v>3632</v>
      </c>
      <c r="V60" s="970">
        <v>0</v>
      </c>
      <c r="W60" s="970">
        <v>6498</v>
      </c>
      <c r="X60" s="970">
        <v>9283</v>
      </c>
      <c r="Y60" s="970">
        <v>63500</v>
      </c>
      <c r="Z60" s="970">
        <v>16434</v>
      </c>
      <c r="AA60" s="970">
        <v>135709</v>
      </c>
      <c r="AB60" s="970">
        <v>60035</v>
      </c>
      <c r="AC60" s="970">
        <v>25314</v>
      </c>
      <c r="AD60" s="970">
        <v>835</v>
      </c>
      <c r="AE60" s="970">
        <v>167676</v>
      </c>
      <c r="AF60" s="970">
        <v>18112</v>
      </c>
      <c r="AG60" s="970">
        <v>92246</v>
      </c>
      <c r="AH60" s="970">
        <v>12791</v>
      </c>
      <c r="AI60" s="970">
        <v>120783</v>
      </c>
      <c r="AJ60" s="970">
        <v>29039</v>
      </c>
      <c r="AK60" s="970">
        <v>48427</v>
      </c>
      <c r="AL60" s="970">
        <v>0</v>
      </c>
      <c r="AM60" s="961">
        <v>0</v>
      </c>
    </row>
    <row r="61" spans="2:39" s="114" customFormat="1" ht="12.75" customHeight="1">
      <c r="B61" s="670" t="s">
        <v>994</v>
      </c>
      <c r="C61" s="957">
        <v>603493</v>
      </c>
      <c r="D61" s="970">
        <v>575380</v>
      </c>
      <c r="E61" s="971">
        <f>SUM(C61-D61)</f>
        <v>28113</v>
      </c>
      <c r="F61" s="970">
        <v>0</v>
      </c>
      <c r="G61" s="971">
        <f>SUM(E61-F61)</f>
        <v>28113</v>
      </c>
      <c r="H61" s="970">
        <v>79143</v>
      </c>
      <c r="I61" s="970">
        <v>4226</v>
      </c>
      <c r="J61" s="970">
        <v>0</v>
      </c>
      <c r="K61" s="970">
        <v>6246</v>
      </c>
      <c r="L61" s="970">
        <v>256784</v>
      </c>
      <c r="M61" s="970">
        <v>374</v>
      </c>
      <c r="N61" s="970">
        <v>0</v>
      </c>
      <c r="O61" s="970">
        <v>2530</v>
      </c>
      <c r="P61" s="970">
        <v>1553</v>
      </c>
      <c r="Q61" s="970">
        <v>8944</v>
      </c>
      <c r="R61" s="970">
        <v>0</v>
      </c>
      <c r="S61" s="970">
        <v>154521</v>
      </c>
      <c r="T61" s="970">
        <v>5212</v>
      </c>
      <c r="U61" s="970">
        <v>8730</v>
      </c>
      <c r="V61" s="970">
        <v>42</v>
      </c>
      <c r="W61" s="970">
        <v>20504</v>
      </c>
      <c r="X61" s="970">
        <v>13484</v>
      </c>
      <c r="Y61" s="970">
        <v>41200</v>
      </c>
      <c r="Z61" s="970">
        <v>13639</v>
      </c>
      <c r="AA61" s="970">
        <v>87200</v>
      </c>
      <c r="AB61" s="970">
        <v>45082</v>
      </c>
      <c r="AC61" s="970">
        <v>14770</v>
      </c>
      <c r="AD61" s="970">
        <v>997</v>
      </c>
      <c r="AE61" s="970">
        <v>179735</v>
      </c>
      <c r="AF61" s="970">
        <v>7525</v>
      </c>
      <c r="AG61" s="970">
        <v>81389</v>
      </c>
      <c r="AH61" s="970">
        <v>17076</v>
      </c>
      <c r="AI61" s="970">
        <v>84774</v>
      </c>
      <c r="AJ61" s="970">
        <v>15456</v>
      </c>
      <c r="AK61" s="970">
        <v>27737</v>
      </c>
      <c r="AL61" s="970">
        <v>0</v>
      </c>
      <c r="AM61" s="961">
        <v>0</v>
      </c>
    </row>
    <row r="62" spans="2:39" s="114" customFormat="1" ht="12.75" customHeight="1">
      <c r="B62" s="670"/>
      <c r="C62" s="957"/>
      <c r="D62" s="970"/>
      <c r="E62" s="971"/>
      <c r="F62" s="970"/>
      <c r="G62" s="971"/>
      <c r="H62" s="970"/>
      <c r="I62" s="970"/>
      <c r="J62" s="970"/>
      <c r="K62" s="970"/>
      <c r="L62" s="970"/>
      <c r="M62" s="970"/>
      <c r="N62" s="970"/>
      <c r="O62" s="970"/>
      <c r="P62" s="970"/>
      <c r="Q62" s="970"/>
      <c r="R62" s="970"/>
      <c r="S62" s="970"/>
      <c r="T62" s="970"/>
      <c r="U62" s="970"/>
      <c r="V62" s="970"/>
      <c r="W62" s="970"/>
      <c r="X62" s="970"/>
      <c r="Y62" s="970"/>
      <c r="Z62" s="970"/>
      <c r="AA62" s="970"/>
      <c r="AB62" s="970"/>
      <c r="AC62" s="970"/>
      <c r="AD62" s="970"/>
      <c r="AE62" s="970"/>
      <c r="AF62" s="970"/>
      <c r="AG62" s="970"/>
      <c r="AH62" s="970"/>
      <c r="AI62" s="970"/>
      <c r="AJ62" s="970"/>
      <c r="AK62" s="970"/>
      <c r="AL62" s="970"/>
      <c r="AM62" s="961"/>
    </row>
    <row r="63" spans="2:39" s="114" customFormat="1" ht="12.75" customHeight="1">
      <c r="B63" s="670" t="s">
        <v>995</v>
      </c>
      <c r="C63" s="957">
        <v>404778</v>
      </c>
      <c r="D63" s="970">
        <v>394681</v>
      </c>
      <c r="E63" s="971">
        <f>SUM(C63-D63)</f>
        <v>10097</v>
      </c>
      <c r="F63" s="970">
        <v>0</v>
      </c>
      <c r="G63" s="971">
        <f>SUM(E63-F63)</f>
        <v>10097</v>
      </c>
      <c r="H63" s="970">
        <v>82028</v>
      </c>
      <c r="I63" s="970">
        <v>3888</v>
      </c>
      <c r="J63" s="970">
        <v>0</v>
      </c>
      <c r="K63" s="970">
        <v>5735</v>
      </c>
      <c r="L63" s="970">
        <v>213693</v>
      </c>
      <c r="M63" s="970">
        <v>446</v>
      </c>
      <c r="N63" s="970">
        <v>2166</v>
      </c>
      <c r="O63" s="970">
        <v>3557</v>
      </c>
      <c r="P63" s="970">
        <v>1908</v>
      </c>
      <c r="Q63" s="970">
        <v>20404</v>
      </c>
      <c r="R63" s="970">
        <v>0</v>
      </c>
      <c r="S63" s="970">
        <v>13069</v>
      </c>
      <c r="T63" s="970">
        <v>3102</v>
      </c>
      <c r="U63" s="970">
        <v>2732</v>
      </c>
      <c r="V63" s="970">
        <v>0</v>
      </c>
      <c r="W63" s="970">
        <v>13094</v>
      </c>
      <c r="X63" s="970">
        <v>2156</v>
      </c>
      <c r="Y63" s="970">
        <v>36800</v>
      </c>
      <c r="Z63" s="970">
        <v>13201</v>
      </c>
      <c r="AA63" s="970">
        <v>82019</v>
      </c>
      <c r="AB63" s="970">
        <v>55399</v>
      </c>
      <c r="AC63" s="970">
        <v>12376</v>
      </c>
      <c r="AD63" s="970">
        <v>833</v>
      </c>
      <c r="AE63" s="970">
        <v>32242</v>
      </c>
      <c r="AF63" s="970">
        <v>1393</v>
      </c>
      <c r="AG63" s="970">
        <v>77831</v>
      </c>
      <c r="AH63" s="970">
        <v>12915</v>
      </c>
      <c r="AI63" s="970">
        <v>83926</v>
      </c>
      <c r="AJ63" s="970">
        <v>100</v>
      </c>
      <c r="AK63" s="970">
        <v>21907</v>
      </c>
      <c r="AL63" s="970">
        <v>539</v>
      </c>
      <c r="AM63" s="961">
        <v>0</v>
      </c>
    </row>
    <row r="64" spans="2:39" s="114" customFormat="1" ht="12.75" customHeight="1">
      <c r="B64" s="670" t="s">
        <v>996</v>
      </c>
      <c r="C64" s="957">
        <v>724889</v>
      </c>
      <c r="D64" s="970">
        <v>710254</v>
      </c>
      <c r="E64" s="971">
        <f>SUM(C64-D64)</f>
        <v>14635</v>
      </c>
      <c r="F64" s="970">
        <v>0</v>
      </c>
      <c r="G64" s="971">
        <f>SUM(E64-F64)</f>
        <v>14635</v>
      </c>
      <c r="H64" s="970">
        <v>173294</v>
      </c>
      <c r="I64" s="970">
        <v>3472</v>
      </c>
      <c r="J64" s="970">
        <v>0</v>
      </c>
      <c r="K64" s="970">
        <v>3195</v>
      </c>
      <c r="L64" s="970">
        <v>233307</v>
      </c>
      <c r="M64" s="970">
        <v>166</v>
      </c>
      <c r="N64" s="970">
        <v>926</v>
      </c>
      <c r="O64" s="970">
        <v>9511</v>
      </c>
      <c r="P64" s="970">
        <v>740</v>
      </c>
      <c r="Q64" s="970">
        <v>63097</v>
      </c>
      <c r="R64" s="970">
        <v>0</v>
      </c>
      <c r="S64" s="970">
        <v>77571</v>
      </c>
      <c r="T64" s="970">
        <v>5592</v>
      </c>
      <c r="U64" s="970">
        <v>8320</v>
      </c>
      <c r="V64" s="970">
        <v>14100</v>
      </c>
      <c r="W64" s="970">
        <v>23429</v>
      </c>
      <c r="X64" s="970">
        <v>8269</v>
      </c>
      <c r="Y64" s="970">
        <v>99900</v>
      </c>
      <c r="Z64" s="970">
        <v>13217</v>
      </c>
      <c r="AA64" s="970">
        <v>90961</v>
      </c>
      <c r="AB64" s="970">
        <v>43259</v>
      </c>
      <c r="AC64" s="970">
        <v>41989</v>
      </c>
      <c r="AD64" s="970">
        <v>1767</v>
      </c>
      <c r="AE64" s="970">
        <v>76921</v>
      </c>
      <c r="AF64" s="970">
        <v>7966</v>
      </c>
      <c r="AG64" s="970">
        <v>120594</v>
      </c>
      <c r="AH64" s="970">
        <v>20793</v>
      </c>
      <c r="AI64" s="970">
        <v>177859</v>
      </c>
      <c r="AJ64" s="970">
        <v>92168</v>
      </c>
      <c r="AK64" s="970">
        <v>22760</v>
      </c>
      <c r="AL64" s="970">
        <v>0</v>
      </c>
      <c r="AM64" s="961">
        <v>0</v>
      </c>
    </row>
    <row r="65" spans="2:39" s="114" customFormat="1" ht="12.75" customHeight="1">
      <c r="B65" s="670" t="s">
        <v>997</v>
      </c>
      <c r="C65" s="957">
        <v>858029</v>
      </c>
      <c r="D65" s="970">
        <v>843110</v>
      </c>
      <c r="E65" s="971">
        <f>SUM(C65-D65)</f>
        <v>14919</v>
      </c>
      <c r="F65" s="970">
        <v>0</v>
      </c>
      <c r="G65" s="971">
        <f>SUM(E65-F65)</f>
        <v>14919</v>
      </c>
      <c r="H65" s="970">
        <v>166500</v>
      </c>
      <c r="I65" s="970">
        <v>4644</v>
      </c>
      <c r="J65" s="970">
        <v>0</v>
      </c>
      <c r="K65" s="970">
        <v>6839</v>
      </c>
      <c r="L65" s="970">
        <v>373787</v>
      </c>
      <c r="M65" s="970">
        <v>493</v>
      </c>
      <c r="N65" s="970">
        <v>16097</v>
      </c>
      <c r="O65" s="970">
        <v>3460</v>
      </c>
      <c r="P65" s="970">
        <v>4474</v>
      </c>
      <c r="Q65" s="970">
        <v>73157</v>
      </c>
      <c r="R65" s="970">
        <v>0</v>
      </c>
      <c r="S65" s="970">
        <v>65831</v>
      </c>
      <c r="T65" s="970">
        <v>10373</v>
      </c>
      <c r="U65" s="970">
        <v>24193</v>
      </c>
      <c r="V65" s="970">
        <v>336</v>
      </c>
      <c r="W65" s="970">
        <v>4621</v>
      </c>
      <c r="X65" s="970">
        <v>6324</v>
      </c>
      <c r="Y65" s="970">
        <v>96900</v>
      </c>
      <c r="Z65" s="970">
        <v>15997</v>
      </c>
      <c r="AA65" s="970">
        <v>143308</v>
      </c>
      <c r="AB65" s="970">
        <v>99417</v>
      </c>
      <c r="AC65" s="970">
        <v>36323</v>
      </c>
      <c r="AD65" s="970">
        <v>3117</v>
      </c>
      <c r="AE65" s="970">
        <v>82399</v>
      </c>
      <c r="AF65" s="970">
        <v>22688</v>
      </c>
      <c r="AG65" s="970">
        <v>111253</v>
      </c>
      <c r="AH65" s="970">
        <v>39098</v>
      </c>
      <c r="AI65" s="970">
        <v>173797</v>
      </c>
      <c r="AJ65" s="970">
        <v>65062</v>
      </c>
      <c r="AK65" s="970">
        <v>43742</v>
      </c>
      <c r="AL65" s="970">
        <v>6909</v>
      </c>
      <c r="AM65" s="961">
        <v>0</v>
      </c>
    </row>
    <row r="66" spans="2:39" s="114" customFormat="1" ht="12.75" customHeight="1">
      <c r="B66" s="670" t="s">
        <v>998</v>
      </c>
      <c r="C66" s="957">
        <v>998539</v>
      </c>
      <c r="D66" s="970">
        <v>971822</v>
      </c>
      <c r="E66" s="971">
        <f>SUM(C66-D66)</f>
        <v>26717</v>
      </c>
      <c r="F66" s="970">
        <v>0</v>
      </c>
      <c r="G66" s="971">
        <f>SUM(E66-F66)</f>
        <v>26717</v>
      </c>
      <c r="H66" s="970">
        <v>214437</v>
      </c>
      <c r="I66" s="970">
        <v>8111</v>
      </c>
      <c r="J66" s="970">
        <v>0</v>
      </c>
      <c r="K66" s="970">
        <v>11966</v>
      </c>
      <c r="L66" s="970">
        <v>420069</v>
      </c>
      <c r="M66" s="970">
        <v>650</v>
      </c>
      <c r="N66" s="970">
        <v>5257</v>
      </c>
      <c r="O66" s="970">
        <v>10880</v>
      </c>
      <c r="P66" s="970">
        <v>3067</v>
      </c>
      <c r="Q66" s="970">
        <v>38779</v>
      </c>
      <c r="R66" s="970">
        <v>0</v>
      </c>
      <c r="S66" s="970">
        <v>129470</v>
      </c>
      <c r="T66" s="970">
        <v>21345</v>
      </c>
      <c r="U66" s="970">
        <v>1881</v>
      </c>
      <c r="V66" s="970">
        <v>298</v>
      </c>
      <c r="W66" s="970">
        <v>14653</v>
      </c>
      <c r="X66" s="970">
        <v>7876</v>
      </c>
      <c r="Y66" s="970">
        <v>109800</v>
      </c>
      <c r="Z66" s="970">
        <v>20088</v>
      </c>
      <c r="AA66" s="970">
        <v>161088</v>
      </c>
      <c r="AB66" s="970">
        <v>77947</v>
      </c>
      <c r="AC66" s="970">
        <v>37544</v>
      </c>
      <c r="AD66" s="970">
        <v>8634</v>
      </c>
      <c r="AE66" s="970">
        <v>208438</v>
      </c>
      <c r="AF66" s="970">
        <v>28378</v>
      </c>
      <c r="AG66" s="970">
        <v>127659</v>
      </c>
      <c r="AH66" s="970">
        <v>17778</v>
      </c>
      <c r="AI66" s="970">
        <v>237748</v>
      </c>
      <c r="AJ66" s="970">
        <v>8244</v>
      </c>
      <c r="AK66" s="970">
        <v>38276</v>
      </c>
      <c r="AL66" s="970">
        <v>0</v>
      </c>
      <c r="AM66" s="961">
        <v>0</v>
      </c>
    </row>
    <row r="67" spans="2:39" s="114" customFormat="1" ht="12.75" customHeight="1">
      <c r="B67" s="670"/>
      <c r="C67" s="957"/>
      <c r="D67" s="970"/>
      <c r="E67" s="971"/>
      <c r="F67" s="970"/>
      <c r="G67" s="971"/>
      <c r="H67" s="970"/>
      <c r="I67" s="970"/>
      <c r="J67" s="970"/>
      <c r="K67" s="970"/>
      <c r="L67" s="970"/>
      <c r="M67" s="970"/>
      <c r="N67" s="970"/>
      <c r="O67" s="970"/>
      <c r="P67" s="970"/>
      <c r="Q67" s="970"/>
      <c r="R67" s="970"/>
      <c r="S67" s="970"/>
      <c r="T67" s="970"/>
      <c r="U67" s="970"/>
      <c r="V67" s="970"/>
      <c r="W67" s="970"/>
      <c r="X67" s="970"/>
      <c r="Y67" s="970"/>
      <c r="Z67" s="970"/>
      <c r="AA67" s="970"/>
      <c r="AB67" s="970"/>
      <c r="AC67" s="970"/>
      <c r="AD67" s="970"/>
      <c r="AE67" s="970"/>
      <c r="AF67" s="970"/>
      <c r="AG67" s="970"/>
      <c r="AH67" s="970"/>
      <c r="AI67" s="970"/>
      <c r="AJ67" s="970"/>
      <c r="AK67" s="970"/>
      <c r="AL67" s="970"/>
      <c r="AM67" s="961"/>
    </row>
    <row r="68" spans="2:39" s="114" customFormat="1" ht="12.75" customHeight="1">
      <c r="B68" s="670" t="s">
        <v>999</v>
      </c>
      <c r="C68" s="957">
        <v>595812</v>
      </c>
      <c r="D68" s="970">
        <v>583756</v>
      </c>
      <c r="E68" s="971">
        <f>SUM(C68-D68)</f>
        <v>12056</v>
      </c>
      <c r="F68" s="970">
        <v>0</v>
      </c>
      <c r="G68" s="971">
        <f>SUM(E68-F68)</f>
        <v>12056</v>
      </c>
      <c r="H68" s="970">
        <v>108302</v>
      </c>
      <c r="I68" s="970">
        <v>4723</v>
      </c>
      <c r="J68" s="970">
        <v>0</v>
      </c>
      <c r="K68" s="970">
        <v>6939</v>
      </c>
      <c r="L68" s="970">
        <v>264363</v>
      </c>
      <c r="M68" s="970">
        <v>128</v>
      </c>
      <c r="N68" s="970">
        <v>2754</v>
      </c>
      <c r="O68" s="970">
        <v>6178</v>
      </c>
      <c r="P68" s="970">
        <v>1318</v>
      </c>
      <c r="Q68" s="970">
        <v>34839</v>
      </c>
      <c r="R68" s="970">
        <v>0</v>
      </c>
      <c r="S68" s="970">
        <v>48715</v>
      </c>
      <c r="T68" s="970">
        <v>23268</v>
      </c>
      <c r="U68" s="970">
        <v>2312</v>
      </c>
      <c r="V68" s="970">
        <v>20225</v>
      </c>
      <c r="W68" s="970">
        <v>6172</v>
      </c>
      <c r="X68" s="970">
        <v>12976</v>
      </c>
      <c r="Y68" s="970">
        <v>52600</v>
      </c>
      <c r="Z68" s="970">
        <v>10690</v>
      </c>
      <c r="AA68" s="970">
        <v>114257</v>
      </c>
      <c r="AB68" s="970">
        <v>46369</v>
      </c>
      <c r="AC68" s="970">
        <v>62698</v>
      </c>
      <c r="AD68" s="970">
        <v>455</v>
      </c>
      <c r="AE68" s="970">
        <v>99643</v>
      </c>
      <c r="AF68" s="970">
        <v>10517</v>
      </c>
      <c r="AG68" s="970">
        <v>70500</v>
      </c>
      <c r="AH68" s="970">
        <v>9100</v>
      </c>
      <c r="AI68" s="970">
        <v>101703</v>
      </c>
      <c r="AJ68" s="970">
        <v>25739</v>
      </c>
      <c r="AK68" s="970">
        <v>32085</v>
      </c>
      <c r="AL68" s="970">
        <v>0</v>
      </c>
      <c r="AM68" s="961">
        <v>0</v>
      </c>
    </row>
    <row r="69" spans="2:39" s="114" customFormat="1" ht="12.75" customHeight="1">
      <c r="B69" s="670" t="s">
        <v>1000</v>
      </c>
      <c r="C69" s="957">
        <v>508387</v>
      </c>
      <c r="D69" s="970">
        <v>498221</v>
      </c>
      <c r="E69" s="971">
        <f>SUM(C69-D69)</f>
        <v>10166</v>
      </c>
      <c r="F69" s="970">
        <v>0</v>
      </c>
      <c r="G69" s="971">
        <f>SUM(E69-F69)</f>
        <v>10166</v>
      </c>
      <c r="H69" s="970">
        <v>56459</v>
      </c>
      <c r="I69" s="970">
        <v>2090</v>
      </c>
      <c r="J69" s="970">
        <v>0</v>
      </c>
      <c r="K69" s="970">
        <v>3085</v>
      </c>
      <c r="L69" s="970">
        <v>189657</v>
      </c>
      <c r="M69" s="970">
        <v>118</v>
      </c>
      <c r="N69" s="970">
        <v>4441</v>
      </c>
      <c r="O69" s="970">
        <v>8093</v>
      </c>
      <c r="P69" s="970">
        <v>1500</v>
      </c>
      <c r="Q69" s="970">
        <v>25913</v>
      </c>
      <c r="R69" s="970">
        <v>0</v>
      </c>
      <c r="S69" s="970">
        <v>51535</v>
      </c>
      <c r="T69" s="970">
        <v>1363</v>
      </c>
      <c r="U69" s="970">
        <v>4485</v>
      </c>
      <c r="V69" s="970">
        <v>24374</v>
      </c>
      <c r="W69" s="970">
        <v>6796</v>
      </c>
      <c r="X69" s="970">
        <v>4578</v>
      </c>
      <c r="Y69" s="970">
        <v>123900</v>
      </c>
      <c r="Z69" s="970">
        <v>10676</v>
      </c>
      <c r="AA69" s="970">
        <v>170955</v>
      </c>
      <c r="AB69" s="970">
        <v>49794</v>
      </c>
      <c r="AC69" s="970">
        <v>12444</v>
      </c>
      <c r="AD69" s="970">
        <v>417</v>
      </c>
      <c r="AE69" s="970">
        <v>53378</v>
      </c>
      <c r="AF69" s="970">
        <v>6094</v>
      </c>
      <c r="AG69" s="970">
        <v>69972</v>
      </c>
      <c r="AH69" s="970">
        <v>11822</v>
      </c>
      <c r="AI69" s="970">
        <v>67174</v>
      </c>
      <c r="AJ69" s="970">
        <v>22669</v>
      </c>
      <c r="AK69" s="970">
        <v>17649</v>
      </c>
      <c r="AL69" s="970">
        <v>5177</v>
      </c>
      <c r="AM69" s="961">
        <v>0</v>
      </c>
    </row>
    <row r="70" spans="2:39" s="114" customFormat="1" ht="12.75" customHeight="1">
      <c r="B70" s="695" t="s">
        <v>1001</v>
      </c>
      <c r="C70" s="973">
        <v>606104</v>
      </c>
      <c r="D70" s="974">
        <v>593534</v>
      </c>
      <c r="E70" s="975">
        <f>SUM(C70-D70)</f>
        <v>12570</v>
      </c>
      <c r="F70" s="974">
        <v>0</v>
      </c>
      <c r="G70" s="975">
        <f>SUM(E70-F70)</f>
        <v>12570</v>
      </c>
      <c r="H70" s="974">
        <v>70326</v>
      </c>
      <c r="I70" s="974">
        <v>3139</v>
      </c>
      <c r="J70" s="974">
        <v>0</v>
      </c>
      <c r="K70" s="974">
        <v>4618</v>
      </c>
      <c r="L70" s="974">
        <v>236701</v>
      </c>
      <c r="M70" s="974">
        <v>170</v>
      </c>
      <c r="N70" s="974">
        <v>5500</v>
      </c>
      <c r="O70" s="974">
        <v>5493</v>
      </c>
      <c r="P70" s="974">
        <v>1632</v>
      </c>
      <c r="Q70" s="974">
        <v>82566</v>
      </c>
      <c r="R70" s="974">
        <v>0</v>
      </c>
      <c r="S70" s="974">
        <v>45745</v>
      </c>
      <c r="T70" s="974">
        <v>20102</v>
      </c>
      <c r="U70" s="974">
        <v>2587</v>
      </c>
      <c r="V70" s="974">
        <v>0</v>
      </c>
      <c r="W70" s="974">
        <v>15188</v>
      </c>
      <c r="X70" s="974">
        <v>5237</v>
      </c>
      <c r="Y70" s="974">
        <v>107100</v>
      </c>
      <c r="Z70" s="974">
        <v>10892</v>
      </c>
      <c r="AA70" s="974">
        <v>85617</v>
      </c>
      <c r="AB70" s="974">
        <v>43931</v>
      </c>
      <c r="AC70" s="974">
        <v>27242</v>
      </c>
      <c r="AD70" s="974">
        <v>257</v>
      </c>
      <c r="AE70" s="974">
        <v>55008</v>
      </c>
      <c r="AF70" s="974">
        <v>822</v>
      </c>
      <c r="AG70" s="974">
        <v>80373</v>
      </c>
      <c r="AH70" s="974">
        <v>7138</v>
      </c>
      <c r="AI70" s="974">
        <v>196220</v>
      </c>
      <c r="AJ70" s="974">
        <v>40141</v>
      </c>
      <c r="AK70" s="974">
        <v>38565</v>
      </c>
      <c r="AL70" s="974">
        <v>7328</v>
      </c>
      <c r="AM70" s="976">
        <v>0</v>
      </c>
    </row>
    <row r="71" spans="2:17" ht="11.25">
      <c r="B71" s="710" t="s">
        <v>1425</v>
      </c>
      <c r="O71" s="713"/>
      <c r="P71" s="713"/>
      <c r="Q71" s="713"/>
    </row>
    <row r="72" ht="11.25">
      <c r="Q72" s="713"/>
    </row>
    <row r="73" ht="11.25">
      <c r="Q73" s="713"/>
    </row>
    <row r="74" ht="11.25">
      <c r="Q74" s="713"/>
    </row>
    <row r="75" ht="11.25">
      <c r="Q75" s="713"/>
    </row>
  </sheetData>
  <mergeCells count="19">
    <mergeCell ref="X6:X8"/>
    <mergeCell ref="Y6:Y8"/>
    <mergeCell ref="Z6:Z8"/>
    <mergeCell ref="AA6:AA8"/>
    <mergeCell ref="AI6:AI8"/>
    <mergeCell ref="AB6:AB8"/>
    <mergeCell ref="AC6:AC8"/>
    <mergeCell ref="AD6:AD8"/>
    <mergeCell ref="AE6:AE8"/>
    <mergeCell ref="F5:F7"/>
    <mergeCell ref="H4:Y4"/>
    <mergeCell ref="Z4:AM4"/>
    <mergeCell ref="AJ6:AJ8"/>
    <mergeCell ref="AK6:AK8"/>
    <mergeCell ref="AL6:AL8"/>
    <mergeCell ref="AM6:AM8"/>
    <mergeCell ref="AF6:AF8"/>
    <mergeCell ref="AG6:AG8"/>
    <mergeCell ref="AH6:AH8"/>
  </mergeCells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N66"/>
  <sheetViews>
    <sheetView workbookViewId="0" topLeftCell="A1">
      <selection activeCell="A1" sqref="A1"/>
    </sheetView>
  </sheetViews>
  <sheetFormatPr defaultColWidth="9.00390625" defaultRowHeight="17.25" customHeight="1"/>
  <cols>
    <col min="1" max="2" width="2.625" style="977" customWidth="1"/>
    <col min="3" max="3" width="2.625" style="977" hidden="1" customWidth="1"/>
    <col min="4" max="5" width="2.625" style="977" customWidth="1"/>
    <col min="6" max="6" width="18.125" style="977" customWidth="1"/>
    <col min="7" max="7" width="12.125" style="977" customWidth="1"/>
    <col min="8" max="13" width="10.625" style="977" customWidth="1"/>
    <col min="14" max="14" width="9.00390625" style="978" customWidth="1"/>
    <col min="15" max="16384" width="9.00390625" style="977" customWidth="1"/>
  </cols>
  <sheetData>
    <row r="1" ht="13.5"/>
    <row r="2" spans="2:13" ht="17.25" customHeight="1">
      <c r="B2" s="979" t="s">
        <v>1493</v>
      </c>
      <c r="M2" s="980"/>
    </row>
    <row r="3" s="981" customFormat="1" ht="17.25" customHeight="1" thickBot="1">
      <c r="M3" s="982" t="s">
        <v>1438</v>
      </c>
    </row>
    <row r="4" spans="2:13" ht="44.25" customHeight="1" thickTop="1">
      <c r="B4" s="1770" t="s">
        <v>1439</v>
      </c>
      <c r="C4" s="1771"/>
      <c r="D4" s="1771"/>
      <c r="E4" s="1771"/>
      <c r="F4" s="1772"/>
      <c r="G4" s="983" t="s">
        <v>1440</v>
      </c>
      <c r="H4" s="984" t="s">
        <v>1427</v>
      </c>
      <c r="I4" s="984" t="s">
        <v>1428</v>
      </c>
      <c r="J4" s="984" t="s">
        <v>1429</v>
      </c>
      <c r="K4" s="984" t="s">
        <v>1430</v>
      </c>
      <c r="L4" s="984" t="s">
        <v>958</v>
      </c>
      <c r="M4" s="984" t="s">
        <v>1431</v>
      </c>
    </row>
    <row r="5" spans="2:13" ht="17.25" customHeight="1">
      <c r="B5" s="985"/>
      <c r="C5" s="1779" t="s">
        <v>1441</v>
      </c>
      <c r="D5" s="1779"/>
      <c r="E5" s="1779"/>
      <c r="F5" s="1780"/>
      <c r="G5" s="986">
        <v>53424</v>
      </c>
      <c r="H5" s="987">
        <v>744</v>
      </c>
      <c r="I5" s="987">
        <v>852</v>
      </c>
      <c r="J5" s="987">
        <v>816</v>
      </c>
      <c r="K5" s="987">
        <v>924</v>
      </c>
      <c r="L5" s="987">
        <v>672</v>
      </c>
      <c r="M5" s="988">
        <v>720</v>
      </c>
    </row>
    <row r="6" spans="2:13" ht="17.25" customHeight="1">
      <c r="B6" s="989"/>
      <c r="C6" s="1761" t="s">
        <v>1442</v>
      </c>
      <c r="D6" s="1761"/>
      <c r="E6" s="1761"/>
      <c r="F6" s="1762"/>
      <c r="G6" s="992">
        <v>3.84</v>
      </c>
      <c r="H6" s="992">
        <v>3.82</v>
      </c>
      <c r="I6" s="993">
        <v>3.71</v>
      </c>
      <c r="J6" s="993">
        <v>3.95</v>
      </c>
      <c r="K6" s="992">
        <v>3.7</v>
      </c>
      <c r="L6" s="992">
        <v>3.96</v>
      </c>
      <c r="M6" s="994">
        <v>4.03</v>
      </c>
    </row>
    <row r="7" spans="2:13" ht="17.25" customHeight="1">
      <c r="B7" s="995"/>
      <c r="C7" s="1781" t="s">
        <v>1443</v>
      </c>
      <c r="D7" s="1781"/>
      <c r="E7" s="1781"/>
      <c r="F7" s="1782"/>
      <c r="G7" s="992">
        <v>1.5</v>
      </c>
      <c r="H7" s="996">
        <v>1.41</v>
      </c>
      <c r="I7" s="992">
        <v>1.45</v>
      </c>
      <c r="J7" s="992">
        <v>1.51</v>
      </c>
      <c r="K7" s="992">
        <v>1.35</v>
      </c>
      <c r="L7" s="992">
        <v>1.97</v>
      </c>
      <c r="M7" s="994">
        <v>1.73</v>
      </c>
    </row>
    <row r="8" spans="2:14" ht="17.25" customHeight="1">
      <c r="B8" s="1760" t="s">
        <v>1444</v>
      </c>
      <c r="C8" s="1761"/>
      <c r="D8" s="1761"/>
      <c r="E8" s="1761"/>
      <c r="F8" s="1762"/>
      <c r="G8" s="997">
        <v>216128</v>
      </c>
      <c r="H8" s="997">
        <v>184702</v>
      </c>
      <c r="I8" s="997">
        <v>216453</v>
      </c>
      <c r="J8" s="997">
        <v>218146</v>
      </c>
      <c r="K8" s="997">
        <v>208561</v>
      </c>
      <c r="L8" s="997">
        <v>261502</v>
      </c>
      <c r="M8" s="998">
        <v>210804</v>
      </c>
      <c r="N8" s="999"/>
    </row>
    <row r="9" spans="2:13" s="1000" customFormat="1" ht="17.25" customHeight="1">
      <c r="B9" s="1763" t="s">
        <v>1445</v>
      </c>
      <c r="C9" s="1764"/>
      <c r="D9" s="1764"/>
      <c r="E9" s="1764"/>
      <c r="F9" s="1765"/>
      <c r="G9" s="1003">
        <v>140062</v>
      </c>
      <c r="H9" s="1003">
        <v>127210</v>
      </c>
      <c r="I9" s="1003">
        <v>148236</v>
      </c>
      <c r="J9" s="1003">
        <v>150067</v>
      </c>
      <c r="K9" s="1003">
        <v>146395</v>
      </c>
      <c r="L9" s="1003">
        <v>160596</v>
      </c>
      <c r="M9" s="1004">
        <v>141476</v>
      </c>
    </row>
    <row r="10" spans="2:13" s="1000" customFormat="1" ht="17.25" customHeight="1">
      <c r="B10" s="1763" t="s">
        <v>1446</v>
      </c>
      <c r="C10" s="1764"/>
      <c r="D10" s="1764"/>
      <c r="E10" s="1764"/>
      <c r="F10" s="1765"/>
      <c r="G10" s="1003">
        <v>131626</v>
      </c>
      <c r="H10" s="1003">
        <v>117876</v>
      </c>
      <c r="I10" s="1003">
        <v>143442</v>
      </c>
      <c r="J10" s="1003">
        <v>140866</v>
      </c>
      <c r="K10" s="1003">
        <v>140267</v>
      </c>
      <c r="L10" s="1003">
        <v>145790</v>
      </c>
      <c r="M10" s="1004">
        <v>134274</v>
      </c>
    </row>
    <row r="11" spans="2:13" ht="17.25" customHeight="1">
      <c r="B11" s="989"/>
      <c r="C11" s="990"/>
      <c r="D11" s="1761" t="s">
        <v>1432</v>
      </c>
      <c r="E11" s="1761"/>
      <c r="F11" s="1762"/>
      <c r="G11" s="1005">
        <v>119732</v>
      </c>
      <c r="H11" s="1005">
        <v>104326</v>
      </c>
      <c r="I11" s="1005">
        <v>124494</v>
      </c>
      <c r="J11" s="1005">
        <v>123079</v>
      </c>
      <c r="K11" s="1005">
        <v>131167</v>
      </c>
      <c r="L11" s="1005">
        <v>106871</v>
      </c>
      <c r="M11" s="1006">
        <v>114847</v>
      </c>
    </row>
    <row r="12" spans="2:13" ht="17.25" customHeight="1">
      <c r="B12" s="989"/>
      <c r="C12" s="990"/>
      <c r="D12" s="990"/>
      <c r="E12" s="1761" t="s">
        <v>1447</v>
      </c>
      <c r="F12" s="1762"/>
      <c r="G12" s="1005">
        <v>90210</v>
      </c>
      <c r="H12" s="1005">
        <v>76791</v>
      </c>
      <c r="I12" s="1005">
        <v>88706</v>
      </c>
      <c r="J12" s="1005">
        <v>90273</v>
      </c>
      <c r="K12" s="1005">
        <v>90215</v>
      </c>
      <c r="L12" s="1005">
        <v>79074</v>
      </c>
      <c r="M12" s="1006">
        <v>82660</v>
      </c>
    </row>
    <row r="13" spans="2:13" ht="17.25" customHeight="1">
      <c r="B13" s="989"/>
      <c r="C13" s="990"/>
      <c r="D13" s="990"/>
      <c r="E13" s="1761" t="s">
        <v>1448</v>
      </c>
      <c r="F13" s="1762"/>
      <c r="G13" s="1005">
        <v>29522</v>
      </c>
      <c r="H13" s="1005">
        <v>27535</v>
      </c>
      <c r="I13" s="1005">
        <v>35788</v>
      </c>
      <c r="J13" s="1005">
        <v>32805</v>
      </c>
      <c r="K13" s="1005">
        <v>40952</v>
      </c>
      <c r="L13" s="1005">
        <v>27796</v>
      </c>
      <c r="M13" s="1006">
        <v>32187</v>
      </c>
    </row>
    <row r="14" spans="2:13" ht="17.25" customHeight="1">
      <c r="B14" s="989"/>
      <c r="C14" s="990"/>
      <c r="D14" s="1761" t="s">
        <v>1449</v>
      </c>
      <c r="E14" s="1761"/>
      <c r="F14" s="1762"/>
      <c r="G14" s="1005">
        <v>11894</v>
      </c>
      <c r="H14" s="1005">
        <v>13549</v>
      </c>
      <c r="I14" s="1005">
        <v>18949</v>
      </c>
      <c r="J14" s="1005">
        <v>17786</v>
      </c>
      <c r="K14" s="1005">
        <v>9100</v>
      </c>
      <c r="L14" s="1005">
        <v>38919</v>
      </c>
      <c r="M14" s="1006">
        <v>19427</v>
      </c>
    </row>
    <row r="15" spans="2:13" s="1000" customFormat="1" ht="17.25" customHeight="1">
      <c r="B15" s="1763" t="s">
        <v>1450</v>
      </c>
      <c r="C15" s="1764"/>
      <c r="D15" s="1764"/>
      <c r="E15" s="1764"/>
      <c r="F15" s="1765"/>
      <c r="G15" s="1003">
        <v>3361</v>
      </c>
      <c r="H15" s="1003">
        <v>2539</v>
      </c>
      <c r="I15" s="1003">
        <v>1009</v>
      </c>
      <c r="J15" s="1003">
        <v>3444</v>
      </c>
      <c r="K15" s="1003">
        <v>1914</v>
      </c>
      <c r="L15" s="1003">
        <v>5743</v>
      </c>
      <c r="M15" s="1004">
        <v>2221</v>
      </c>
    </row>
    <row r="16" spans="2:13" s="1000" customFormat="1" ht="17.25" customHeight="1">
      <c r="B16" s="1763" t="s">
        <v>1451</v>
      </c>
      <c r="C16" s="1764"/>
      <c r="D16" s="1764"/>
      <c r="E16" s="1764"/>
      <c r="F16" s="1765"/>
      <c r="G16" s="1003">
        <v>5075</v>
      </c>
      <c r="H16" s="1003">
        <v>6796</v>
      </c>
      <c r="I16" s="1003">
        <v>3785</v>
      </c>
      <c r="J16" s="1003">
        <v>5757</v>
      </c>
      <c r="K16" s="1003">
        <v>4214</v>
      </c>
      <c r="L16" s="1003">
        <v>9064</v>
      </c>
      <c r="M16" s="1004">
        <v>4980</v>
      </c>
    </row>
    <row r="17" spans="2:13" ht="17.25" customHeight="1">
      <c r="B17" s="989"/>
      <c r="C17" s="990"/>
      <c r="D17" s="1761" t="s">
        <v>1452</v>
      </c>
      <c r="E17" s="1761"/>
      <c r="F17" s="1762"/>
      <c r="G17" s="1005">
        <v>935</v>
      </c>
      <c r="H17" s="1005">
        <v>567</v>
      </c>
      <c r="I17" s="1005">
        <v>361</v>
      </c>
      <c r="J17" s="1005">
        <v>1435</v>
      </c>
      <c r="K17" s="1005">
        <v>541</v>
      </c>
      <c r="L17" s="1005">
        <v>1615</v>
      </c>
      <c r="M17" s="1006">
        <v>942</v>
      </c>
    </row>
    <row r="18" spans="2:13" ht="17.25" customHeight="1">
      <c r="B18" s="989"/>
      <c r="C18" s="990"/>
      <c r="D18" s="1761" t="s">
        <v>1433</v>
      </c>
      <c r="E18" s="1761"/>
      <c r="F18" s="1762"/>
      <c r="G18" s="1005">
        <v>726</v>
      </c>
      <c r="H18" s="1005">
        <v>471</v>
      </c>
      <c r="I18" s="1005">
        <v>401</v>
      </c>
      <c r="J18" s="1005">
        <v>916</v>
      </c>
      <c r="K18" s="1005">
        <v>899</v>
      </c>
      <c r="L18" s="1005">
        <v>1448</v>
      </c>
      <c r="M18" s="1006">
        <v>841</v>
      </c>
    </row>
    <row r="19" spans="2:13" ht="17.25" customHeight="1">
      <c r="B19" s="989"/>
      <c r="C19" s="990"/>
      <c r="D19" s="1761" t="s">
        <v>1453</v>
      </c>
      <c r="E19" s="1761"/>
      <c r="F19" s="1762"/>
      <c r="G19" s="1005">
        <v>3414</v>
      </c>
      <c r="H19" s="1005">
        <v>5757</v>
      </c>
      <c r="I19" s="1005">
        <v>3022</v>
      </c>
      <c r="J19" s="1005">
        <v>3406</v>
      </c>
      <c r="K19" s="1005">
        <v>2775</v>
      </c>
      <c r="L19" s="1005">
        <v>6001</v>
      </c>
      <c r="M19" s="1006">
        <v>3197</v>
      </c>
    </row>
    <row r="20" spans="2:13" s="1000" customFormat="1" ht="17.25" customHeight="1">
      <c r="B20" s="1763" t="s">
        <v>1454</v>
      </c>
      <c r="C20" s="1764"/>
      <c r="D20" s="1764"/>
      <c r="E20" s="1764"/>
      <c r="F20" s="1765"/>
      <c r="G20" s="1003">
        <v>29995</v>
      </c>
      <c r="H20" s="1003">
        <v>25318</v>
      </c>
      <c r="I20" s="1003">
        <v>35503</v>
      </c>
      <c r="J20" s="1003">
        <v>25088</v>
      </c>
      <c r="K20" s="1003">
        <v>28796</v>
      </c>
      <c r="L20" s="1003">
        <v>47822</v>
      </c>
      <c r="M20" s="1004">
        <v>27069</v>
      </c>
    </row>
    <row r="21" spans="2:13" ht="17.25" customHeight="1">
      <c r="B21" s="989"/>
      <c r="C21" s="990"/>
      <c r="D21" s="1761" t="s">
        <v>1455</v>
      </c>
      <c r="E21" s="1761"/>
      <c r="F21" s="1762"/>
      <c r="G21" s="1005">
        <v>23032</v>
      </c>
      <c r="H21" s="1005">
        <v>17638</v>
      </c>
      <c r="I21" s="1005">
        <v>24626</v>
      </c>
      <c r="J21" s="1005">
        <v>19537</v>
      </c>
      <c r="K21" s="1005">
        <v>19864</v>
      </c>
      <c r="L21" s="1005">
        <v>28266</v>
      </c>
      <c r="M21" s="1006">
        <v>20568</v>
      </c>
    </row>
    <row r="22" spans="2:13" ht="17.25" customHeight="1">
      <c r="B22" s="989"/>
      <c r="C22" s="990"/>
      <c r="D22" s="1761" t="s">
        <v>1456</v>
      </c>
      <c r="E22" s="1761"/>
      <c r="F22" s="1762"/>
      <c r="G22" s="1005">
        <v>1625</v>
      </c>
      <c r="H22" s="1005">
        <v>2427</v>
      </c>
      <c r="I22" s="1005">
        <v>4536</v>
      </c>
      <c r="J22" s="1005">
        <v>459</v>
      </c>
      <c r="K22" s="1005">
        <v>3053</v>
      </c>
      <c r="L22" s="1005">
        <v>8802</v>
      </c>
      <c r="M22" s="1006">
        <v>194</v>
      </c>
    </row>
    <row r="23" spans="2:13" ht="17.25" customHeight="1">
      <c r="B23" s="989"/>
      <c r="C23" s="990"/>
      <c r="D23" s="1761" t="s">
        <v>1457</v>
      </c>
      <c r="E23" s="1761"/>
      <c r="F23" s="1762"/>
      <c r="G23" s="1005">
        <v>4539</v>
      </c>
      <c r="H23" s="1005">
        <v>5146</v>
      </c>
      <c r="I23" s="1005">
        <v>5283</v>
      </c>
      <c r="J23" s="1005">
        <v>4589</v>
      </c>
      <c r="K23" s="1005">
        <v>5385</v>
      </c>
      <c r="L23" s="1005">
        <v>4204</v>
      </c>
      <c r="M23" s="1006">
        <v>6023</v>
      </c>
    </row>
    <row r="24" spans="2:13" ht="17.25" customHeight="1">
      <c r="B24" s="989"/>
      <c r="C24" s="990"/>
      <c r="D24" s="1761" t="s">
        <v>1434</v>
      </c>
      <c r="E24" s="1761"/>
      <c r="F24" s="1762"/>
      <c r="G24" s="1005">
        <v>799</v>
      </c>
      <c r="H24" s="1005">
        <v>106</v>
      </c>
      <c r="I24" s="1005">
        <v>1059</v>
      </c>
      <c r="J24" s="1005">
        <v>503</v>
      </c>
      <c r="K24" s="1005">
        <v>495</v>
      </c>
      <c r="L24" s="1005">
        <v>6550</v>
      </c>
      <c r="M24" s="1006">
        <v>282</v>
      </c>
    </row>
    <row r="25" spans="2:13" s="1000" customFormat="1" ht="17.25" customHeight="1">
      <c r="B25" s="1766" t="s">
        <v>1458</v>
      </c>
      <c r="C25" s="1767"/>
      <c r="D25" s="1767"/>
      <c r="E25" s="1767"/>
      <c r="F25" s="1768"/>
      <c r="G25" s="1007">
        <v>46071</v>
      </c>
      <c r="H25" s="1007">
        <v>32174</v>
      </c>
      <c r="I25" s="1007">
        <v>32714</v>
      </c>
      <c r="J25" s="1007">
        <v>42991</v>
      </c>
      <c r="K25" s="1007">
        <v>33370</v>
      </c>
      <c r="L25" s="1007">
        <v>53084</v>
      </c>
      <c r="M25" s="1008">
        <v>42260</v>
      </c>
    </row>
    <row r="26" spans="2:14" s="1000" customFormat="1" ht="17.25" customHeight="1">
      <c r="B26" s="1763" t="s">
        <v>1459</v>
      </c>
      <c r="C26" s="1764"/>
      <c r="D26" s="1764"/>
      <c r="E26" s="1764"/>
      <c r="F26" s="1765"/>
      <c r="G26" s="1009">
        <v>112791</v>
      </c>
      <c r="H26" s="1009">
        <v>99898</v>
      </c>
      <c r="I26" s="1009">
        <v>118728</v>
      </c>
      <c r="J26" s="1009">
        <v>120506</v>
      </c>
      <c r="K26" s="1009">
        <v>114917</v>
      </c>
      <c r="L26" s="1009">
        <v>124081</v>
      </c>
      <c r="M26" s="1010">
        <v>116592</v>
      </c>
      <c r="N26" s="1011"/>
    </row>
    <row r="27" spans="2:13" s="1000" customFormat="1" ht="17.25" customHeight="1">
      <c r="B27" s="1763" t="s">
        <v>1460</v>
      </c>
      <c r="C27" s="1764"/>
      <c r="D27" s="1764"/>
      <c r="E27" s="1764"/>
      <c r="F27" s="1765"/>
      <c r="G27" s="1003">
        <v>100763</v>
      </c>
      <c r="H27" s="1003">
        <v>88922</v>
      </c>
      <c r="I27" s="1003">
        <v>102710</v>
      </c>
      <c r="J27" s="1003">
        <v>104483</v>
      </c>
      <c r="K27" s="1003">
        <v>100083</v>
      </c>
      <c r="L27" s="1003">
        <v>107491</v>
      </c>
      <c r="M27" s="1004">
        <v>102794</v>
      </c>
    </row>
    <row r="28" spans="2:13" s="1000" customFormat="1" ht="17.25" customHeight="1">
      <c r="B28" s="1001"/>
      <c r="C28" s="1002"/>
      <c r="D28" s="1764" t="s">
        <v>1461</v>
      </c>
      <c r="E28" s="1764"/>
      <c r="F28" s="1765"/>
      <c r="G28" s="1003">
        <v>31566</v>
      </c>
      <c r="H28" s="1003">
        <v>29368</v>
      </c>
      <c r="I28" s="1003">
        <v>28411</v>
      </c>
      <c r="J28" s="1003">
        <v>31108</v>
      </c>
      <c r="K28" s="1003">
        <v>30853</v>
      </c>
      <c r="L28" s="1003">
        <v>30173</v>
      </c>
      <c r="M28" s="1004">
        <v>29371</v>
      </c>
    </row>
    <row r="29" spans="2:14" ht="17.25" customHeight="1">
      <c r="B29" s="989"/>
      <c r="C29" s="990"/>
      <c r="E29" s="1761" t="s">
        <v>1435</v>
      </c>
      <c r="F29" s="1762"/>
      <c r="G29" s="1005">
        <v>4514</v>
      </c>
      <c r="H29" s="1005">
        <v>3824</v>
      </c>
      <c r="I29" s="1005">
        <v>3725</v>
      </c>
      <c r="J29" s="1005">
        <v>4212</v>
      </c>
      <c r="K29" s="1005">
        <v>3634</v>
      </c>
      <c r="L29" s="1005">
        <v>4566</v>
      </c>
      <c r="M29" s="1006">
        <v>4777</v>
      </c>
      <c r="N29" s="977"/>
    </row>
    <row r="30" spans="2:14" ht="17.25" customHeight="1">
      <c r="B30" s="989"/>
      <c r="C30" s="990"/>
      <c r="D30" s="990"/>
      <c r="E30" s="1012"/>
      <c r="F30" s="991" t="s">
        <v>1462</v>
      </c>
      <c r="G30" s="1005">
        <v>3185</v>
      </c>
      <c r="H30" s="1005">
        <v>2776</v>
      </c>
      <c r="I30" s="1005">
        <v>2736</v>
      </c>
      <c r="J30" s="1005">
        <v>3094</v>
      </c>
      <c r="K30" s="1005">
        <v>2525</v>
      </c>
      <c r="L30" s="1005">
        <v>3518</v>
      </c>
      <c r="M30" s="1006">
        <v>3712</v>
      </c>
      <c r="N30" s="999"/>
    </row>
    <row r="31" spans="2:14" ht="17.25" customHeight="1">
      <c r="B31" s="989"/>
      <c r="C31" s="990"/>
      <c r="D31" s="990"/>
      <c r="E31" s="1012"/>
      <c r="F31" s="991" t="s">
        <v>1463</v>
      </c>
      <c r="G31" s="1005">
        <v>1329</v>
      </c>
      <c r="H31" s="1005">
        <v>1048</v>
      </c>
      <c r="I31" s="1005">
        <v>989</v>
      </c>
      <c r="J31" s="1005">
        <v>1119</v>
      </c>
      <c r="K31" s="1005">
        <v>1110</v>
      </c>
      <c r="L31" s="1005">
        <v>1047</v>
      </c>
      <c r="M31" s="1006">
        <v>1065</v>
      </c>
      <c r="N31" s="999"/>
    </row>
    <row r="32" spans="2:14" ht="17.25" customHeight="1">
      <c r="B32" s="989"/>
      <c r="C32" s="990"/>
      <c r="D32" s="990"/>
      <c r="E32" s="1761" t="s">
        <v>1464</v>
      </c>
      <c r="F32" s="1769"/>
      <c r="G32" s="1005">
        <v>27052</v>
      </c>
      <c r="H32" s="1005">
        <v>25545</v>
      </c>
      <c r="I32" s="1005">
        <v>24686</v>
      </c>
      <c r="J32" s="1005">
        <v>26896</v>
      </c>
      <c r="K32" s="1005">
        <v>27219</v>
      </c>
      <c r="L32" s="1005">
        <v>25608</v>
      </c>
      <c r="M32" s="1006">
        <v>24595</v>
      </c>
      <c r="N32" s="999"/>
    </row>
    <row r="33" spans="2:14" ht="17.25" customHeight="1">
      <c r="B33" s="989"/>
      <c r="C33" s="990"/>
      <c r="D33" s="990"/>
      <c r="E33" s="1012"/>
      <c r="F33" s="991" t="s">
        <v>1465</v>
      </c>
      <c r="G33" s="1005">
        <v>3523</v>
      </c>
      <c r="H33" s="1005">
        <v>4978</v>
      </c>
      <c r="I33" s="1005">
        <v>3832</v>
      </c>
      <c r="J33" s="1005">
        <v>3873</v>
      </c>
      <c r="K33" s="1005">
        <v>4522</v>
      </c>
      <c r="L33" s="1005">
        <v>3657</v>
      </c>
      <c r="M33" s="1006">
        <v>3654</v>
      </c>
      <c r="N33" s="999"/>
    </row>
    <row r="34" spans="2:14" ht="17.25" customHeight="1">
      <c r="B34" s="989"/>
      <c r="C34" s="990"/>
      <c r="D34" s="990"/>
      <c r="E34" s="1012"/>
      <c r="F34" s="991" t="s">
        <v>1466</v>
      </c>
      <c r="G34" s="1005">
        <v>5887</v>
      </c>
      <c r="H34" s="1005">
        <v>3719</v>
      </c>
      <c r="I34" s="1005">
        <v>4569</v>
      </c>
      <c r="J34" s="1005">
        <v>5175</v>
      </c>
      <c r="K34" s="1005">
        <v>5062</v>
      </c>
      <c r="L34" s="1005">
        <v>4675</v>
      </c>
      <c r="M34" s="1006">
        <v>4629</v>
      </c>
      <c r="N34" s="999"/>
    </row>
    <row r="35" spans="2:14" ht="17.25" customHeight="1">
      <c r="B35" s="989"/>
      <c r="C35" s="990"/>
      <c r="D35" s="990"/>
      <c r="E35" s="1012"/>
      <c r="F35" s="991" t="s">
        <v>1467</v>
      </c>
      <c r="G35" s="1005">
        <v>3004</v>
      </c>
      <c r="H35" s="1005">
        <v>2939</v>
      </c>
      <c r="I35" s="1005">
        <v>2693</v>
      </c>
      <c r="J35" s="1005">
        <v>3124</v>
      </c>
      <c r="K35" s="1005">
        <v>3296</v>
      </c>
      <c r="L35" s="1005">
        <v>3229</v>
      </c>
      <c r="M35" s="1006">
        <v>3019</v>
      </c>
      <c r="N35" s="999"/>
    </row>
    <row r="36" spans="2:14" ht="17.25" customHeight="1">
      <c r="B36" s="989"/>
      <c r="C36" s="990"/>
      <c r="D36" s="990"/>
      <c r="E36" s="1012"/>
      <c r="F36" s="991" t="s">
        <v>1468</v>
      </c>
      <c r="G36" s="1005">
        <v>2597</v>
      </c>
      <c r="H36" s="1005">
        <v>2247</v>
      </c>
      <c r="I36" s="1005">
        <v>1993</v>
      </c>
      <c r="J36" s="1005">
        <v>2357</v>
      </c>
      <c r="K36" s="1005">
        <v>1948</v>
      </c>
      <c r="L36" s="1005">
        <v>2442</v>
      </c>
      <c r="M36" s="1006">
        <v>2293</v>
      </c>
      <c r="N36" s="999"/>
    </row>
    <row r="37" spans="2:14" ht="17.25" customHeight="1">
      <c r="B37" s="989"/>
      <c r="C37" s="990"/>
      <c r="D37" s="990"/>
      <c r="E37" s="1012"/>
      <c r="F37" s="991" t="s">
        <v>1436</v>
      </c>
      <c r="G37" s="1005">
        <v>1432</v>
      </c>
      <c r="H37" s="1005">
        <v>1379</v>
      </c>
      <c r="I37" s="1005">
        <v>1350</v>
      </c>
      <c r="J37" s="101">
        <v>1416</v>
      </c>
      <c r="K37" s="1005">
        <v>1444</v>
      </c>
      <c r="L37" s="1005">
        <v>1324</v>
      </c>
      <c r="M37" s="1006">
        <v>1422</v>
      </c>
      <c r="N37" s="999"/>
    </row>
    <row r="38" spans="2:14" ht="17.25" customHeight="1">
      <c r="B38" s="989"/>
      <c r="C38" s="990"/>
      <c r="D38" s="990"/>
      <c r="F38" s="991" t="s">
        <v>1469</v>
      </c>
      <c r="G38" s="1005">
        <v>10609</v>
      </c>
      <c r="H38" s="1005">
        <v>10282</v>
      </c>
      <c r="I38" s="1005">
        <v>10249</v>
      </c>
      <c r="J38" s="1005">
        <v>10949</v>
      </c>
      <c r="K38" s="1005">
        <v>10948</v>
      </c>
      <c r="L38" s="1005">
        <v>10281</v>
      </c>
      <c r="M38" s="1006">
        <v>9577</v>
      </c>
      <c r="N38" s="999"/>
    </row>
    <row r="39" spans="2:14" s="1000" customFormat="1" ht="17.25" customHeight="1">
      <c r="B39" s="1001"/>
      <c r="C39" s="1002"/>
      <c r="D39" s="1764" t="s">
        <v>1470</v>
      </c>
      <c r="E39" s="1764"/>
      <c r="F39" s="1765"/>
      <c r="G39" s="1003">
        <v>11575</v>
      </c>
      <c r="H39" s="1003">
        <v>9822</v>
      </c>
      <c r="I39" s="1003">
        <v>11258</v>
      </c>
      <c r="J39" s="1003">
        <v>11454</v>
      </c>
      <c r="K39" s="1003">
        <v>9548</v>
      </c>
      <c r="L39" s="1003">
        <v>10488</v>
      </c>
      <c r="M39" s="1004">
        <v>11414</v>
      </c>
      <c r="N39" s="1011"/>
    </row>
    <row r="40" spans="2:14" ht="17.25" customHeight="1">
      <c r="B40" s="989"/>
      <c r="C40" s="990"/>
      <c r="D40" s="990"/>
      <c r="E40" s="1761" t="s">
        <v>1471</v>
      </c>
      <c r="F40" s="1762"/>
      <c r="G40" s="1005">
        <v>3766</v>
      </c>
      <c r="H40" s="1005">
        <v>2857</v>
      </c>
      <c r="I40" s="1005">
        <v>2899</v>
      </c>
      <c r="J40" s="1005">
        <v>4177</v>
      </c>
      <c r="K40" s="1005">
        <v>2126</v>
      </c>
      <c r="L40" s="1005">
        <v>2994</v>
      </c>
      <c r="M40" s="1006">
        <v>2174</v>
      </c>
      <c r="N40" s="977"/>
    </row>
    <row r="41" spans="2:14" ht="17.25" customHeight="1">
      <c r="B41" s="989"/>
      <c r="C41" s="990"/>
      <c r="D41" s="990"/>
      <c r="E41" s="1761" t="s">
        <v>1472</v>
      </c>
      <c r="F41" s="1762"/>
      <c r="G41" s="1005">
        <v>7809</v>
      </c>
      <c r="H41" s="1005">
        <v>6964</v>
      </c>
      <c r="I41" s="1005">
        <v>8359</v>
      </c>
      <c r="J41" s="1005">
        <v>7278</v>
      </c>
      <c r="K41" s="1005">
        <v>7422</v>
      </c>
      <c r="L41" s="1005">
        <v>7494</v>
      </c>
      <c r="M41" s="1006">
        <v>9240</v>
      </c>
      <c r="N41" s="999"/>
    </row>
    <row r="42" spans="2:14" s="1000" customFormat="1" ht="17.25" customHeight="1">
      <c r="B42" s="1001"/>
      <c r="C42" s="1002"/>
      <c r="D42" s="1764" t="s">
        <v>1473</v>
      </c>
      <c r="E42" s="1764"/>
      <c r="F42" s="1765"/>
      <c r="G42" s="1003">
        <v>3503</v>
      </c>
      <c r="H42" s="1003">
        <v>3702</v>
      </c>
      <c r="I42" s="1003">
        <v>3876</v>
      </c>
      <c r="J42" s="1003">
        <v>3934</v>
      </c>
      <c r="K42" s="1003">
        <v>3803</v>
      </c>
      <c r="L42" s="1003">
        <v>4110</v>
      </c>
      <c r="M42" s="1004">
        <v>3661</v>
      </c>
      <c r="N42" s="1011"/>
    </row>
    <row r="43" spans="2:14" ht="17.25" customHeight="1">
      <c r="B43" s="989"/>
      <c r="C43" s="990"/>
      <c r="D43" s="990"/>
      <c r="E43" s="1761" t="s">
        <v>1474</v>
      </c>
      <c r="F43" s="1762"/>
      <c r="G43" s="1005">
        <v>2501</v>
      </c>
      <c r="H43" s="1005">
        <v>1946</v>
      </c>
      <c r="I43" s="1005">
        <v>2178</v>
      </c>
      <c r="J43" s="1005">
        <v>2235</v>
      </c>
      <c r="K43" s="1005">
        <v>2616</v>
      </c>
      <c r="L43" s="1005">
        <v>2133</v>
      </c>
      <c r="M43" s="1006">
        <v>1982</v>
      </c>
      <c r="N43" s="977"/>
    </row>
    <row r="44" spans="2:14" ht="17.25" customHeight="1">
      <c r="B44" s="989"/>
      <c r="C44" s="990"/>
      <c r="D44" s="990"/>
      <c r="E44" s="1761" t="s">
        <v>1475</v>
      </c>
      <c r="F44" s="1762"/>
      <c r="G44" s="1005">
        <v>1001</v>
      </c>
      <c r="H44" s="1005">
        <v>1756</v>
      </c>
      <c r="I44" s="1005">
        <v>1697</v>
      </c>
      <c r="J44" s="1005">
        <v>1700</v>
      </c>
      <c r="K44" s="1005">
        <v>1186</v>
      </c>
      <c r="L44" s="1005">
        <v>1977</v>
      </c>
      <c r="M44" s="1006">
        <v>1680</v>
      </c>
      <c r="N44" s="999"/>
    </row>
    <row r="45" spans="2:14" s="1000" customFormat="1" ht="17.25" customHeight="1">
      <c r="B45" s="1001"/>
      <c r="C45" s="1002"/>
      <c r="D45" s="1764" t="s">
        <v>1476</v>
      </c>
      <c r="E45" s="1764"/>
      <c r="F45" s="1765"/>
      <c r="G45" s="1003">
        <v>10738</v>
      </c>
      <c r="H45" s="1003">
        <v>9274</v>
      </c>
      <c r="I45" s="1003">
        <v>11881</v>
      </c>
      <c r="J45" s="1003">
        <v>10794</v>
      </c>
      <c r="K45" s="1003">
        <v>10985</v>
      </c>
      <c r="L45" s="1003">
        <v>9891</v>
      </c>
      <c r="M45" s="1004">
        <v>9928</v>
      </c>
      <c r="N45" s="1011"/>
    </row>
    <row r="46" spans="2:14" ht="17.25" customHeight="1">
      <c r="B46" s="989"/>
      <c r="C46" s="990"/>
      <c r="D46" s="990"/>
      <c r="E46" s="1761" t="s">
        <v>1477</v>
      </c>
      <c r="F46" s="1769"/>
      <c r="G46" s="1005">
        <v>8031</v>
      </c>
      <c r="H46" s="1005">
        <v>6770</v>
      </c>
      <c r="I46" s="1005">
        <v>8675</v>
      </c>
      <c r="J46" s="1005">
        <v>7956</v>
      </c>
      <c r="K46" s="1005">
        <v>8185</v>
      </c>
      <c r="L46" s="1005">
        <v>7081</v>
      </c>
      <c r="M46" s="1006">
        <v>7680</v>
      </c>
      <c r="N46" s="977"/>
    </row>
    <row r="47" spans="2:14" ht="17.25" customHeight="1">
      <c r="B47" s="989"/>
      <c r="C47" s="990"/>
      <c r="D47" s="990"/>
      <c r="E47" s="1761" t="s">
        <v>1478</v>
      </c>
      <c r="F47" s="1769"/>
      <c r="G47" s="1005">
        <v>2706</v>
      </c>
      <c r="H47" s="1005">
        <v>2505</v>
      </c>
      <c r="I47" s="1005">
        <v>3206</v>
      </c>
      <c r="J47" s="1005">
        <v>2838</v>
      </c>
      <c r="K47" s="1005">
        <v>2800</v>
      </c>
      <c r="L47" s="1005">
        <v>2810</v>
      </c>
      <c r="M47" s="1006">
        <v>2248</v>
      </c>
      <c r="N47" s="999"/>
    </row>
    <row r="48" spans="2:14" s="1000" customFormat="1" ht="17.25" customHeight="1">
      <c r="B48" s="1001"/>
      <c r="C48" s="1002"/>
      <c r="D48" s="1764" t="s">
        <v>1479</v>
      </c>
      <c r="E48" s="1764"/>
      <c r="F48" s="1765"/>
      <c r="G48" s="1003">
        <v>43382</v>
      </c>
      <c r="H48" s="1003">
        <v>36756</v>
      </c>
      <c r="I48" s="1003">
        <v>47285</v>
      </c>
      <c r="J48" s="1003">
        <v>47192</v>
      </c>
      <c r="K48" s="1003">
        <v>44894</v>
      </c>
      <c r="L48" s="1003">
        <v>52830</v>
      </c>
      <c r="M48" s="1004">
        <v>48419</v>
      </c>
      <c r="N48" s="1011"/>
    </row>
    <row r="49" spans="2:14" ht="17.25" customHeight="1">
      <c r="B49" s="989"/>
      <c r="C49" s="990"/>
      <c r="D49" s="990"/>
      <c r="E49" s="1761" t="s">
        <v>1480</v>
      </c>
      <c r="F49" s="1769"/>
      <c r="G49" s="1005">
        <v>5369</v>
      </c>
      <c r="H49" s="1005">
        <v>4675</v>
      </c>
      <c r="I49" s="1005">
        <v>5017</v>
      </c>
      <c r="J49" s="1005">
        <v>5115</v>
      </c>
      <c r="K49" s="1005">
        <v>5162</v>
      </c>
      <c r="L49" s="1005">
        <v>4579</v>
      </c>
      <c r="M49" s="1006">
        <v>4593</v>
      </c>
      <c r="N49" s="977"/>
    </row>
    <row r="50" spans="2:14" ht="17.25" customHeight="1">
      <c r="B50" s="989"/>
      <c r="C50" s="990"/>
      <c r="D50" s="990"/>
      <c r="E50" s="1761" t="s">
        <v>671</v>
      </c>
      <c r="F50" s="1769"/>
      <c r="G50" s="1005">
        <v>2222</v>
      </c>
      <c r="H50" s="1005">
        <v>1901</v>
      </c>
      <c r="I50" s="1005">
        <v>1995</v>
      </c>
      <c r="J50" s="1005">
        <v>3173</v>
      </c>
      <c r="K50" s="1005">
        <v>2434</v>
      </c>
      <c r="L50" s="1005">
        <v>2175</v>
      </c>
      <c r="M50" s="1006">
        <v>2135</v>
      </c>
      <c r="N50" s="999"/>
    </row>
    <row r="51" spans="2:14" ht="17.25" customHeight="1">
      <c r="B51" s="989"/>
      <c r="C51" s="990"/>
      <c r="D51" s="990"/>
      <c r="E51" s="1761" t="s">
        <v>1481</v>
      </c>
      <c r="F51" s="1769"/>
      <c r="G51" s="1005">
        <v>8089</v>
      </c>
      <c r="H51" s="1005">
        <v>5896</v>
      </c>
      <c r="I51" s="1005">
        <v>7986</v>
      </c>
      <c r="J51" s="1005">
        <v>8597</v>
      </c>
      <c r="K51" s="1005">
        <v>7036</v>
      </c>
      <c r="L51" s="1005">
        <v>9919</v>
      </c>
      <c r="M51" s="1006">
        <v>8082</v>
      </c>
      <c r="N51" s="999"/>
    </row>
    <row r="52" spans="2:14" ht="17.25" customHeight="1">
      <c r="B52" s="989"/>
      <c r="C52" s="990"/>
      <c r="D52" s="990"/>
      <c r="E52" s="1761" t="s">
        <v>1482</v>
      </c>
      <c r="F52" s="1769"/>
      <c r="G52" s="1005">
        <v>7418</v>
      </c>
      <c r="H52" s="1005">
        <v>6660</v>
      </c>
      <c r="I52" s="1005">
        <v>8880</v>
      </c>
      <c r="J52" s="1005">
        <v>8505</v>
      </c>
      <c r="K52" s="1005">
        <v>8081</v>
      </c>
      <c r="L52" s="1005">
        <v>8996</v>
      </c>
      <c r="M52" s="1006">
        <v>8841</v>
      </c>
      <c r="N52" s="999"/>
    </row>
    <row r="53" spans="2:14" ht="17.25" customHeight="1">
      <c r="B53" s="989"/>
      <c r="C53" s="990"/>
      <c r="D53" s="990"/>
      <c r="E53" s="1761" t="s">
        <v>1483</v>
      </c>
      <c r="F53" s="1769"/>
      <c r="G53" s="1005">
        <v>20283</v>
      </c>
      <c r="H53" s="1005">
        <v>17625</v>
      </c>
      <c r="I53" s="1005">
        <v>23406</v>
      </c>
      <c r="J53" s="1005">
        <v>21802</v>
      </c>
      <c r="K53" s="1005">
        <v>22183</v>
      </c>
      <c r="L53" s="1005">
        <v>27161</v>
      </c>
      <c r="M53" s="1006">
        <v>24768</v>
      </c>
      <c r="N53" s="999"/>
    </row>
    <row r="54" spans="2:13" s="1000" customFormat="1" ht="16.5" customHeight="1">
      <c r="B54" s="1763" t="s">
        <v>1484</v>
      </c>
      <c r="C54" s="1764"/>
      <c r="D54" s="1764"/>
      <c r="E54" s="1764"/>
      <c r="F54" s="1765"/>
      <c r="G54" s="1003">
        <v>12028</v>
      </c>
      <c r="H54" s="1003">
        <v>10975</v>
      </c>
      <c r="I54" s="1003">
        <v>16017</v>
      </c>
      <c r="J54" s="1003">
        <v>16023</v>
      </c>
      <c r="K54" s="1003">
        <v>14834</v>
      </c>
      <c r="L54" s="1003">
        <v>16590</v>
      </c>
      <c r="M54" s="1004">
        <v>13798</v>
      </c>
    </row>
    <row r="55" spans="2:14" ht="16.5" customHeight="1">
      <c r="B55" s="989"/>
      <c r="C55" s="990"/>
      <c r="E55" s="1761" t="s">
        <v>1485</v>
      </c>
      <c r="F55" s="1769"/>
      <c r="G55" s="1005">
        <v>7017</v>
      </c>
      <c r="H55" s="1005">
        <v>5115</v>
      </c>
      <c r="I55" s="1005">
        <v>8818</v>
      </c>
      <c r="J55" s="1005">
        <v>9445</v>
      </c>
      <c r="K55" s="1005">
        <v>8375</v>
      </c>
      <c r="L55" s="1005">
        <v>8839</v>
      </c>
      <c r="M55" s="1006">
        <v>6834</v>
      </c>
      <c r="N55" s="999"/>
    </row>
    <row r="56" spans="2:14" ht="16.5" customHeight="1">
      <c r="B56" s="989"/>
      <c r="C56" s="990"/>
      <c r="E56" s="1761" t="s">
        <v>1486</v>
      </c>
      <c r="F56" s="1769"/>
      <c r="G56" s="1005">
        <v>4843</v>
      </c>
      <c r="H56" s="1005">
        <v>5799</v>
      </c>
      <c r="I56" s="1005">
        <v>6920</v>
      </c>
      <c r="J56" s="1005">
        <v>6513</v>
      </c>
      <c r="K56" s="1005">
        <v>6103</v>
      </c>
      <c r="L56" s="1005">
        <v>7633</v>
      </c>
      <c r="M56" s="1006">
        <v>6731</v>
      </c>
      <c r="N56" s="999"/>
    </row>
    <row r="57" spans="2:14" ht="16.5" customHeight="1">
      <c r="B57" s="989"/>
      <c r="C57" s="990"/>
      <c r="E57" s="1761" t="s">
        <v>197</v>
      </c>
      <c r="F57" s="1769"/>
      <c r="G57" s="1005">
        <v>168</v>
      </c>
      <c r="H57" s="1005">
        <v>61</v>
      </c>
      <c r="I57" s="1005">
        <v>279</v>
      </c>
      <c r="J57" s="1005">
        <v>65</v>
      </c>
      <c r="K57" s="1005">
        <v>357</v>
      </c>
      <c r="L57" s="1005">
        <v>118</v>
      </c>
      <c r="M57" s="1006">
        <v>232</v>
      </c>
      <c r="N57" s="999"/>
    </row>
    <row r="58" spans="2:13" s="1000" customFormat="1" ht="17.25" customHeight="1">
      <c r="B58" s="1763" t="s">
        <v>1487</v>
      </c>
      <c r="C58" s="1764"/>
      <c r="D58" s="1764"/>
      <c r="E58" s="1764"/>
      <c r="F58" s="1765"/>
      <c r="G58" s="1003">
        <v>54671</v>
      </c>
      <c r="H58" s="1003">
        <v>51551</v>
      </c>
      <c r="I58" s="1003">
        <v>63304</v>
      </c>
      <c r="J58" s="1003">
        <v>50703</v>
      </c>
      <c r="K58" s="1003">
        <v>57904</v>
      </c>
      <c r="L58" s="1003">
        <v>81851</v>
      </c>
      <c r="M58" s="1004">
        <v>49141</v>
      </c>
    </row>
    <row r="59" spans="2:14" ht="17.25" customHeight="1">
      <c r="B59" s="989"/>
      <c r="C59" s="990"/>
      <c r="E59" s="1761" t="s">
        <v>1488</v>
      </c>
      <c r="F59" s="1769"/>
      <c r="G59" s="1005">
        <v>41492</v>
      </c>
      <c r="H59" s="1005">
        <v>33723</v>
      </c>
      <c r="I59" s="1005">
        <v>42885</v>
      </c>
      <c r="J59" s="1005">
        <v>39963</v>
      </c>
      <c r="K59" s="1005">
        <v>42120</v>
      </c>
      <c r="L59" s="1005">
        <v>52723</v>
      </c>
      <c r="M59" s="1006">
        <v>35673</v>
      </c>
      <c r="N59" s="999"/>
    </row>
    <row r="60" spans="2:14" ht="17.25" customHeight="1">
      <c r="B60" s="989"/>
      <c r="C60" s="990"/>
      <c r="E60" s="1761" t="s">
        <v>1489</v>
      </c>
      <c r="F60" s="1769"/>
      <c r="G60" s="1005">
        <v>3750</v>
      </c>
      <c r="H60" s="1005">
        <v>4190</v>
      </c>
      <c r="I60" s="1005">
        <v>5198</v>
      </c>
      <c r="J60" s="1005">
        <v>3752</v>
      </c>
      <c r="K60" s="1005">
        <v>5222</v>
      </c>
      <c r="L60" s="1005">
        <v>5699</v>
      </c>
      <c r="M60" s="1006">
        <v>4152</v>
      </c>
      <c r="N60" s="999"/>
    </row>
    <row r="61" spans="2:14" ht="17.25" customHeight="1">
      <c r="B61" s="989"/>
      <c r="C61" s="990"/>
      <c r="E61" s="1761" t="s">
        <v>1490</v>
      </c>
      <c r="F61" s="1769"/>
      <c r="G61" s="1005">
        <v>5202</v>
      </c>
      <c r="H61" s="1005">
        <v>6633</v>
      </c>
      <c r="I61" s="1005">
        <v>7153</v>
      </c>
      <c r="J61" s="1005">
        <v>5447</v>
      </c>
      <c r="K61" s="1005">
        <v>6875</v>
      </c>
      <c r="L61" s="1005">
        <v>6601</v>
      </c>
      <c r="M61" s="1006">
        <v>6408</v>
      </c>
      <c r="N61" s="999"/>
    </row>
    <row r="62" spans="2:14" ht="17.25" customHeight="1">
      <c r="B62" s="989"/>
      <c r="C62" s="990"/>
      <c r="E62" s="1761" t="s">
        <v>1491</v>
      </c>
      <c r="F62" s="1769"/>
      <c r="G62" s="1005">
        <v>4226</v>
      </c>
      <c r="H62" s="1005">
        <v>7005</v>
      </c>
      <c r="I62" s="1005">
        <v>8069</v>
      </c>
      <c r="J62" s="1005">
        <v>1541</v>
      </c>
      <c r="K62" s="1005">
        <v>3687</v>
      </c>
      <c r="L62" s="1005">
        <v>16828</v>
      </c>
      <c r="M62" s="1006">
        <v>2909</v>
      </c>
      <c r="N62" s="999"/>
    </row>
    <row r="63" spans="2:13" s="1013" customFormat="1" ht="17.25" customHeight="1">
      <c r="B63" s="1773" t="s">
        <v>1492</v>
      </c>
      <c r="C63" s="1774"/>
      <c r="D63" s="1774"/>
      <c r="E63" s="1774"/>
      <c r="F63" s="1775"/>
      <c r="G63" s="1005">
        <v>48665</v>
      </c>
      <c r="H63" s="1005">
        <v>33254</v>
      </c>
      <c r="I63" s="1005">
        <v>34421</v>
      </c>
      <c r="J63" s="1005">
        <v>46937</v>
      </c>
      <c r="K63" s="1005">
        <v>35740</v>
      </c>
      <c r="L63" s="1005">
        <v>55570</v>
      </c>
      <c r="M63" s="1006">
        <v>45071</v>
      </c>
    </row>
    <row r="64" spans="2:14" s="1014" customFormat="1" ht="17.25" customHeight="1">
      <c r="B64" s="1776" t="s">
        <v>1437</v>
      </c>
      <c r="C64" s="1777"/>
      <c r="D64" s="1777"/>
      <c r="E64" s="1777"/>
      <c r="F64" s="1778"/>
      <c r="G64" s="1015">
        <v>5766</v>
      </c>
      <c r="H64" s="1015">
        <v>6618</v>
      </c>
      <c r="I64" s="1015">
        <v>5970</v>
      </c>
      <c r="J64" s="1015">
        <v>5763</v>
      </c>
      <c r="K64" s="1015">
        <v>6527</v>
      </c>
      <c r="L64" s="1015">
        <v>7201</v>
      </c>
      <c r="M64" s="1016">
        <v>6483</v>
      </c>
      <c r="N64" s="1017"/>
    </row>
    <row r="65" ht="17.25" customHeight="1">
      <c r="J65" s="997"/>
    </row>
    <row r="66" ht="17.25" customHeight="1">
      <c r="J66" s="1012"/>
    </row>
  </sheetData>
  <mergeCells count="53">
    <mergeCell ref="B4:F4"/>
    <mergeCell ref="E62:F62"/>
    <mergeCell ref="B63:F63"/>
    <mergeCell ref="B64:F64"/>
    <mergeCell ref="C5:F5"/>
    <mergeCell ref="C6:F6"/>
    <mergeCell ref="C7:F7"/>
    <mergeCell ref="B58:F58"/>
    <mergeCell ref="E59:F59"/>
    <mergeCell ref="E60:F60"/>
    <mergeCell ref="E61:F61"/>
    <mergeCell ref="B54:F54"/>
    <mergeCell ref="E55:F55"/>
    <mergeCell ref="E56:F56"/>
    <mergeCell ref="E57:F57"/>
    <mergeCell ref="E51:F51"/>
    <mergeCell ref="E52:F52"/>
    <mergeCell ref="E53:F53"/>
    <mergeCell ref="D48:F48"/>
    <mergeCell ref="E49:F49"/>
    <mergeCell ref="E50:F50"/>
    <mergeCell ref="E44:F44"/>
    <mergeCell ref="D45:F45"/>
    <mergeCell ref="E46:F46"/>
    <mergeCell ref="E47:F47"/>
    <mergeCell ref="E40:F40"/>
    <mergeCell ref="E41:F41"/>
    <mergeCell ref="D42:F42"/>
    <mergeCell ref="E43:F43"/>
    <mergeCell ref="D28:F28"/>
    <mergeCell ref="E29:F29"/>
    <mergeCell ref="E32:F32"/>
    <mergeCell ref="D39:F39"/>
    <mergeCell ref="D24:F24"/>
    <mergeCell ref="B25:F25"/>
    <mergeCell ref="B26:F26"/>
    <mergeCell ref="B27:F27"/>
    <mergeCell ref="B20:F20"/>
    <mergeCell ref="D21:F21"/>
    <mergeCell ref="D22:F22"/>
    <mergeCell ref="D23:F23"/>
    <mergeCell ref="B16:F16"/>
    <mergeCell ref="D17:F17"/>
    <mergeCell ref="D18:F18"/>
    <mergeCell ref="D19:F19"/>
    <mergeCell ref="E12:F12"/>
    <mergeCell ref="E13:F13"/>
    <mergeCell ref="D14:F14"/>
    <mergeCell ref="B15:F15"/>
    <mergeCell ref="B8:F8"/>
    <mergeCell ref="B9:F9"/>
    <mergeCell ref="B10:F10"/>
    <mergeCell ref="D11:F11"/>
  </mergeCells>
  <printOptions/>
  <pageMargins left="0.75" right="0.75" top="1" bottom="1" header="0.512" footer="0.512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AP41"/>
  <sheetViews>
    <sheetView workbookViewId="0" topLeftCell="A1">
      <selection activeCell="A1" sqref="A1"/>
    </sheetView>
  </sheetViews>
  <sheetFormatPr defaultColWidth="9.00390625" defaultRowHeight="13.5"/>
  <cols>
    <col min="1" max="2" width="4.25390625" style="1018" customWidth="1"/>
    <col min="3" max="3" width="8.125" style="1018" customWidth="1"/>
    <col min="4" max="4" width="2.625" style="1018" customWidth="1"/>
    <col min="5" max="6" width="9.00390625" style="1018" customWidth="1"/>
    <col min="7" max="20" width="5.625" style="1018" customWidth="1"/>
    <col min="21" max="21" width="7.125" style="1018" customWidth="1"/>
    <col min="22" max="22" width="7.625" style="1018" customWidth="1"/>
    <col min="23" max="24" width="5.625" style="1018" customWidth="1"/>
    <col min="25" max="25" width="5.375" style="1018" customWidth="1"/>
    <col min="26" max="36" width="5.625" style="1018" customWidth="1"/>
    <col min="37" max="38" width="5.875" style="1018" customWidth="1"/>
    <col min="39" max="42" width="5.625" style="1018" customWidth="1"/>
    <col min="43" max="16384" width="9.00390625" style="1018" customWidth="1"/>
  </cols>
  <sheetData>
    <row r="1" spans="2:42" ht="14.25">
      <c r="B1" s="1019" t="s">
        <v>1540</v>
      </c>
      <c r="C1" s="1019"/>
      <c r="D1" s="1019"/>
      <c r="E1" s="1019"/>
      <c r="F1" s="1019"/>
      <c r="H1" s="1019"/>
      <c r="I1" s="1019"/>
      <c r="J1" s="1019"/>
      <c r="K1" s="1019"/>
      <c r="L1" s="1019"/>
      <c r="M1" s="1019"/>
      <c r="S1" s="1019"/>
      <c r="T1" s="1019"/>
      <c r="U1" s="1019"/>
      <c r="V1" s="1019"/>
      <c r="W1" s="1019"/>
      <c r="X1" s="1019"/>
      <c r="Y1" s="1019"/>
      <c r="Z1" s="1019"/>
      <c r="AA1" s="1019"/>
      <c r="AB1" s="1019"/>
      <c r="AC1" s="1019"/>
      <c r="AD1" s="1019"/>
      <c r="AE1" s="1019"/>
      <c r="AK1" s="1019"/>
      <c r="AL1" s="1019"/>
      <c r="AM1" s="1019"/>
      <c r="AN1" s="1019"/>
      <c r="AO1" s="1019"/>
      <c r="AP1" s="1019"/>
    </row>
    <row r="2" s="1020" customFormat="1" ht="12.75" thickBot="1">
      <c r="AO2" s="1020" t="s">
        <v>1494</v>
      </c>
    </row>
    <row r="3" spans="2:42" s="1020" customFormat="1" ht="27.75" customHeight="1" thickTop="1">
      <c r="B3" s="1793" t="s">
        <v>1495</v>
      </c>
      <c r="C3" s="1794"/>
      <c r="D3" s="1795"/>
      <c r="E3" s="1784" t="s">
        <v>1129</v>
      </c>
      <c r="F3" s="1785"/>
      <c r="G3" s="1786" t="s">
        <v>1496</v>
      </c>
      <c r="H3" s="1785"/>
      <c r="I3" s="1786" t="s">
        <v>1497</v>
      </c>
      <c r="J3" s="1785"/>
      <c r="K3" s="1786" t="s">
        <v>1498</v>
      </c>
      <c r="L3" s="1785"/>
      <c r="M3" s="1786" t="s">
        <v>1499</v>
      </c>
      <c r="N3" s="1785"/>
      <c r="O3" s="1786" t="s">
        <v>1500</v>
      </c>
      <c r="P3" s="1785"/>
      <c r="Q3" s="1786" t="s">
        <v>1501</v>
      </c>
      <c r="R3" s="1799"/>
      <c r="S3" s="1786" t="s">
        <v>1502</v>
      </c>
      <c r="T3" s="1800"/>
      <c r="U3" s="1784" t="s">
        <v>1503</v>
      </c>
      <c r="V3" s="1800"/>
      <c r="W3" s="1784" t="s">
        <v>1504</v>
      </c>
      <c r="X3" s="1800"/>
      <c r="Y3" s="1786" t="s">
        <v>1505</v>
      </c>
      <c r="Z3" s="1785"/>
      <c r="AA3" s="1786" t="s">
        <v>1506</v>
      </c>
      <c r="AB3" s="1785"/>
      <c r="AC3" s="1786" t="s">
        <v>1507</v>
      </c>
      <c r="AD3" s="1785"/>
      <c r="AE3" s="1803" t="s">
        <v>1508</v>
      </c>
      <c r="AF3" s="1800"/>
      <c r="AG3" s="1786" t="s">
        <v>1509</v>
      </c>
      <c r="AH3" s="1785"/>
      <c r="AI3" s="1786" t="s">
        <v>1510</v>
      </c>
      <c r="AJ3" s="1799"/>
      <c r="AK3" s="1786" t="s">
        <v>1511</v>
      </c>
      <c r="AL3" s="1800"/>
      <c r="AM3" s="1801" t="s">
        <v>1512</v>
      </c>
      <c r="AN3" s="1802"/>
      <c r="AO3" s="1784" t="s">
        <v>1513</v>
      </c>
      <c r="AP3" s="1800"/>
    </row>
    <row r="4" spans="2:42" s="1020" customFormat="1" ht="15.75" customHeight="1">
      <c r="B4" s="1796"/>
      <c r="C4" s="1797"/>
      <c r="D4" s="1798"/>
      <c r="E4" s="1023" t="s">
        <v>1514</v>
      </c>
      <c r="F4" s="1024" t="s">
        <v>1515</v>
      </c>
      <c r="G4" s="1024" t="s">
        <v>1514</v>
      </c>
      <c r="H4" s="1024" t="s">
        <v>1515</v>
      </c>
      <c r="I4" s="1024" t="s">
        <v>1514</v>
      </c>
      <c r="J4" s="1024" t="s">
        <v>1515</v>
      </c>
      <c r="K4" s="1024" t="s">
        <v>1514</v>
      </c>
      <c r="L4" s="1024" t="s">
        <v>1515</v>
      </c>
      <c r="M4" s="1024" t="s">
        <v>1514</v>
      </c>
      <c r="N4" s="1024" t="s">
        <v>1515</v>
      </c>
      <c r="O4" s="1024" t="s">
        <v>1514</v>
      </c>
      <c r="P4" s="1024" t="s">
        <v>1515</v>
      </c>
      <c r="Q4" s="1024" t="s">
        <v>1514</v>
      </c>
      <c r="R4" s="1025" t="s">
        <v>1515</v>
      </c>
      <c r="S4" s="1024" t="s">
        <v>1514</v>
      </c>
      <c r="T4" s="1024" t="s">
        <v>1515</v>
      </c>
      <c r="U4" s="1023" t="s">
        <v>1514</v>
      </c>
      <c r="V4" s="1024" t="s">
        <v>1515</v>
      </c>
      <c r="W4" s="1023" t="s">
        <v>1514</v>
      </c>
      <c r="X4" s="1024" t="s">
        <v>1515</v>
      </c>
      <c r="Y4" s="1024" t="s">
        <v>1514</v>
      </c>
      <c r="Z4" s="1024" t="s">
        <v>1515</v>
      </c>
      <c r="AA4" s="1024" t="s">
        <v>1514</v>
      </c>
      <c r="AB4" s="1024" t="s">
        <v>1515</v>
      </c>
      <c r="AC4" s="1024" t="s">
        <v>1514</v>
      </c>
      <c r="AD4" s="1024" t="s">
        <v>1515</v>
      </c>
      <c r="AE4" s="1024" t="s">
        <v>1514</v>
      </c>
      <c r="AF4" s="1024" t="s">
        <v>1515</v>
      </c>
      <c r="AG4" s="1024" t="s">
        <v>1514</v>
      </c>
      <c r="AH4" s="1024" t="s">
        <v>1515</v>
      </c>
      <c r="AI4" s="1024" t="s">
        <v>1514</v>
      </c>
      <c r="AJ4" s="1025" t="s">
        <v>1515</v>
      </c>
      <c r="AK4" s="1024" t="s">
        <v>1514</v>
      </c>
      <c r="AL4" s="1024" t="s">
        <v>1515</v>
      </c>
      <c r="AM4" s="1023" t="s">
        <v>1514</v>
      </c>
      <c r="AN4" s="1024" t="s">
        <v>1515</v>
      </c>
      <c r="AO4" s="1023" t="s">
        <v>1514</v>
      </c>
      <c r="AP4" s="1024" t="s">
        <v>1515</v>
      </c>
    </row>
    <row r="5" spans="2:42" s="1020" customFormat="1" ht="12">
      <c r="B5" s="1026"/>
      <c r="C5" s="1027"/>
      <c r="D5" s="1028"/>
      <c r="E5" s="1029"/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030"/>
      <c r="W5" s="1029"/>
      <c r="X5" s="1030"/>
      <c r="Y5" s="1029"/>
      <c r="Z5" s="1029"/>
      <c r="AA5" s="1029"/>
      <c r="AB5" s="1029"/>
      <c r="AC5" s="1029"/>
      <c r="AD5" s="1029"/>
      <c r="AE5" s="1029"/>
      <c r="AF5" s="1029"/>
      <c r="AG5" s="1029"/>
      <c r="AH5" s="1029"/>
      <c r="AI5" s="1029"/>
      <c r="AJ5" s="1029"/>
      <c r="AK5" s="1029"/>
      <c r="AL5" s="1029"/>
      <c r="AM5" s="1029"/>
      <c r="AN5" s="1030"/>
      <c r="AO5" s="1029"/>
      <c r="AP5" s="1031"/>
    </row>
    <row r="6" spans="2:42" s="1020" customFormat="1" ht="12">
      <c r="B6" s="1787" t="s">
        <v>1516</v>
      </c>
      <c r="C6" s="1788"/>
      <c r="D6" s="1032" t="s">
        <v>1517</v>
      </c>
      <c r="E6" s="1029">
        <f>SUM(G6,I6,K6,M6,O6,Q6,S6,U6,W6,Y6,AA6,AC6,AE6,AG6,AI6,AK6,AM6,AO6)</f>
        <v>9432</v>
      </c>
      <c r="F6" s="1029">
        <f>SUM(H6,J6,L6,N6,P6,R6,T6,V6,X6,Z6,AB6,AD6,AF6,AH6,AJ6,AL6,AN6,AP6)</f>
        <v>6337</v>
      </c>
      <c r="G6" s="1029">
        <v>17</v>
      </c>
      <c r="H6" s="1029">
        <v>17</v>
      </c>
      <c r="I6" s="1029">
        <v>14</v>
      </c>
      <c r="J6" s="1029">
        <v>12</v>
      </c>
      <c r="K6" s="1029">
        <v>20</v>
      </c>
      <c r="L6" s="1029">
        <v>17</v>
      </c>
      <c r="M6" s="1029">
        <v>36</v>
      </c>
      <c r="N6" s="1029">
        <v>34</v>
      </c>
      <c r="O6" s="1029">
        <v>300</v>
      </c>
      <c r="P6" s="1029">
        <v>300</v>
      </c>
      <c r="Q6" s="1029">
        <v>371</v>
      </c>
      <c r="R6" s="1029">
        <v>370</v>
      </c>
      <c r="S6" s="1029">
        <v>150</v>
      </c>
      <c r="T6" s="1029">
        <v>148</v>
      </c>
      <c r="U6" s="1029">
        <v>6884</v>
      </c>
      <c r="V6" s="1029">
        <v>3862</v>
      </c>
      <c r="W6" s="1029">
        <v>44</v>
      </c>
      <c r="X6" s="1029">
        <v>44</v>
      </c>
      <c r="Y6" s="1029">
        <v>720</v>
      </c>
      <c r="Z6" s="1029">
        <v>679</v>
      </c>
      <c r="AA6" s="1029">
        <v>70</v>
      </c>
      <c r="AB6" s="1029">
        <v>70</v>
      </c>
      <c r="AC6" s="1029">
        <v>85</v>
      </c>
      <c r="AD6" s="1029">
        <v>84</v>
      </c>
      <c r="AE6" s="1029">
        <v>0</v>
      </c>
      <c r="AF6" s="1029">
        <v>0</v>
      </c>
      <c r="AG6" s="1029">
        <v>1</v>
      </c>
      <c r="AH6" s="1029">
        <v>1</v>
      </c>
      <c r="AI6" s="1029">
        <v>56</v>
      </c>
      <c r="AJ6" s="1029">
        <v>56</v>
      </c>
      <c r="AK6" s="1029">
        <v>238</v>
      </c>
      <c r="AL6" s="1029">
        <v>233</v>
      </c>
      <c r="AM6" s="1029">
        <v>33</v>
      </c>
      <c r="AN6" s="1029">
        <v>33</v>
      </c>
      <c r="AO6" s="1029">
        <v>393</v>
      </c>
      <c r="AP6" s="1033">
        <v>377</v>
      </c>
    </row>
    <row r="7" spans="2:42" s="1034" customFormat="1" ht="13.5">
      <c r="B7" s="1789" t="s">
        <v>1518</v>
      </c>
      <c r="C7" s="1790"/>
      <c r="D7" s="1035" t="s">
        <v>1517</v>
      </c>
      <c r="E7" s="1036">
        <f aca="true" t="shared" si="0" ref="E7:K7">SUM(E9:E20)</f>
        <v>9635</v>
      </c>
      <c r="F7" s="1036">
        <f t="shared" si="0"/>
        <v>6134</v>
      </c>
      <c r="G7" s="1036">
        <f t="shared" si="0"/>
        <v>11</v>
      </c>
      <c r="H7" s="1036">
        <f t="shared" si="0"/>
        <v>11</v>
      </c>
      <c r="I7" s="1036">
        <f t="shared" si="0"/>
        <v>10</v>
      </c>
      <c r="J7" s="1036">
        <f t="shared" si="0"/>
        <v>9</v>
      </c>
      <c r="K7" s="1036">
        <f t="shared" si="0"/>
        <v>33</v>
      </c>
      <c r="L7" s="1036">
        <v>26</v>
      </c>
      <c r="M7" s="1036">
        <f aca="true" t="shared" si="1" ref="M7:AP7">SUM(M9:M20)</f>
        <v>43</v>
      </c>
      <c r="N7" s="1036">
        <f t="shared" si="1"/>
        <v>41</v>
      </c>
      <c r="O7" s="1036">
        <f t="shared" si="1"/>
        <v>289</v>
      </c>
      <c r="P7" s="1036">
        <f t="shared" si="1"/>
        <v>289</v>
      </c>
      <c r="Q7" s="1036">
        <f t="shared" si="1"/>
        <v>338</v>
      </c>
      <c r="R7" s="1036">
        <f t="shared" si="1"/>
        <v>335</v>
      </c>
      <c r="S7" s="1036">
        <f t="shared" si="1"/>
        <v>107</v>
      </c>
      <c r="T7" s="1036">
        <f t="shared" si="1"/>
        <v>107</v>
      </c>
      <c r="U7" s="1036">
        <f t="shared" si="1"/>
        <v>7461</v>
      </c>
      <c r="V7" s="1036">
        <f t="shared" si="1"/>
        <v>4008</v>
      </c>
      <c r="W7" s="1036">
        <f t="shared" si="1"/>
        <v>43</v>
      </c>
      <c r="X7" s="1036">
        <f t="shared" si="1"/>
        <v>43</v>
      </c>
      <c r="Y7" s="1036">
        <f t="shared" si="1"/>
        <v>660</v>
      </c>
      <c r="Z7" s="1036">
        <f t="shared" si="1"/>
        <v>643</v>
      </c>
      <c r="AA7" s="1036">
        <f t="shared" si="1"/>
        <v>90</v>
      </c>
      <c r="AB7" s="1036">
        <f t="shared" si="1"/>
        <v>88</v>
      </c>
      <c r="AC7" s="1036">
        <f t="shared" si="1"/>
        <v>93</v>
      </c>
      <c r="AD7" s="1036">
        <f t="shared" si="1"/>
        <v>93</v>
      </c>
      <c r="AE7" s="1036">
        <f t="shared" si="1"/>
        <v>7</v>
      </c>
      <c r="AF7" s="1036">
        <f t="shared" si="1"/>
        <v>7</v>
      </c>
      <c r="AG7" s="1036">
        <f t="shared" si="1"/>
        <v>3</v>
      </c>
      <c r="AH7" s="1036">
        <f t="shared" si="1"/>
        <v>3</v>
      </c>
      <c r="AI7" s="1036">
        <f t="shared" si="1"/>
        <v>9</v>
      </c>
      <c r="AJ7" s="1036">
        <f t="shared" si="1"/>
        <v>9</v>
      </c>
      <c r="AK7" s="1036">
        <f t="shared" si="1"/>
        <v>120</v>
      </c>
      <c r="AL7" s="1036">
        <f t="shared" si="1"/>
        <v>114</v>
      </c>
      <c r="AM7" s="1036">
        <f t="shared" si="1"/>
        <v>34</v>
      </c>
      <c r="AN7" s="1036">
        <f t="shared" si="1"/>
        <v>34</v>
      </c>
      <c r="AO7" s="1036">
        <f t="shared" si="1"/>
        <v>284</v>
      </c>
      <c r="AP7" s="1037">
        <f t="shared" si="1"/>
        <v>274</v>
      </c>
    </row>
    <row r="8" spans="2:42" s="1020" customFormat="1" ht="12">
      <c r="B8" s="1026"/>
      <c r="C8" s="1027"/>
      <c r="D8" s="1028"/>
      <c r="E8" s="1029"/>
      <c r="F8" s="1029"/>
      <c r="G8" s="1029"/>
      <c r="H8" s="1029"/>
      <c r="I8" s="1029"/>
      <c r="J8" s="1029"/>
      <c r="K8" s="1029"/>
      <c r="L8" s="1029"/>
      <c r="M8" s="1029"/>
      <c r="N8" s="1029"/>
      <c r="O8" s="1029"/>
      <c r="P8" s="1029"/>
      <c r="Q8" s="1029"/>
      <c r="R8" s="1029"/>
      <c r="S8" s="1029"/>
      <c r="T8" s="1029"/>
      <c r="U8" s="1029"/>
      <c r="V8" s="1029"/>
      <c r="W8" s="1029"/>
      <c r="X8" s="1029"/>
      <c r="Y8" s="1029"/>
      <c r="Z8" s="1029"/>
      <c r="AA8" s="1029"/>
      <c r="AB8" s="1029"/>
      <c r="AC8" s="1029"/>
      <c r="AD8" s="1029"/>
      <c r="AE8" s="1029"/>
      <c r="AF8" s="1029"/>
      <c r="AG8" s="1029"/>
      <c r="AH8" s="1029"/>
      <c r="AI8" s="1029"/>
      <c r="AJ8" s="1029"/>
      <c r="AK8" s="1029"/>
      <c r="AL8" s="1029"/>
      <c r="AM8" s="1029"/>
      <c r="AN8" s="1029"/>
      <c r="AO8" s="1029"/>
      <c r="AP8" s="1033"/>
    </row>
    <row r="9" spans="2:42" s="1020" customFormat="1" ht="12">
      <c r="B9" s="1791" t="s">
        <v>1519</v>
      </c>
      <c r="C9" s="1038">
        <v>1</v>
      </c>
      <c r="D9" s="1039" t="s">
        <v>1520</v>
      </c>
      <c r="E9" s="1029">
        <f aca="true" t="shared" si="2" ref="E9:F13">SUM(G9,I9,K9,M9,O9,Q9,S9,U9,W9,Y9,AA9,AC9,AE9,AG9,AI9,AK9,AM9,AO9)</f>
        <v>700</v>
      </c>
      <c r="F9" s="1029">
        <f t="shared" si="2"/>
        <v>470</v>
      </c>
      <c r="G9" s="1029">
        <v>0</v>
      </c>
      <c r="H9" s="1029">
        <v>0</v>
      </c>
      <c r="I9" s="1029">
        <v>0</v>
      </c>
      <c r="J9" s="1029">
        <v>0</v>
      </c>
      <c r="K9" s="1029">
        <v>6</v>
      </c>
      <c r="L9" s="1029">
        <v>6</v>
      </c>
      <c r="M9" s="1029">
        <v>2</v>
      </c>
      <c r="N9" s="1029">
        <v>2</v>
      </c>
      <c r="O9" s="1029">
        <v>29</v>
      </c>
      <c r="P9" s="1029">
        <v>29</v>
      </c>
      <c r="Q9" s="1029">
        <v>35</v>
      </c>
      <c r="R9" s="1029">
        <v>34</v>
      </c>
      <c r="S9" s="1029">
        <v>8</v>
      </c>
      <c r="T9" s="1029">
        <v>8</v>
      </c>
      <c r="U9" s="1029">
        <v>535</v>
      </c>
      <c r="V9" s="1029">
        <v>317</v>
      </c>
      <c r="W9" s="1029">
        <v>6</v>
      </c>
      <c r="X9" s="1029">
        <v>6</v>
      </c>
      <c r="Y9" s="1029">
        <v>36</v>
      </c>
      <c r="Z9" s="1029">
        <v>26</v>
      </c>
      <c r="AA9" s="1029">
        <v>3</v>
      </c>
      <c r="AB9" s="1029">
        <v>3</v>
      </c>
      <c r="AC9" s="1029">
        <v>2</v>
      </c>
      <c r="AD9" s="1029">
        <v>2</v>
      </c>
      <c r="AE9" s="1029">
        <v>0</v>
      </c>
      <c r="AF9" s="1029">
        <v>0</v>
      </c>
      <c r="AG9" s="1029">
        <v>0</v>
      </c>
      <c r="AH9" s="1029">
        <v>0</v>
      </c>
      <c r="AI9" s="1029">
        <v>0</v>
      </c>
      <c r="AJ9" s="1029">
        <v>0</v>
      </c>
      <c r="AK9" s="1029">
        <v>12</v>
      </c>
      <c r="AL9" s="1029">
        <v>11</v>
      </c>
      <c r="AM9" s="1029">
        <v>3</v>
      </c>
      <c r="AN9" s="1029">
        <v>3</v>
      </c>
      <c r="AO9" s="1029">
        <v>23</v>
      </c>
      <c r="AP9" s="1033">
        <v>23</v>
      </c>
    </row>
    <row r="10" spans="2:42" s="1020" customFormat="1" ht="12">
      <c r="B10" s="1791"/>
      <c r="C10" s="1038">
        <v>2</v>
      </c>
      <c r="D10" s="1039" t="s">
        <v>1520</v>
      </c>
      <c r="E10" s="1029">
        <f t="shared" si="2"/>
        <v>705</v>
      </c>
      <c r="F10" s="1029">
        <f t="shared" si="2"/>
        <v>500</v>
      </c>
      <c r="G10" s="1029">
        <v>0</v>
      </c>
      <c r="H10" s="1029">
        <v>0</v>
      </c>
      <c r="I10" s="1029">
        <v>2</v>
      </c>
      <c r="J10" s="1029">
        <v>2</v>
      </c>
      <c r="K10" s="1029">
        <v>13</v>
      </c>
      <c r="L10" s="1029">
        <v>4</v>
      </c>
      <c r="M10" s="1029">
        <v>1</v>
      </c>
      <c r="N10" s="1029">
        <v>0</v>
      </c>
      <c r="O10" s="1029">
        <v>19</v>
      </c>
      <c r="P10" s="1029">
        <v>19</v>
      </c>
      <c r="Q10" s="1029">
        <v>23</v>
      </c>
      <c r="R10" s="1029">
        <v>23</v>
      </c>
      <c r="S10" s="1029">
        <v>24</v>
      </c>
      <c r="T10" s="1029">
        <v>24</v>
      </c>
      <c r="U10" s="1029">
        <v>522</v>
      </c>
      <c r="V10" s="1029">
        <v>309</v>
      </c>
      <c r="W10" s="1029">
        <v>5</v>
      </c>
      <c r="X10" s="1029">
        <v>5</v>
      </c>
      <c r="Y10" s="1029">
        <v>50</v>
      </c>
      <c r="Z10" s="1029">
        <v>68</v>
      </c>
      <c r="AA10" s="1029">
        <v>8</v>
      </c>
      <c r="AB10" s="1029">
        <v>8</v>
      </c>
      <c r="AC10" s="1029">
        <v>2</v>
      </c>
      <c r="AD10" s="1029">
        <v>2</v>
      </c>
      <c r="AE10" s="1029">
        <v>0</v>
      </c>
      <c r="AF10" s="1029">
        <v>0</v>
      </c>
      <c r="AG10" s="1029">
        <v>0</v>
      </c>
      <c r="AH10" s="1029">
        <v>0</v>
      </c>
      <c r="AI10" s="1029">
        <v>0</v>
      </c>
      <c r="AJ10" s="1029">
        <v>0</v>
      </c>
      <c r="AK10" s="1029">
        <v>11</v>
      </c>
      <c r="AL10" s="1029">
        <v>11</v>
      </c>
      <c r="AM10" s="1029">
        <v>2</v>
      </c>
      <c r="AN10" s="1029">
        <v>2</v>
      </c>
      <c r="AO10" s="1029">
        <v>23</v>
      </c>
      <c r="AP10" s="1033">
        <v>23</v>
      </c>
    </row>
    <row r="11" spans="2:42" s="1020" customFormat="1" ht="12">
      <c r="B11" s="1791"/>
      <c r="C11" s="1038">
        <v>3</v>
      </c>
      <c r="D11" s="1039" t="s">
        <v>1520</v>
      </c>
      <c r="E11" s="1029">
        <f t="shared" si="2"/>
        <v>771</v>
      </c>
      <c r="F11" s="1029">
        <f t="shared" si="2"/>
        <v>492</v>
      </c>
      <c r="G11" s="1029">
        <v>1</v>
      </c>
      <c r="H11" s="1029">
        <v>1</v>
      </c>
      <c r="I11" s="1029">
        <v>1</v>
      </c>
      <c r="J11" s="1029">
        <v>1</v>
      </c>
      <c r="K11" s="1029">
        <v>3</v>
      </c>
      <c r="L11" s="1029">
        <v>6</v>
      </c>
      <c r="M11" s="1029">
        <v>1</v>
      </c>
      <c r="N11" s="1029">
        <v>1</v>
      </c>
      <c r="O11" s="1029">
        <v>31</v>
      </c>
      <c r="P11" s="1029">
        <v>31</v>
      </c>
      <c r="Q11" s="1029">
        <v>30</v>
      </c>
      <c r="R11" s="1029">
        <v>29</v>
      </c>
      <c r="S11" s="1029">
        <v>5</v>
      </c>
      <c r="T11" s="1029">
        <v>5</v>
      </c>
      <c r="U11" s="1029">
        <v>567</v>
      </c>
      <c r="V11" s="1029">
        <v>288</v>
      </c>
      <c r="W11" s="1029">
        <v>12</v>
      </c>
      <c r="X11" s="1029">
        <v>12</v>
      </c>
      <c r="Y11" s="1029">
        <v>56</v>
      </c>
      <c r="Z11" s="1029">
        <v>54</v>
      </c>
      <c r="AA11" s="1029">
        <v>9</v>
      </c>
      <c r="AB11" s="1029">
        <v>10</v>
      </c>
      <c r="AC11" s="1029">
        <v>16</v>
      </c>
      <c r="AD11" s="1029">
        <v>16</v>
      </c>
      <c r="AE11" s="1029">
        <v>0</v>
      </c>
      <c r="AF11" s="1029">
        <v>0</v>
      </c>
      <c r="AG11" s="1029">
        <v>1</v>
      </c>
      <c r="AH11" s="1029">
        <v>1</v>
      </c>
      <c r="AI11" s="1029">
        <v>0</v>
      </c>
      <c r="AJ11" s="1029">
        <v>0</v>
      </c>
      <c r="AK11" s="1029">
        <v>13</v>
      </c>
      <c r="AL11" s="1029">
        <v>12</v>
      </c>
      <c r="AM11" s="1029">
        <v>1</v>
      </c>
      <c r="AN11" s="1029">
        <v>1</v>
      </c>
      <c r="AO11" s="1029">
        <v>24</v>
      </c>
      <c r="AP11" s="1033">
        <v>24</v>
      </c>
    </row>
    <row r="12" spans="2:42" s="1020" customFormat="1" ht="12">
      <c r="B12" s="1791"/>
      <c r="C12" s="1038">
        <v>4</v>
      </c>
      <c r="D12" s="1039" t="s">
        <v>1520</v>
      </c>
      <c r="E12" s="1029">
        <f t="shared" si="2"/>
        <v>793</v>
      </c>
      <c r="F12" s="1029">
        <f t="shared" si="2"/>
        <v>485</v>
      </c>
      <c r="G12" s="1029">
        <v>2</v>
      </c>
      <c r="H12" s="1029">
        <v>2</v>
      </c>
      <c r="I12" s="1029">
        <v>0</v>
      </c>
      <c r="J12" s="1029">
        <v>0</v>
      </c>
      <c r="K12" s="1029">
        <v>0</v>
      </c>
      <c r="L12" s="1029">
        <v>0</v>
      </c>
      <c r="M12" s="1029">
        <v>3</v>
      </c>
      <c r="N12" s="1029">
        <v>2</v>
      </c>
      <c r="O12" s="1029">
        <v>17</v>
      </c>
      <c r="P12" s="1029">
        <v>17</v>
      </c>
      <c r="Q12" s="1029">
        <v>19</v>
      </c>
      <c r="R12" s="1029">
        <v>18</v>
      </c>
      <c r="S12" s="1029">
        <v>12</v>
      </c>
      <c r="T12" s="1029">
        <v>12</v>
      </c>
      <c r="U12" s="1029">
        <v>646</v>
      </c>
      <c r="V12" s="1029">
        <v>353</v>
      </c>
      <c r="W12" s="1029">
        <v>4</v>
      </c>
      <c r="X12" s="1029">
        <v>4</v>
      </c>
      <c r="Y12" s="1029">
        <v>49</v>
      </c>
      <c r="Z12" s="1029">
        <v>40</v>
      </c>
      <c r="AA12" s="1029">
        <v>4</v>
      </c>
      <c r="AB12" s="1029">
        <v>3</v>
      </c>
      <c r="AC12" s="1029">
        <v>5</v>
      </c>
      <c r="AD12" s="1029">
        <v>5</v>
      </c>
      <c r="AE12" s="1029">
        <v>0</v>
      </c>
      <c r="AF12" s="1029">
        <v>0</v>
      </c>
      <c r="AG12" s="1029">
        <v>0</v>
      </c>
      <c r="AH12" s="1029">
        <v>0</v>
      </c>
      <c r="AI12" s="1029">
        <v>0</v>
      </c>
      <c r="AJ12" s="1029">
        <v>0</v>
      </c>
      <c r="AK12" s="1029">
        <v>5</v>
      </c>
      <c r="AL12" s="1029">
        <v>4</v>
      </c>
      <c r="AM12" s="1029">
        <v>2</v>
      </c>
      <c r="AN12" s="1029">
        <v>2</v>
      </c>
      <c r="AO12" s="1029">
        <v>25</v>
      </c>
      <c r="AP12" s="1033">
        <v>23</v>
      </c>
    </row>
    <row r="13" spans="2:42" s="1020" customFormat="1" ht="12">
      <c r="B13" s="1791"/>
      <c r="C13" s="1038">
        <v>5</v>
      </c>
      <c r="D13" s="1039" t="s">
        <v>1520</v>
      </c>
      <c r="E13" s="1029">
        <f t="shared" si="2"/>
        <v>861</v>
      </c>
      <c r="F13" s="1029">
        <f t="shared" si="2"/>
        <v>522</v>
      </c>
      <c r="G13" s="1029">
        <v>1</v>
      </c>
      <c r="H13" s="1029">
        <v>1</v>
      </c>
      <c r="I13" s="1029">
        <v>1</v>
      </c>
      <c r="J13" s="1029">
        <v>1</v>
      </c>
      <c r="K13" s="1029">
        <v>0</v>
      </c>
      <c r="L13" s="1029">
        <v>0</v>
      </c>
      <c r="M13" s="1029">
        <v>5</v>
      </c>
      <c r="N13" s="1029">
        <v>6</v>
      </c>
      <c r="O13" s="1029">
        <v>26</v>
      </c>
      <c r="P13" s="1029">
        <v>26</v>
      </c>
      <c r="Q13" s="1029">
        <v>14</v>
      </c>
      <c r="R13" s="1029">
        <v>14</v>
      </c>
      <c r="S13" s="1029">
        <v>8</v>
      </c>
      <c r="T13" s="1029">
        <v>8</v>
      </c>
      <c r="U13" s="1029">
        <v>687</v>
      </c>
      <c r="V13" s="1029">
        <v>349</v>
      </c>
      <c r="W13" s="1029">
        <v>2</v>
      </c>
      <c r="X13" s="1029">
        <v>2</v>
      </c>
      <c r="Y13" s="1029">
        <v>59</v>
      </c>
      <c r="Z13" s="1029">
        <v>60</v>
      </c>
      <c r="AA13" s="1029">
        <v>10</v>
      </c>
      <c r="AB13" s="1029">
        <v>9</v>
      </c>
      <c r="AC13" s="1029">
        <v>1</v>
      </c>
      <c r="AD13" s="1029">
        <v>1</v>
      </c>
      <c r="AE13" s="1029">
        <v>7</v>
      </c>
      <c r="AF13" s="1029">
        <v>7</v>
      </c>
      <c r="AG13" s="1029">
        <v>1</v>
      </c>
      <c r="AH13" s="1029">
        <v>1</v>
      </c>
      <c r="AI13" s="1029">
        <v>6</v>
      </c>
      <c r="AJ13" s="1029">
        <v>6</v>
      </c>
      <c r="AK13" s="1029">
        <v>7</v>
      </c>
      <c r="AL13" s="1029">
        <v>8</v>
      </c>
      <c r="AM13" s="1029">
        <v>0</v>
      </c>
      <c r="AN13" s="1029">
        <v>0</v>
      </c>
      <c r="AO13" s="1029">
        <v>26</v>
      </c>
      <c r="AP13" s="1033">
        <v>23</v>
      </c>
    </row>
    <row r="14" spans="2:42" s="1020" customFormat="1" ht="12">
      <c r="B14" s="1791"/>
      <c r="C14" s="1038">
        <v>6</v>
      </c>
      <c r="D14" s="1039" t="s">
        <v>1520</v>
      </c>
      <c r="E14" s="1029">
        <f aca="true" t="shared" si="3" ref="E14:E20">SUM(G14,I14,K14,M14,O14,Q14,S14,U14,W14,Y14,AA14,AC14,AE14,AG14,AI14,AK14,AM14,AO14)</f>
        <v>828</v>
      </c>
      <c r="F14" s="1029">
        <v>540</v>
      </c>
      <c r="G14" s="1029">
        <v>0</v>
      </c>
      <c r="H14" s="1029">
        <v>0</v>
      </c>
      <c r="I14" s="1029">
        <v>0</v>
      </c>
      <c r="J14" s="1029">
        <v>0</v>
      </c>
      <c r="K14" s="1029">
        <v>2</v>
      </c>
      <c r="L14" s="1029">
        <v>0</v>
      </c>
      <c r="M14" s="1029">
        <v>6</v>
      </c>
      <c r="N14" s="1029">
        <v>6</v>
      </c>
      <c r="O14" s="1029">
        <v>25</v>
      </c>
      <c r="P14" s="1029">
        <v>25</v>
      </c>
      <c r="Q14" s="1029">
        <v>39</v>
      </c>
      <c r="R14" s="1029">
        <v>39</v>
      </c>
      <c r="S14" s="1029">
        <v>10</v>
      </c>
      <c r="T14" s="1029">
        <v>10</v>
      </c>
      <c r="U14" s="1029">
        <v>605</v>
      </c>
      <c r="V14" s="1029">
        <v>322</v>
      </c>
      <c r="W14" s="1029">
        <v>6</v>
      </c>
      <c r="X14" s="1029">
        <v>6</v>
      </c>
      <c r="Y14" s="1029">
        <v>70</v>
      </c>
      <c r="Z14" s="1029">
        <v>65</v>
      </c>
      <c r="AA14" s="1029">
        <v>13</v>
      </c>
      <c r="AB14" s="1029">
        <v>13</v>
      </c>
      <c r="AC14" s="1029">
        <v>11</v>
      </c>
      <c r="AD14" s="1029">
        <v>11</v>
      </c>
      <c r="AE14" s="1029">
        <v>0</v>
      </c>
      <c r="AF14" s="1029">
        <v>0</v>
      </c>
      <c r="AG14" s="1029">
        <v>0</v>
      </c>
      <c r="AH14" s="1029">
        <v>0</v>
      </c>
      <c r="AI14" s="1029">
        <v>0</v>
      </c>
      <c r="AJ14" s="1029">
        <v>0</v>
      </c>
      <c r="AK14" s="1029">
        <v>15</v>
      </c>
      <c r="AL14" s="1029">
        <v>15</v>
      </c>
      <c r="AM14" s="1029">
        <v>4</v>
      </c>
      <c r="AN14" s="1029">
        <v>4</v>
      </c>
      <c r="AO14" s="1029">
        <v>22</v>
      </c>
      <c r="AP14" s="1033">
        <v>22</v>
      </c>
    </row>
    <row r="15" spans="2:42" s="1020" customFormat="1" ht="12">
      <c r="B15" s="1791"/>
      <c r="C15" s="1038">
        <v>7</v>
      </c>
      <c r="D15" s="1039" t="s">
        <v>1520</v>
      </c>
      <c r="E15" s="1029">
        <f t="shared" si="3"/>
        <v>771</v>
      </c>
      <c r="F15" s="1029">
        <f aca="true" t="shared" si="4" ref="F15:F20">SUM(H15,J15,L15,N15,P15,R15,T15,V15,X15,Z15,AB15,AD15,AF15,AH15,AJ15,AL15,AN15,AP15)</f>
        <v>470</v>
      </c>
      <c r="G15" s="1029">
        <v>2</v>
      </c>
      <c r="H15" s="1029">
        <v>2</v>
      </c>
      <c r="I15" s="1029">
        <v>1</v>
      </c>
      <c r="J15" s="1029">
        <v>1</v>
      </c>
      <c r="K15" s="1029">
        <v>0</v>
      </c>
      <c r="L15" s="1029">
        <v>0</v>
      </c>
      <c r="M15" s="1029">
        <v>4</v>
      </c>
      <c r="N15" s="1029">
        <v>4</v>
      </c>
      <c r="O15" s="1029">
        <v>17</v>
      </c>
      <c r="P15" s="1029">
        <v>17</v>
      </c>
      <c r="Q15" s="1029">
        <v>22</v>
      </c>
      <c r="R15" s="1029">
        <v>22</v>
      </c>
      <c r="S15" s="1029">
        <v>5</v>
      </c>
      <c r="T15" s="1029">
        <v>6</v>
      </c>
      <c r="U15" s="1029">
        <v>602</v>
      </c>
      <c r="V15" s="1029">
        <v>306</v>
      </c>
      <c r="W15" s="1029">
        <v>0</v>
      </c>
      <c r="X15" s="1029">
        <v>0</v>
      </c>
      <c r="Y15" s="1029">
        <v>62</v>
      </c>
      <c r="Z15" s="1029">
        <v>61</v>
      </c>
      <c r="AA15" s="1029">
        <v>10</v>
      </c>
      <c r="AB15" s="1029">
        <v>9</v>
      </c>
      <c r="AC15" s="1029">
        <v>4</v>
      </c>
      <c r="AD15" s="1029">
        <v>4</v>
      </c>
      <c r="AE15" s="1029">
        <v>0</v>
      </c>
      <c r="AF15" s="1029">
        <v>0</v>
      </c>
      <c r="AG15" s="1029">
        <v>0</v>
      </c>
      <c r="AH15" s="1029">
        <v>0</v>
      </c>
      <c r="AI15" s="1029">
        <v>0</v>
      </c>
      <c r="AJ15" s="1029">
        <v>0</v>
      </c>
      <c r="AK15" s="1029">
        <v>20</v>
      </c>
      <c r="AL15" s="1029">
        <v>18</v>
      </c>
      <c r="AM15" s="1029">
        <v>4</v>
      </c>
      <c r="AN15" s="1029">
        <v>4</v>
      </c>
      <c r="AO15" s="1029">
        <v>18</v>
      </c>
      <c r="AP15" s="1033">
        <v>16</v>
      </c>
    </row>
    <row r="16" spans="2:42" s="1020" customFormat="1" ht="12">
      <c r="B16" s="1791"/>
      <c r="C16" s="1038">
        <v>8</v>
      </c>
      <c r="D16" s="1039" t="s">
        <v>1520</v>
      </c>
      <c r="E16" s="1029">
        <f t="shared" si="3"/>
        <v>721</v>
      </c>
      <c r="F16" s="1029">
        <f t="shared" si="4"/>
        <v>366</v>
      </c>
      <c r="G16" s="1029">
        <v>1</v>
      </c>
      <c r="H16" s="1029">
        <v>1</v>
      </c>
      <c r="I16" s="1029">
        <v>0</v>
      </c>
      <c r="J16" s="1029">
        <v>0</v>
      </c>
      <c r="K16" s="1029">
        <v>2</v>
      </c>
      <c r="L16" s="1029">
        <v>2</v>
      </c>
      <c r="M16" s="1029">
        <v>2</v>
      </c>
      <c r="N16" s="1029">
        <v>2</v>
      </c>
      <c r="O16" s="1029">
        <v>19</v>
      </c>
      <c r="P16" s="1029">
        <v>19</v>
      </c>
      <c r="Q16" s="1029">
        <v>32</v>
      </c>
      <c r="R16" s="1029">
        <v>33</v>
      </c>
      <c r="S16" s="1029">
        <v>4</v>
      </c>
      <c r="T16" s="1029">
        <v>4</v>
      </c>
      <c r="U16" s="1029">
        <v>596</v>
      </c>
      <c r="V16" s="1029">
        <v>243</v>
      </c>
      <c r="W16" s="1029">
        <v>0</v>
      </c>
      <c r="X16" s="1029">
        <v>0</v>
      </c>
      <c r="Y16" s="1029">
        <v>31</v>
      </c>
      <c r="Z16" s="1029">
        <v>29</v>
      </c>
      <c r="AA16" s="1029">
        <v>7</v>
      </c>
      <c r="AB16" s="1029">
        <v>7</v>
      </c>
      <c r="AC16" s="1029">
        <v>1</v>
      </c>
      <c r="AD16" s="1029">
        <v>1</v>
      </c>
      <c r="AE16" s="1029">
        <v>0</v>
      </c>
      <c r="AF16" s="1029">
        <v>0</v>
      </c>
      <c r="AG16" s="1029">
        <v>0</v>
      </c>
      <c r="AH16" s="1029">
        <v>0</v>
      </c>
      <c r="AI16" s="1029">
        <v>1</v>
      </c>
      <c r="AJ16" s="1029">
        <v>1</v>
      </c>
      <c r="AK16" s="1029">
        <v>6</v>
      </c>
      <c r="AL16" s="1029">
        <v>5</v>
      </c>
      <c r="AM16" s="1029">
        <v>1</v>
      </c>
      <c r="AN16" s="1029">
        <v>1</v>
      </c>
      <c r="AO16" s="1029">
        <v>18</v>
      </c>
      <c r="AP16" s="1033">
        <v>18</v>
      </c>
    </row>
    <row r="17" spans="2:42" s="1020" customFormat="1" ht="12">
      <c r="B17" s="1791"/>
      <c r="C17" s="1038">
        <v>9</v>
      </c>
      <c r="D17" s="1039" t="s">
        <v>1520</v>
      </c>
      <c r="E17" s="1029">
        <f t="shared" si="3"/>
        <v>1069</v>
      </c>
      <c r="F17" s="1029">
        <f t="shared" si="4"/>
        <v>727</v>
      </c>
      <c r="G17" s="1029">
        <v>1</v>
      </c>
      <c r="H17" s="1029">
        <v>1</v>
      </c>
      <c r="I17" s="1029">
        <v>3</v>
      </c>
      <c r="J17" s="1029">
        <v>3</v>
      </c>
      <c r="K17" s="1029">
        <v>4</v>
      </c>
      <c r="L17" s="1029">
        <v>4</v>
      </c>
      <c r="M17" s="1029">
        <v>7</v>
      </c>
      <c r="N17" s="1029">
        <v>7</v>
      </c>
      <c r="O17" s="1029">
        <v>41</v>
      </c>
      <c r="P17" s="1029">
        <v>41</v>
      </c>
      <c r="Q17" s="1029">
        <v>33</v>
      </c>
      <c r="R17" s="1029">
        <v>33</v>
      </c>
      <c r="S17" s="1029">
        <v>12</v>
      </c>
      <c r="T17" s="1029">
        <v>12</v>
      </c>
      <c r="U17" s="1029">
        <v>828</v>
      </c>
      <c r="V17" s="1029">
        <v>492</v>
      </c>
      <c r="W17" s="1029">
        <v>2</v>
      </c>
      <c r="X17" s="1029">
        <v>2</v>
      </c>
      <c r="Y17" s="1029">
        <v>64</v>
      </c>
      <c r="Z17" s="1029">
        <v>59</v>
      </c>
      <c r="AA17" s="1029">
        <v>8</v>
      </c>
      <c r="AB17" s="1029">
        <v>8</v>
      </c>
      <c r="AC17" s="1029">
        <v>7</v>
      </c>
      <c r="AD17" s="1029">
        <v>7</v>
      </c>
      <c r="AE17" s="1029">
        <v>0</v>
      </c>
      <c r="AF17" s="1029">
        <v>0</v>
      </c>
      <c r="AG17" s="1029">
        <v>1</v>
      </c>
      <c r="AH17" s="1029">
        <v>1</v>
      </c>
      <c r="AI17" s="1029">
        <v>0</v>
      </c>
      <c r="AJ17" s="1029">
        <v>0</v>
      </c>
      <c r="AK17" s="1029">
        <v>20</v>
      </c>
      <c r="AL17" s="1029">
        <v>19</v>
      </c>
      <c r="AM17" s="1029">
        <v>6</v>
      </c>
      <c r="AN17" s="1029">
        <v>6</v>
      </c>
      <c r="AO17" s="1029">
        <v>32</v>
      </c>
      <c r="AP17" s="1033">
        <v>32</v>
      </c>
    </row>
    <row r="18" spans="2:42" s="1020" customFormat="1" ht="12">
      <c r="B18" s="1791"/>
      <c r="C18" s="1038">
        <v>10</v>
      </c>
      <c r="D18" s="1039" t="s">
        <v>1520</v>
      </c>
      <c r="E18" s="1029">
        <f t="shared" si="3"/>
        <v>899</v>
      </c>
      <c r="F18" s="1029">
        <f t="shared" si="4"/>
        <v>584</v>
      </c>
      <c r="G18" s="1029">
        <v>0</v>
      </c>
      <c r="H18" s="1029">
        <v>0</v>
      </c>
      <c r="I18" s="1029">
        <v>0</v>
      </c>
      <c r="J18" s="1029">
        <v>0</v>
      </c>
      <c r="K18" s="1029">
        <v>0</v>
      </c>
      <c r="L18" s="1029">
        <v>1</v>
      </c>
      <c r="M18" s="1029">
        <v>3</v>
      </c>
      <c r="N18" s="1029">
        <v>3</v>
      </c>
      <c r="O18" s="1029">
        <v>32</v>
      </c>
      <c r="P18" s="1029">
        <v>32</v>
      </c>
      <c r="Q18" s="1029">
        <v>37</v>
      </c>
      <c r="R18" s="1029">
        <v>36</v>
      </c>
      <c r="S18" s="1029">
        <v>6</v>
      </c>
      <c r="T18" s="1029">
        <v>6</v>
      </c>
      <c r="U18" s="1029">
        <v>693</v>
      </c>
      <c r="V18" s="1029">
        <v>380</v>
      </c>
      <c r="W18" s="1029">
        <v>3</v>
      </c>
      <c r="X18" s="1029">
        <v>3</v>
      </c>
      <c r="Y18" s="1029">
        <v>63</v>
      </c>
      <c r="Z18" s="1029">
        <v>64</v>
      </c>
      <c r="AA18" s="1029">
        <v>5</v>
      </c>
      <c r="AB18" s="1029">
        <v>5</v>
      </c>
      <c r="AC18" s="1029">
        <v>17</v>
      </c>
      <c r="AD18" s="1029">
        <v>17</v>
      </c>
      <c r="AE18" s="1029">
        <v>0</v>
      </c>
      <c r="AF18" s="1029">
        <v>0</v>
      </c>
      <c r="AG18" s="1029">
        <v>0</v>
      </c>
      <c r="AH18" s="1029">
        <v>0</v>
      </c>
      <c r="AI18" s="1029">
        <v>2</v>
      </c>
      <c r="AJ18" s="1029">
        <v>2</v>
      </c>
      <c r="AK18" s="1029">
        <v>6</v>
      </c>
      <c r="AL18" s="1029">
        <v>6</v>
      </c>
      <c r="AM18" s="1029">
        <v>0</v>
      </c>
      <c r="AN18" s="1029">
        <v>0</v>
      </c>
      <c r="AO18" s="1029">
        <v>32</v>
      </c>
      <c r="AP18" s="1033">
        <v>29</v>
      </c>
    </row>
    <row r="19" spans="2:42" s="1020" customFormat="1" ht="12">
      <c r="B19" s="1791"/>
      <c r="C19" s="1038">
        <v>11</v>
      </c>
      <c r="D19" s="1039" t="s">
        <v>1520</v>
      </c>
      <c r="E19" s="1029">
        <f t="shared" si="3"/>
        <v>852</v>
      </c>
      <c r="F19" s="1029">
        <f t="shared" si="4"/>
        <v>553</v>
      </c>
      <c r="G19" s="1029">
        <v>2</v>
      </c>
      <c r="H19" s="1029">
        <v>1</v>
      </c>
      <c r="I19" s="1029">
        <v>2</v>
      </c>
      <c r="J19" s="1029">
        <v>1</v>
      </c>
      <c r="K19" s="1029">
        <v>3</v>
      </c>
      <c r="L19" s="1029">
        <v>1</v>
      </c>
      <c r="M19" s="1029">
        <v>4</v>
      </c>
      <c r="N19" s="1029">
        <v>3</v>
      </c>
      <c r="O19" s="1029">
        <v>20</v>
      </c>
      <c r="P19" s="1029">
        <v>20</v>
      </c>
      <c r="Q19" s="1029">
        <v>25</v>
      </c>
      <c r="R19" s="1029">
        <v>25</v>
      </c>
      <c r="S19" s="1029">
        <v>7</v>
      </c>
      <c r="T19" s="1029">
        <v>6</v>
      </c>
      <c r="U19" s="1029">
        <v>683</v>
      </c>
      <c r="V19" s="1029">
        <v>394</v>
      </c>
      <c r="W19" s="1029">
        <v>1</v>
      </c>
      <c r="X19" s="1029">
        <v>1</v>
      </c>
      <c r="Y19" s="1029">
        <v>68</v>
      </c>
      <c r="Z19" s="1029">
        <v>64</v>
      </c>
      <c r="AA19" s="1029">
        <v>2</v>
      </c>
      <c r="AB19" s="1029">
        <v>2</v>
      </c>
      <c r="AC19" s="1029">
        <v>15</v>
      </c>
      <c r="AD19" s="1029">
        <v>15</v>
      </c>
      <c r="AE19" s="1029">
        <v>0</v>
      </c>
      <c r="AF19" s="1029">
        <v>0</v>
      </c>
      <c r="AG19" s="1029">
        <v>0</v>
      </c>
      <c r="AH19" s="1029">
        <v>0</v>
      </c>
      <c r="AI19" s="1029">
        <v>0</v>
      </c>
      <c r="AJ19" s="1029">
        <v>0</v>
      </c>
      <c r="AK19" s="1029">
        <v>0</v>
      </c>
      <c r="AL19" s="1029">
        <v>0</v>
      </c>
      <c r="AM19" s="1029">
        <v>5</v>
      </c>
      <c r="AN19" s="1029">
        <v>5</v>
      </c>
      <c r="AO19" s="1029">
        <v>15</v>
      </c>
      <c r="AP19" s="1033">
        <v>15</v>
      </c>
    </row>
    <row r="20" spans="2:42" s="1020" customFormat="1" ht="12">
      <c r="B20" s="1791"/>
      <c r="C20" s="1038">
        <v>12</v>
      </c>
      <c r="D20" s="1039" t="s">
        <v>1520</v>
      </c>
      <c r="E20" s="1029">
        <f t="shared" si="3"/>
        <v>665</v>
      </c>
      <c r="F20" s="1029">
        <f t="shared" si="4"/>
        <v>425</v>
      </c>
      <c r="G20" s="1029">
        <v>1</v>
      </c>
      <c r="H20" s="1029">
        <v>2</v>
      </c>
      <c r="I20" s="1029">
        <v>0</v>
      </c>
      <c r="J20" s="1029">
        <v>0</v>
      </c>
      <c r="K20" s="1029">
        <v>0</v>
      </c>
      <c r="L20" s="1029">
        <v>0</v>
      </c>
      <c r="M20" s="1029">
        <v>5</v>
      </c>
      <c r="N20" s="1029">
        <v>5</v>
      </c>
      <c r="O20" s="1029">
        <v>13</v>
      </c>
      <c r="P20" s="1029">
        <v>13</v>
      </c>
      <c r="Q20" s="1029">
        <v>29</v>
      </c>
      <c r="R20" s="1029">
        <v>29</v>
      </c>
      <c r="S20" s="1029">
        <v>6</v>
      </c>
      <c r="T20" s="1029">
        <v>6</v>
      </c>
      <c r="U20" s="1029">
        <v>497</v>
      </c>
      <c r="V20" s="1029">
        <v>255</v>
      </c>
      <c r="W20" s="1029">
        <v>2</v>
      </c>
      <c r="X20" s="1029">
        <v>2</v>
      </c>
      <c r="Y20" s="1029">
        <v>52</v>
      </c>
      <c r="Z20" s="1029">
        <v>53</v>
      </c>
      <c r="AA20" s="1029">
        <v>11</v>
      </c>
      <c r="AB20" s="1029">
        <v>11</v>
      </c>
      <c r="AC20" s="1029">
        <v>12</v>
      </c>
      <c r="AD20" s="1029">
        <v>12</v>
      </c>
      <c r="AE20" s="1029">
        <v>0</v>
      </c>
      <c r="AF20" s="1029">
        <v>0</v>
      </c>
      <c r="AG20" s="1029">
        <v>0</v>
      </c>
      <c r="AH20" s="1029">
        <v>0</v>
      </c>
      <c r="AI20" s="1029">
        <v>0</v>
      </c>
      <c r="AJ20" s="1029">
        <v>0</v>
      </c>
      <c r="AK20" s="1029">
        <v>5</v>
      </c>
      <c r="AL20" s="1029">
        <v>5</v>
      </c>
      <c r="AM20" s="1029">
        <v>6</v>
      </c>
      <c r="AN20" s="1029">
        <v>6</v>
      </c>
      <c r="AO20" s="1029">
        <v>26</v>
      </c>
      <c r="AP20" s="1033">
        <v>26</v>
      </c>
    </row>
    <row r="21" spans="2:42" s="1020" customFormat="1" ht="12">
      <c r="B21" s="1026"/>
      <c r="C21" s="1027"/>
      <c r="D21" s="1028"/>
      <c r="E21" s="1029"/>
      <c r="F21" s="1029"/>
      <c r="G21" s="1029"/>
      <c r="H21" s="1029"/>
      <c r="I21" s="1029"/>
      <c r="J21" s="1029"/>
      <c r="K21" s="1029"/>
      <c r="L21" s="1029"/>
      <c r="M21" s="1029"/>
      <c r="N21" s="1029"/>
      <c r="O21" s="1029"/>
      <c r="P21" s="1029"/>
      <c r="Q21" s="1029"/>
      <c r="R21" s="1029"/>
      <c r="S21" s="1029"/>
      <c r="T21" s="1029"/>
      <c r="U21" s="1029"/>
      <c r="V21" s="1029"/>
      <c r="W21" s="1029"/>
      <c r="X21" s="1029"/>
      <c r="Y21" s="1029"/>
      <c r="Z21" s="1029"/>
      <c r="AA21" s="1029"/>
      <c r="AB21" s="1029"/>
      <c r="AC21" s="1029"/>
      <c r="AD21" s="1029"/>
      <c r="AE21" s="1029"/>
      <c r="AF21" s="1029"/>
      <c r="AG21" s="1029"/>
      <c r="AH21" s="1029"/>
      <c r="AI21" s="1029"/>
      <c r="AJ21" s="1029"/>
      <c r="AK21" s="1029"/>
      <c r="AL21" s="1029"/>
      <c r="AM21" s="1029"/>
      <c r="AN21" s="1029"/>
      <c r="AO21" s="1029"/>
      <c r="AP21" s="1033"/>
    </row>
    <row r="22" spans="2:42" s="1020" customFormat="1" ht="12">
      <c r="B22" s="1791" t="s">
        <v>1521</v>
      </c>
      <c r="C22" s="1040" t="s">
        <v>1522</v>
      </c>
      <c r="D22" s="1032"/>
      <c r="E22" s="1029">
        <f>SUM(G22,I22,K22,M22,O22,Q22,S22,U22,W22,Y22,AA22,AC22,AE22,AG22,AI22,AK22,AM22,AO22)</f>
        <v>3006</v>
      </c>
      <c r="F22" s="1029">
        <f>SUM(H22,J22,L22,N22,P22,R22,T22,V22,X22,Z22,AB22,AD22,AF22,AH22,AJ22,AL22,AN22,AP22)</f>
        <v>1574</v>
      </c>
      <c r="G22" s="1029">
        <v>2</v>
      </c>
      <c r="H22" s="1029">
        <v>2</v>
      </c>
      <c r="I22" s="1029">
        <v>4</v>
      </c>
      <c r="J22" s="1029">
        <v>4</v>
      </c>
      <c r="K22" s="1029">
        <v>2</v>
      </c>
      <c r="L22" s="1029">
        <v>2</v>
      </c>
      <c r="M22" s="1029">
        <v>7</v>
      </c>
      <c r="N22" s="1029">
        <v>7</v>
      </c>
      <c r="O22" s="1029">
        <v>96</v>
      </c>
      <c r="P22" s="1029">
        <v>96</v>
      </c>
      <c r="Q22" s="1029">
        <v>64</v>
      </c>
      <c r="R22" s="1029">
        <v>64</v>
      </c>
      <c r="S22" s="1029">
        <v>31</v>
      </c>
      <c r="T22" s="1029">
        <v>30</v>
      </c>
      <c r="U22" s="1029">
        <v>2486</v>
      </c>
      <c r="V22" s="1029">
        <v>1070</v>
      </c>
      <c r="W22" s="1029">
        <v>10</v>
      </c>
      <c r="X22" s="1029">
        <v>10</v>
      </c>
      <c r="Y22" s="1029">
        <v>157</v>
      </c>
      <c r="Z22" s="1029">
        <v>144</v>
      </c>
      <c r="AA22" s="1029">
        <v>18</v>
      </c>
      <c r="AB22" s="1029">
        <v>16</v>
      </c>
      <c r="AC22" s="1029">
        <v>33</v>
      </c>
      <c r="AD22" s="1029">
        <v>33</v>
      </c>
      <c r="AE22" s="1029">
        <v>2</v>
      </c>
      <c r="AF22" s="1029">
        <v>2</v>
      </c>
      <c r="AG22" s="1029">
        <v>1</v>
      </c>
      <c r="AH22" s="1029">
        <v>1</v>
      </c>
      <c r="AI22" s="1029">
        <v>0</v>
      </c>
      <c r="AJ22" s="1029">
        <v>0</v>
      </c>
      <c r="AK22" s="1029">
        <v>29</v>
      </c>
      <c r="AL22" s="1029">
        <v>29</v>
      </c>
      <c r="AM22" s="1029">
        <v>3</v>
      </c>
      <c r="AN22" s="1029">
        <v>3</v>
      </c>
      <c r="AO22" s="1029">
        <v>61</v>
      </c>
      <c r="AP22" s="1033">
        <v>61</v>
      </c>
    </row>
    <row r="23" spans="2:42" s="1020" customFormat="1" ht="12">
      <c r="B23" s="1792"/>
      <c r="C23" s="1040" t="s">
        <v>1523</v>
      </c>
      <c r="D23" s="1032"/>
      <c r="E23" s="1029">
        <f>SUM(G23,I23,K23,M23,O23,Q23,S23,U23,W23,Y23,AA23,AC23,AE23,AG23,AI23,AK23,AM23,AO23)</f>
        <v>1100</v>
      </c>
      <c r="F23" s="1029">
        <f>SUM(H23,J23,L23,N23,P23,R23,T23,V23,X23,Z23,AB23,AD23,AF23,AH23,AJ23,AL23,AN23,AP23)</f>
        <v>783</v>
      </c>
      <c r="G23" s="1029">
        <v>1</v>
      </c>
      <c r="H23" s="1029">
        <v>1</v>
      </c>
      <c r="I23" s="1029">
        <v>1</v>
      </c>
      <c r="J23" s="1029">
        <v>1</v>
      </c>
      <c r="K23" s="1029">
        <v>2</v>
      </c>
      <c r="L23" s="1029">
        <v>2</v>
      </c>
      <c r="M23" s="1029">
        <v>11</v>
      </c>
      <c r="N23" s="1029">
        <v>11</v>
      </c>
      <c r="O23" s="1029">
        <v>24</v>
      </c>
      <c r="P23" s="1029">
        <v>24</v>
      </c>
      <c r="Q23" s="1029">
        <v>33</v>
      </c>
      <c r="R23" s="1029">
        <v>33</v>
      </c>
      <c r="S23" s="1029">
        <v>8</v>
      </c>
      <c r="T23" s="1029">
        <v>8</v>
      </c>
      <c r="U23" s="1029">
        <v>880</v>
      </c>
      <c r="V23" s="1029">
        <v>565</v>
      </c>
      <c r="W23" s="1029">
        <v>5</v>
      </c>
      <c r="X23" s="1029">
        <v>5</v>
      </c>
      <c r="Y23" s="1029">
        <v>78</v>
      </c>
      <c r="Z23" s="1029">
        <v>76</v>
      </c>
      <c r="AA23" s="1029">
        <v>6</v>
      </c>
      <c r="AB23" s="1029">
        <v>6</v>
      </c>
      <c r="AC23" s="1029">
        <v>13</v>
      </c>
      <c r="AD23" s="1029">
        <v>13</v>
      </c>
      <c r="AE23" s="1029">
        <v>0</v>
      </c>
      <c r="AF23" s="1029">
        <v>0</v>
      </c>
      <c r="AG23" s="1029">
        <v>0</v>
      </c>
      <c r="AH23" s="1029">
        <v>0</v>
      </c>
      <c r="AI23" s="1029">
        <v>0</v>
      </c>
      <c r="AJ23" s="1029">
        <v>0</v>
      </c>
      <c r="AK23" s="1029">
        <v>6</v>
      </c>
      <c r="AL23" s="1029">
        <v>6</v>
      </c>
      <c r="AM23" s="1029">
        <v>3</v>
      </c>
      <c r="AN23" s="1029">
        <v>3</v>
      </c>
      <c r="AO23" s="1029">
        <v>29</v>
      </c>
      <c r="AP23" s="1033">
        <v>29</v>
      </c>
    </row>
    <row r="24" spans="2:42" s="1020" customFormat="1" ht="12">
      <c r="B24" s="1792"/>
      <c r="C24" s="1040" t="s">
        <v>1524</v>
      </c>
      <c r="D24" s="1032"/>
      <c r="E24" s="1029">
        <v>1412</v>
      </c>
      <c r="F24" s="1029">
        <v>1015</v>
      </c>
      <c r="G24" s="1029">
        <v>0</v>
      </c>
      <c r="H24" s="1029">
        <v>0</v>
      </c>
      <c r="I24" s="1029">
        <v>2</v>
      </c>
      <c r="J24" s="1029">
        <v>2</v>
      </c>
      <c r="K24" s="1029">
        <v>5</v>
      </c>
      <c r="L24" s="1029">
        <v>2</v>
      </c>
      <c r="M24" s="1029">
        <v>8</v>
      </c>
      <c r="N24" s="1029">
        <v>8</v>
      </c>
      <c r="O24" s="1029">
        <v>27</v>
      </c>
      <c r="P24" s="1029">
        <v>27</v>
      </c>
      <c r="Q24" s="1029">
        <v>47</v>
      </c>
      <c r="R24" s="1029">
        <v>47</v>
      </c>
      <c r="S24" s="1029">
        <v>22</v>
      </c>
      <c r="T24" s="1029">
        <v>22</v>
      </c>
      <c r="U24" s="1029">
        <v>1073</v>
      </c>
      <c r="V24" s="1029">
        <v>679</v>
      </c>
      <c r="W24" s="1029">
        <v>6</v>
      </c>
      <c r="X24" s="1029">
        <v>6</v>
      </c>
      <c r="Y24" s="1029">
        <v>122</v>
      </c>
      <c r="Z24" s="1029">
        <v>122</v>
      </c>
      <c r="AA24" s="1029">
        <v>21</v>
      </c>
      <c r="AB24" s="1029">
        <v>21</v>
      </c>
      <c r="AC24" s="1029">
        <v>11</v>
      </c>
      <c r="AD24" s="1029">
        <v>11</v>
      </c>
      <c r="AE24" s="1029">
        <v>3</v>
      </c>
      <c r="AF24" s="1029">
        <v>3</v>
      </c>
      <c r="AG24" s="1029">
        <v>0</v>
      </c>
      <c r="AH24" s="1029">
        <v>0</v>
      </c>
      <c r="AI24" s="1029">
        <v>0</v>
      </c>
      <c r="AJ24" s="1029">
        <v>0</v>
      </c>
      <c r="AK24" s="1029">
        <v>23</v>
      </c>
      <c r="AL24" s="1029">
        <v>23</v>
      </c>
      <c r="AM24" s="1029">
        <v>6</v>
      </c>
      <c r="AN24" s="1029">
        <v>6</v>
      </c>
      <c r="AO24" s="1029">
        <v>35</v>
      </c>
      <c r="AP24" s="1033">
        <v>35</v>
      </c>
    </row>
    <row r="25" spans="2:42" s="1020" customFormat="1" ht="12">
      <c r="B25" s="1792"/>
      <c r="C25" s="1040" t="s">
        <v>1525</v>
      </c>
      <c r="D25" s="1032"/>
      <c r="E25" s="1029">
        <f aca="true" t="shared" si="5" ref="E25:F28">SUM(G25,I25,K25,M25,O25,Q25,S25,U25,W25,Y25,AA25,AC25,AE25,AG25,AI25,AK25,AM25,AO25)</f>
        <v>1148</v>
      </c>
      <c r="F25" s="1029">
        <f t="shared" si="5"/>
        <v>639</v>
      </c>
      <c r="G25" s="1029">
        <v>2</v>
      </c>
      <c r="H25" s="1029">
        <v>2</v>
      </c>
      <c r="I25" s="1029">
        <v>0</v>
      </c>
      <c r="J25" s="1029">
        <v>0</v>
      </c>
      <c r="K25" s="1029">
        <v>2</v>
      </c>
      <c r="L25" s="1029">
        <v>2</v>
      </c>
      <c r="M25" s="1029">
        <v>4</v>
      </c>
      <c r="N25" s="1029">
        <v>4</v>
      </c>
      <c r="O25" s="1029">
        <v>32</v>
      </c>
      <c r="P25" s="1029">
        <v>32</v>
      </c>
      <c r="Q25" s="1029">
        <v>43</v>
      </c>
      <c r="R25" s="1029">
        <v>41</v>
      </c>
      <c r="S25" s="1029">
        <v>5</v>
      </c>
      <c r="T25" s="1029">
        <v>6</v>
      </c>
      <c r="U25" s="1029">
        <v>895</v>
      </c>
      <c r="V25" s="1029">
        <v>398</v>
      </c>
      <c r="W25" s="1029">
        <v>4</v>
      </c>
      <c r="X25" s="1029">
        <v>4</v>
      </c>
      <c r="Y25" s="1029">
        <v>71</v>
      </c>
      <c r="Z25" s="1029">
        <v>68</v>
      </c>
      <c r="AA25" s="1029">
        <v>20</v>
      </c>
      <c r="AB25" s="1029">
        <v>19</v>
      </c>
      <c r="AC25" s="1029">
        <v>13</v>
      </c>
      <c r="AD25" s="1029">
        <v>13</v>
      </c>
      <c r="AE25" s="1029">
        <v>0</v>
      </c>
      <c r="AF25" s="1029">
        <v>0</v>
      </c>
      <c r="AG25" s="1029">
        <v>1</v>
      </c>
      <c r="AH25" s="1029">
        <v>1</v>
      </c>
      <c r="AI25" s="1029">
        <v>6</v>
      </c>
      <c r="AJ25" s="1029">
        <v>6</v>
      </c>
      <c r="AK25" s="1029">
        <v>14</v>
      </c>
      <c r="AL25" s="1029">
        <v>11</v>
      </c>
      <c r="AM25" s="1029">
        <v>4</v>
      </c>
      <c r="AN25" s="1029">
        <v>4</v>
      </c>
      <c r="AO25" s="1029">
        <v>32</v>
      </c>
      <c r="AP25" s="1033">
        <v>28</v>
      </c>
    </row>
    <row r="26" spans="2:42" s="1020" customFormat="1" ht="12">
      <c r="B26" s="1792"/>
      <c r="C26" s="1040" t="s">
        <v>1526</v>
      </c>
      <c r="D26" s="1032"/>
      <c r="E26" s="1029">
        <f t="shared" si="5"/>
        <v>602</v>
      </c>
      <c r="F26" s="1029">
        <f t="shared" si="5"/>
        <v>391</v>
      </c>
      <c r="G26" s="1029">
        <v>0</v>
      </c>
      <c r="H26" s="1029">
        <v>0</v>
      </c>
      <c r="I26" s="1029">
        <v>1</v>
      </c>
      <c r="J26" s="1029">
        <v>0</v>
      </c>
      <c r="K26" s="1029">
        <v>0</v>
      </c>
      <c r="L26" s="1029">
        <v>0</v>
      </c>
      <c r="M26" s="1029">
        <v>1</v>
      </c>
      <c r="N26" s="1029">
        <v>1</v>
      </c>
      <c r="O26" s="1029">
        <v>20</v>
      </c>
      <c r="P26" s="1029">
        <v>20</v>
      </c>
      <c r="Q26" s="1029">
        <v>28</v>
      </c>
      <c r="R26" s="1029">
        <v>28</v>
      </c>
      <c r="S26" s="1029">
        <v>5</v>
      </c>
      <c r="T26" s="1029">
        <v>5</v>
      </c>
      <c r="U26" s="1029">
        <v>481</v>
      </c>
      <c r="V26" s="1029">
        <v>273</v>
      </c>
      <c r="W26" s="1029">
        <v>0</v>
      </c>
      <c r="X26" s="1029">
        <v>0</v>
      </c>
      <c r="Y26" s="1029">
        <v>33</v>
      </c>
      <c r="Z26" s="1029">
        <v>31</v>
      </c>
      <c r="AA26" s="1029">
        <v>4</v>
      </c>
      <c r="AB26" s="1029">
        <v>4</v>
      </c>
      <c r="AC26" s="1029">
        <v>2</v>
      </c>
      <c r="AD26" s="1029">
        <v>2</v>
      </c>
      <c r="AE26" s="1029">
        <v>0</v>
      </c>
      <c r="AF26" s="1029">
        <v>0</v>
      </c>
      <c r="AG26" s="1029">
        <v>0</v>
      </c>
      <c r="AH26" s="1029">
        <v>0</v>
      </c>
      <c r="AI26" s="1029">
        <v>0</v>
      </c>
      <c r="AJ26" s="1029">
        <v>0</v>
      </c>
      <c r="AK26" s="1029">
        <v>7</v>
      </c>
      <c r="AL26" s="1029">
        <v>7</v>
      </c>
      <c r="AM26" s="1029">
        <v>4</v>
      </c>
      <c r="AN26" s="1029">
        <v>4</v>
      </c>
      <c r="AO26" s="1029">
        <v>16</v>
      </c>
      <c r="AP26" s="1033">
        <v>16</v>
      </c>
    </row>
    <row r="27" spans="2:42" s="1020" customFormat="1" ht="12">
      <c r="B27" s="1792"/>
      <c r="C27" s="1040" t="s">
        <v>1527</v>
      </c>
      <c r="D27" s="1032"/>
      <c r="E27" s="1029">
        <f t="shared" si="5"/>
        <v>227</v>
      </c>
      <c r="F27" s="1029">
        <f t="shared" si="5"/>
        <v>165</v>
      </c>
      <c r="G27" s="1029">
        <v>3</v>
      </c>
      <c r="H27" s="1029">
        <v>3</v>
      </c>
      <c r="I27" s="1029">
        <v>0</v>
      </c>
      <c r="J27" s="1029">
        <v>0</v>
      </c>
      <c r="K27" s="1029">
        <v>1</v>
      </c>
      <c r="L27" s="1029">
        <v>1</v>
      </c>
      <c r="M27" s="1029">
        <v>1</v>
      </c>
      <c r="N27" s="1029">
        <v>1</v>
      </c>
      <c r="O27" s="1029">
        <v>8</v>
      </c>
      <c r="P27" s="1029">
        <v>8</v>
      </c>
      <c r="Q27" s="1029">
        <v>8</v>
      </c>
      <c r="R27" s="1029">
        <v>8</v>
      </c>
      <c r="S27" s="1029">
        <v>1</v>
      </c>
      <c r="T27" s="1029">
        <v>1</v>
      </c>
      <c r="U27" s="1029">
        <v>152</v>
      </c>
      <c r="V27" s="1029">
        <v>86</v>
      </c>
      <c r="W27" s="1029">
        <v>1</v>
      </c>
      <c r="X27" s="1029">
        <v>1</v>
      </c>
      <c r="Y27" s="1029">
        <v>20</v>
      </c>
      <c r="Z27" s="1029">
        <v>25</v>
      </c>
      <c r="AA27" s="1029">
        <v>6</v>
      </c>
      <c r="AB27" s="1029">
        <v>6</v>
      </c>
      <c r="AC27" s="1029">
        <v>6</v>
      </c>
      <c r="AD27" s="1029">
        <v>6</v>
      </c>
      <c r="AE27" s="1029">
        <v>1</v>
      </c>
      <c r="AF27" s="1029">
        <v>1</v>
      </c>
      <c r="AG27" s="1029">
        <v>0</v>
      </c>
      <c r="AH27" s="1029">
        <v>0</v>
      </c>
      <c r="AI27" s="1029">
        <v>0</v>
      </c>
      <c r="AJ27" s="1029">
        <v>0</v>
      </c>
      <c r="AK27" s="1029">
        <v>11</v>
      </c>
      <c r="AL27" s="1029">
        <v>11</v>
      </c>
      <c r="AM27" s="1029">
        <v>0</v>
      </c>
      <c r="AN27" s="1029">
        <v>0</v>
      </c>
      <c r="AO27" s="1029">
        <v>8</v>
      </c>
      <c r="AP27" s="1033">
        <v>7</v>
      </c>
    </row>
    <row r="28" spans="2:42" s="1020" customFormat="1" ht="12">
      <c r="B28" s="1792"/>
      <c r="C28" s="1040" t="s">
        <v>1528</v>
      </c>
      <c r="D28" s="1032"/>
      <c r="E28" s="1029">
        <f t="shared" si="5"/>
        <v>362</v>
      </c>
      <c r="F28" s="1029">
        <f t="shared" si="5"/>
        <v>223</v>
      </c>
      <c r="G28" s="1029">
        <v>0</v>
      </c>
      <c r="H28" s="1029">
        <v>0</v>
      </c>
      <c r="I28" s="1029">
        <v>0</v>
      </c>
      <c r="J28" s="1029">
        <v>0</v>
      </c>
      <c r="K28" s="1029">
        <v>1</v>
      </c>
      <c r="L28" s="1029">
        <v>0</v>
      </c>
      <c r="M28" s="1029">
        <v>1</v>
      </c>
      <c r="N28" s="1029">
        <v>1</v>
      </c>
      <c r="O28" s="1029">
        <v>8</v>
      </c>
      <c r="P28" s="1029">
        <v>8</v>
      </c>
      <c r="Q28" s="1029">
        <v>22</v>
      </c>
      <c r="R28" s="1029">
        <v>22</v>
      </c>
      <c r="S28" s="1029">
        <v>5</v>
      </c>
      <c r="T28" s="1029">
        <v>5</v>
      </c>
      <c r="U28" s="1029">
        <v>285</v>
      </c>
      <c r="V28" s="1029">
        <v>147</v>
      </c>
      <c r="W28" s="1029">
        <v>2</v>
      </c>
      <c r="X28" s="1029">
        <v>2</v>
      </c>
      <c r="Y28" s="1029">
        <v>21</v>
      </c>
      <c r="Z28" s="1029">
        <v>22</v>
      </c>
      <c r="AA28" s="1029">
        <v>2</v>
      </c>
      <c r="AB28" s="1029">
        <v>2</v>
      </c>
      <c r="AC28" s="1029">
        <v>2</v>
      </c>
      <c r="AD28" s="1029">
        <v>2</v>
      </c>
      <c r="AE28" s="1029">
        <v>0</v>
      </c>
      <c r="AF28" s="1029">
        <v>0</v>
      </c>
      <c r="AG28" s="1029">
        <v>0</v>
      </c>
      <c r="AH28" s="1029">
        <v>0</v>
      </c>
      <c r="AI28" s="1029">
        <v>0</v>
      </c>
      <c r="AJ28" s="1029">
        <v>0</v>
      </c>
      <c r="AK28" s="1029">
        <v>1</v>
      </c>
      <c r="AL28" s="1041">
        <v>0</v>
      </c>
      <c r="AM28" s="1029">
        <v>3</v>
      </c>
      <c r="AN28" s="1029">
        <v>3</v>
      </c>
      <c r="AO28" s="1029">
        <v>9</v>
      </c>
      <c r="AP28" s="1033">
        <v>9</v>
      </c>
    </row>
    <row r="29" spans="2:42" s="1020" customFormat="1" ht="12">
      <c r="B29" s="1792"/>
      <c r="C29" s="1040" t="s">
        <v>1529</v>
      </c>
      <c r="D29" s="1032"/>
      <c r="E29" s="1029">
        <v>367</v>
      </c>
      <c r="F29" s="1029">
        <f>SUM(H29,J29,L29,N29,P29,R29,T29,V29,X29,Z29,AB29,AD29,AF29,AH29,AJ29,AL29,AN29,AP29)</f>
        <v>264</v>
      </c>
      <c r="G29" s="1029">
        <v>1</v>
      </c>
      <c r="H29" s="1029">
        <v>1</v>
      </c>
      <c r="I29" s="1029">
        <v>0</v>
      </c>
      <c r="J29" s="1029">
        <v>0</v>
      </c>
      <c r="K29" s="1029">
        <v>2</v>
      </c>
      <c r="L29" s="1029">
        <v>2</v>
      </c>
      <c r="M29" s="1029">
        <v>3</v>
      </c>
      <c r="N29" s="1029">
        <v>3</v>
      </c>
      <c r="O29" s="1029">
        <v>12</v>
      </c>
      <c r="P29" s="1029">
        <v>12</v>
      </c>
      <c r="Q29" s="1029">
        <v>19</v>
      </c>
      <c r="R29" s="1029">
        <v>19</v>
      </c>
      <c r="S29" s="1029">
        <v>3</v>
      </c>
      <c r="T29" s="1029">
        <v>3</v>
      </c>
      <c r="U29" s="1029">
        <v>228</v>
      </c>
      <c r="V29" s="1029">
        <v>188</v>
      </c>
      <c r="W29" s="1029">
        <v>0</v>
      </c>
      <c r="X29" s="1029">
        <v>0</v>
      </c>
      <c r="Y29" s="1029">
        <v>17</v>
      </c>
      <c r="Z29" s="1029">
        <v>14</v>
      </c>
      <c r="AA29" s="1029">
        <v>1</v>
      </c>
      <c r="AB29" s="1029">
        <v>2</v>
      </c>
      <c r="AC29" s="1029">
        <v>4</v>
      </c>
      <c r="AD29" s="1029">
        <v>4</v>
      </c>
      <c r="AE29" s="1029">
        <v>1</v>
      </c>
      <c r="AF29" s="1029">
        <v>1</v>
      </c>
      <c r="AG29" s="1029">
        <v>0</v>
      </c>
      <c r="AH29" s="1029">
        <v>0</v>
      </c>
      <c r="AI29" s="1029">
        <v>0</v>
      </c>
      <c r="AJ29" s="1029">
        <v>0</v>
      </c>
      <c r="AK29" s="1029">
        <v>2</v>
      </c>
      <c r="AL29" s="1029">
        <v>2</v>
      </c>
      <c r="AM29" s="1029">
        <v>2</v>
      </c>
      <c r="AN29" s="1029">
        <v>2</v>
      </c>
      <c r="AO29" s="1029">
        <v>12</v>
      </c>
      <c r="AP29" s="1033">
        <v>11</v>
      </c>
    </row>
    <row r="30" spans="2:42" s="1020" customFormat="1" ht="12.75" customHeight="1">
      <c r="B30" s="1792"/>
      <c r="C30" s="1040"/>
      <c r="D30" s="1032"/>
      <c r="E30" s="1029"/>
      <c r="F30" s="1029"/>
      <c r="G30" s="1029"/>
      <c r="H30" s="1029"/>
      <c r="I30" s="1029"/>
      <c r="J30" s="1029"/>
      <c r="K30" s="1029"/>
      <c r="L30" s="1029"/>
      <c r="M30" s="1029"/>
      <c r="N30" s="1029"/>
      <c r="O30" s="1029"/>
      <c r="P30" s="1029"/>
      <c r="Q30" s="1029"/>
      <c r="R30" s="1029"/>
      <c r="S30" s="1029"/>
      <c r="T30" s="1029"/>
      <c r="U30" s="1029"/>
      <c r="V30" s="1029"/>
      <c r="W30" s="1029"/>
      <c r="X30" s="1029"/>
      <c r="Y30" s="1029"/>
      <c r="Z30" s="1029"/>
      <c r="AA30" s="1029"/>
      <c r="AB30" s="1029"/>
      <c r="AC30" s="1029"/>
      <c r="AD30" s="1029"/>
      <c r="AE30" s="1029"/>
      <c r="AF30" s="1029"/>
      <c r="AG30" s="1029"/>
      <c r="AH30" s="1029"/>
      <c r="AI30" s="1029"/>
      <c r="AJ30" s="1029"/>
      <c r="AK30" s="1029"/>
      <c r="AL30" s="1029"/>
      <c r="AM30" s="1029"/>
      <c r="AN30" s="1029"/>
      <c r="AO30" s="1029"/>
      <c r="AP30" s="1033"/>
    </row>
    <row r="31" spans="2:42" s="1020" customFormat="1" ht="12">
      <c r="B31" s="1792"/>
      <c r="C31" s="1040" t="s">
        <v>1530</v>
      </c>
      <c r="D31" s="1032"/>
      <c r="E31" s="1029">
        <v>411</v>
      </c>
      <c r="F31" s="1029">
        <v>310</v>
      </c>
      <c r="G31" s="1029">
        <v>1</v>
      </c>
      <c r="H31" s="1029">
        <v>1</v>
      </c>
      <c r="I31" s="1029">
        <v>1</v>
      </c>
      <c r="J31" s="1029">
        <v>1</v>
      </c>
      <c r="K31" s="1029">
        <v>1</v>
      </c>
      <c r="L31" s="1029">
        <v>1</v>
      </c>
      <c r="M31" s="1029">
        <v>0</v>
      </c>
      <c r="N31" s="1029">
        <v>0</v>
      </c>
      <c r="O31" s="1029">
        <v>22</v>
      </c>
      <c r="P31" s="1029">
        <v>22</v>
      </c>
      <c r="Q31" s="1029">
        <v>25</v>
      </c>
      <c r="R31" s="1029">
        <v>24</v>
      </c>
      <c r="S31" s="1029">
        <v>17</v>
      </c>
      <c r="T31" s="1029">
        <v>17</v>
      </c>
      <c r="U31" s="1029">
        <v>253</v>
      </c>
      <c r="V31" s="1029">
        <v>154</v>
      </c>
      <c r="W31" s="1029">
        <v>0</v>
      </c>
      <c r="X31" s="1029">
        <v>0</v>
      </c>
      <c r="Y31" s="1029">
        <v>45</v>
      </c>
      <c r="Z31" s="1029">
        <v>44</v>
      </c>
      <c r="AA31" s="1029">
        <v>2</v>
      </c>
      <c r="AB31" s="1029">
        <v>2</v>
      </c>
      <c r="AC31" s="1029">
        <v>4</v>
      </c>
      <c r="AD31" s="1029">
        <v>4</v>
      </c>
      <c r="AE31" s="1029">
        <v>0</v>
      </c>
      <c r="AF31" s="1029">
        <v>0</v>
      </c>
      <c r="AG31" s="1029">
        <v>1</v>
      </c>
      <c r="AH31" s="1029">
        <v>1</v>
      </c>
      <c r="AI31" s="1029">
        <v>0</v>
      </c>
      <c r="AJ31" s="1029">
        <v>0</v>
      </c>
      <c r="AK31" s="1029">
        <v>8</v>
      </c>
      <c r="AL31" s="1029">
        <v>8</v>
      </c>
      <c r="AM31" s="1029">
        <v>3</v>
      </c>
      <c r="AN31" s="1029">
        <v>3</v>
      </c>
      <c r="AO31" s="1029">
        <v>29</v>
      </c>
      <c r="AP31" s="1033">
        <v>29</v>
      </c>
    </row>
    <row r="32" spans="2:42" s="1020" customFormat="1" ht="12">
      <c r="B32" s="1792"/>
      <c r="C32" s="1040" t="s">
        <v>1531</v>
      </c>
      <c r="D32" s="1032"/>
      <c r="E32" s="1029">
        <f aca="true" t="shared" si="6" ref="E32:F39">SUM(G32,I32,K32,M32,O32,Q32,S32,U32,W32,Y32,AA32,AC32,AE32,AG32,AI32,AK32,AM32,AO32)</f>
        <v>255</v>
      </c>
      <c r="F32" s="1029">
        <f t="shared" si="6"/>
        <v>188</v>
      </c>
      <c r="G32" s="1029">
        <v>0</v>
      </c>
      <c r="H32" s="1029">
        <v>0</v>
      </c>
      <c r="I32" s="1029">
        <v>0</v>
      </c>
      <c r="J32" s="1029">
        <v>0</v>
      </c>
      <c r="K32" s="1029">
        <v>8</v>
      </c>
      <c r="L32" s="1029">
        <v>5</v>
      </c>
      <c r="M32" s="1029">
        <v>3</v>
      </c>
      <c r="N32" s="1029">
        <v>1</v>
      </c>
      <c r="O32" s="1029">
        <v>15</v>
      </c>
      <c r="P32" s="1029">
        <v>15</v>
      </c>
      <c r="Q32" s="1029">
        <v>17</v>
      </c>
      <c r="R32" s="1029">
        <v>17</v>
      </c>
      <c r="S32" s="1029">
        <v>5</v>
      </c>
      <c r="T32" s="1029">
        <v>5</v>
      </c>
      <c r="U32" s="1029">
        <v>150</v>
      </c>
      <c r="V32" s="1029">
        <v>91</v>
      </c>
      <c r="W32" s="1029">
        <v>3</v>
      </c>
      <c r="X32" s="1029">
        <v>3</v>
      </c>
      <c r="Y32" s="1029">
        <v>25</v>
      </c>
      <c r="Z32" s="1029">
        <v>28</v>
      </c>
      <c r="AA32" s="1029">
        <v>4</v>
      </c>
      <c r="AB32" s="1029">
        <v>4</v>
      </c>
      <c r="AC32" s="1029">
        <v>4</v>
      </c>
      <c r="AD32" s="1029">
        <v>4</v>
      </c>
      <c r="AE32" s="1029">
        <v>0</v>
      </c>
      <c r="AF32" s="1029">
        <v>0</v>
      </c>
      <c r="AG32" s="1029">
        <v>0</v>
      </c>
      <c r="AH32" s="1029">
        <v>0</v>
      </c>
      <c r="AI32" s="1029">
        <v>0</v>
      </c>
      <c r="AJ32" s="1029">
        <v>0</v>
      </c>
      <c r="AK32" s="1029">
        <v>7</v>
      </c>
      <c r="AL32" s="1029">
        <v>5</v>
      </c>
      <c r="AM32" s="1029">
        <v>0</v>
      </c>
      <c r="AN32" s="1029">
        <v>0</v>
      </c>
      <c r="AO32" s="1029">
        <v>14</v>
      </c>
      <c r="AP32" s="1033">
        <v>10</v>
      </c>
    </row>
    <row r="33" spans="2:42" s="1020" customFormat="1" ht="12">
      <c r="B33" s="1792"/>
      <c r="C33" s="1040" t="s">
        <v>1532</v>
      </c>
      <c r="D33" s="1032"/>
      <c r="E33" s="1029">
        <f t="shared" si="6"/>
        <v>384</v>
      </c>
      <c r="F33" s="1029">
        <f t="shared" si="6"/>
        <v>295</v>
      </c>
      <c r="G33" s="1029">
        <v>0</v>
      </c>
      <c r="H33" s="1029">
        <v>0</v>
      </c>
      <c r="I33" s="1029">
        <v>1</v>
      </c>
      <c r="J33" s="1029">
        <v>1</v>
      </c>
      <c r="K33" s="1029">
        <v>0</v>
      </c>
      <c r="L33" s="1029">
        <v>0</v>
      </c>
      <c r="M33" s="1029">
        <v>3</v>
      </c>
      <c r="N33" s="1029">
        <v>3</v>
      </c>
      <c r="O33" s="1029">
        <v>8</v>
      </c>
      <c r="P33" s="1029">
        <v>8</v>
      </c>
      <c r="Q33" s="1029">
        <v>10</v>
      </c>
      <c r="R33" s="1029">
        <v>10</v>
      </c>
      <c r="S33" s="1029">
        <v>0</v>
      </c>
      <c r="T33" s="1029">
        <v>0</v>
      </c>
      <c r="U33" s="1029">
        <v>276</v>
      </c>
      <c r="V33" s="1029">
        <v>191</v>
      </c>
      <c r="W33" s="1029">
        <v>10</v>
      </c>
      <c r="X33" s="1029">
        <v>10</v>
      </c>
      <c r="Y33" s="1029">
        <v>43</v>
      </c>
      <c r="Z33" s="1029">
        <v>39</v>
      </c>
      <c r="AA33" s="1029">
        <v>2</v>
      </c>
      <c r="AB33" s="1029">
        <v>2</v>
      </c>
      <c r="AC33" s="1029">
        <v>0</v>
      </c>
      <c r="AD33" s="1029">
        <v>0</v>
      </c>
      <c r="AE33" s="1029">
        <v>0</v>
      </c>
      <c r="AF33" s="1029">
        <v>0</v>
      </c>
      <c r="AG33" s="1029">
        <v>0</v>
      </c>
      <c r="AH33" s="1029">
        <v>0</v>
      </c>
      <c r="AI33" s="1029">
        <v>1</v>
      </c>
      <c r="AJ33" s="1029">
        <v>1</v>
      </c>
      <c r="AK33" s="1029">
        <v>6</v>
      </c>
      <c r="AL33" s="1029">
        <v>6</v>
      </c>
      <c r="AM33" s="1029">
        <v>1</v>
      </c>
      <c r="AN33" s="1029">
        <v>1</v>
      </c>
      <c r="AO33" s="1029">
        <v>23</v>
      </c>
      <c r="AP33" s="1033">
        <v>23</v>
      </c>
    </row>
    <row r="34" spans="2:42" s="1020" customFormat="1" ht="12">
      <c r="B34" s="1792"/>
      <c r="C34" s="1040" t="s">
        <v>1533</v>
      </c>
      <c r="D34" s="1032"/>
      <c r="E34" s="1029">
        <f t="shared" si="6"/>
        <v>101</v>
      </c>
      <c r="F34" s="1029">
        <f t="shared" si="6"/>
        <v>76</v>
      </c>
      <c r="G34" s="1029">
        <v>0</v>
      </c>
      <c r="H34" s="1029">
        <v>0</v>
      </c>
      <c r="I34" s="1029">
        <v>0</v>
      </c>
      <c r="J34" s="1029">
        <v>0</v>
      </c>
      <c r="K34" s="1029">
        <v>6</v>
      </c>
      <c r="L34" s="1029">
        <v>6</v>
      </c>
      <c r="M34" s="1029">
        <v>1</v>
      </c>
      <c r="N34" s="1029">
        <v>1</v>
      </c>
      <c r="O34" s="1029">
        <v>3</v>
      </c>
      <c r="P34" s="1029">
        <v>3</v>
      </c>
      <c r="Q34" s="1029">
        <v>3</v>
      </c>
      <c r="R34" s="1029">
        <v>3</v>
      </c>
      <c r="S34" s="1029">
        <v>3</v>
      </c>
      <c r="T34" s="1029">
        <v>3</v>
      </c>
      <c r="U34" s="1029">
        <v>60</v>
      </c>
      <c r="V34" s="1029">
        <v>35</v>
      </c>
      <c r="W34" s="1029">
        <v>1</v>
      </c>
      <c r="X34" s="1029">
        <v>1</v>
      </c>
      <c r="Y34" s="1029">
        <v>17</v>
      </c>
      <c r="Z34" s="1029">
        <v>17</v>
      </c>
      <c r="AA34" s="1029">
        <v>1</v>
      </c>
      <c r="AB34" s="1029">
        <v>1</v>
      </c>
      <c r="AC34" s="1029">
        <v>0</v>
      </c>
      <c r="AD34" s="1029">
        <v>0</v>
      </c>
      <c r="AE34" s="1029">
        <v>0</v>
      </c>
      <c r="AF34" s="1029">
        <v>0</v>
      </c>
      <c r="AG34" s="1029">
        <v>0</v>
      </c>
      <c r="AH34" s="1029">
        <v>0</v>
      </c>
      <c r="AI34" s="1029">
        <v>2</v>
      </c>
      <c r="AJ34" s="1029">
        <v>2</v>
      </c>
      <c r="AK34" s="1029">
        <v>1</v>
      </c>
      <c r="AL34" s="1029">
        <v>1</v>
      </c>
      <c r="AM34" s="1029">
        <v>0</v>
      </c>
      <c r="AN34" s="1029">
        <v>0</v>
      </c>
      <c r="AO34" s="1029">
        <v>3</v>
      </c>
      <c r="AP34" s="1033">
        <v>3</v>
      </c>
    </row>
    <row r="35" spans="2:42" s="1020" customFormat="1" ht="12">
      <c r="B35" s="1792"/>
      <c r="C35" s="1040" t="s">
        <v>1534</v>
      </c>
      <c r="D35" s="1032"/>
      <c r="E35" s="1029">
        <f t="shared" si="6"/>
        <v>139</v>
      </c>
      <c r="F35" s="1029">
        <f t="shared" si="6"/>
        <v>117</v>
      </c>
      <c r="G35" s="1029">
        <v>0</v>
      </c>
      <c r="H35" s="1029">
        <v>0</v>
      </c>
      <c r="I35" s="1029">
        <v>0</v>
      </c>
      <c r="J35" s="1029">
        <v>0</v>
      </c>
      <c r="K35" s="1029">
        <v>3</v>
      </c>
      <c r="L35" s="1029">
        <v>3</v>
      </c>
      <c r="M35" s="1029">
        <v>0</v>
      </c>
      <c r="N35" s="1029">
        <v>0</v>
      </c>
      <c r="O35" s="1029">
        <v>4</v>
      </c>
      <c r="P35" s="1029">
        <v>4</v>
      </c>
      <c r="Q35" s="1029">
        <v>7</v>
      </c>
      <c r="R35" s="1029">
        <v>7</v>
      </c>
      <c r="S35" s="1029">
        <v>1</v>
      </c>
      <c r="T35" s="1029">
        <v>1</v>
      </c>
      <c r="U35" s="1029">
        <v>109</v>
      </c>
      <c r="V35" s="1029">
        <v>87</v>
      </c>
      <c r="W35" s="1029">
        <v>1</v>
      </c>
      <c r="X35" s="1029">
        <v>1</v>
      </c>
      <c r="Y35" s="1029">
        <v>4</v>
      </c>
      <c r="Z35" s="1029">
        <v>4</v>
      </c>
      <c r="AA35" s="1029">
        <v>0</v>
      </c>
      <c r="AB35" s="1029">
        <v>0</v>
      </c>
      <c r="AC35" s="1029">
        <v>1</v>
      </c>
      <c r="AD35" s="1029">
        <v>1</v>
      </c>
      <c r="AE35" s="1029">
        <v>0</v>
      </c>
      <c r="AF35" s="1029">
        <v>0</v>
      </c>
      <c r="AG35" s="1029">
        <v>0</v>
      </c>
      <c r="AH35" s="1029">
        <v>0</v>
      </c>
      <c r="AI35" s="1029">
        <v>0</v>
      </c>
      <c r="AJ35" s="1029">
        <v>0</v>
      </c>
      <c r="AK35" s="1029">
        <v>4</v>
      </c>
      <c r="AL35" s="1029">
        <v>4</v>
      </c>
      <c r="AM35" s="1029">
        <v>1</v>
      </c>
      <c r="AN35" s="1029">
        <v>1</v>
      </c>
      <c r="AO35" s="1029">
        <v>4</v>
      </c>
      <c r="AP35" s="1033">
        <v>4</v>
      </c>
    </row>
    <row r="36" spans="2:42" s="1020" customFormat="1" ht="12">
      <c r="B36" s="1792"/>
      <c r="C36" s="1040" t="s">
        <v>1535</v>
      </c>
      <c r="D36" s="1032"/>
      <c r="E36" s="1029">
        <f t="shared" si="6"/>
        <v>0</v>
      </c>
      <c r="F36" s="1029">
        <f t="shared" si="6"/>
        <v>0</v>
      </c>
      <c r="G36" s="1029">
        <v>0</v>
      </c>
      <c r="H36" s="1029">
        <v>0</v>
      </c>
      <c r="I36" s="1029">
        <v>0</v>
      </c>
      <c r="J36" s="1029">
        <v>0</v>
      </c>
      <c r="K36" s="1029">
        <v>0</v>
      </c>
      <c r="L36" s="1029">
        <v>0</v>
      </c>
      <c r="M36" s="1029">
        <v>0</v>
      </c>
      <c r="N36" s="1029">
        <v>0</v>
      </c>
      <c r="O36" s="1029">
        <v>0</v>
      </c>
      <c r="P36" s="1029">
        <v>0</v>
      </c>
      <c r="Q36" s="1029">
        <v>0</v>
      </c>
      <c r="R36" s="1029">
        <v>0</v>
      </c>
      <c r="S36" s="1029">
        <v>0</v>
      </c>
      <c r="T36" s="1029">
        <v>0</v>
      </c>
      <c r="U36" s="1029">
        <v>0</v>
      </c>
      <c r="V36" s="1029">
        <v>0</v>
      </c>
      <c r="W36" s="1029">
        <v>0</v>
      </c>
      <c r="X36" s="1029">
        <v>0</v>
      </c>
      <c r="Y36" s="1029">
        <v>0</v>
      </c>
      <c r="Z36" s="1029">
        <v>0</v>
      </c>
      <c r="AA36" s="1029">
        <v>0</v>
      </c>
      <c r="AB36" s="1029">
        <v>0</v>
      </c>
      <c r="AC36" s="1029">
        <v>0</v>
      </c>
      <c r="AD36" s="1029">
        <v>0</v>
      </c>
      <c r="AE36" s="1029">
        <v>0</v>
      </c>
      <c r="AF36" s="1029">
        <v>0</v>
      </c>
      <c r="AG36" s="1029">
        <v>0</v>
      </c>
      <c r="AH36" s="1029">
        <v>0</v>
      </c>
      <c r="AI36" s="1029">
        <v>0</v>
      </c>
      <c r="AJ36" s="1029">
        <v>0</v>
      </c>
      <c r="AK36" s="1029">
        <v>0</v>
      </c>
      <c r="AL36" s="1029">
        <v>0</v>
      </c>
      <c r="AM36" s="1029">
        <v>0</v>
      </c>
      <c r="AN36" s="1029">
        <v>0</v>
      </c>
      <c r="AO36" s="1029">
        <v>0</v>
      </c>
      <c r="AP36" s="1033">
        <v>0</v>
      </c>
    </row>
    <row r="37" spans="2:42" s="1020" customFormat="1" ht="12">
      <c r="B37" s="1792"/>
      <c r="C37" s="1040" t="s">
        <v>1536</v>
      </c>
      <c r="D37" s="1032"/>
      <c r="E37" s="1029">
        <f t="shared" si="6"/>
        <v>0</v>
      </c>
      <c r="F37" s="1029">
        <f t="shared" si="6"/>
        <v>0</v>
      </c>
      <c r="G37" s="1029">
        <v>0</v>
      </c>
      <c r="H37" s="1029">
        <v>0</v>
      </c>
      <c r="I37" s="1029">
        <v>0</v>
      </c>
      <c r="J37" s="1029">
        <v>0</v>
      </c>
      <c r="K37" s="1029">
        <v>0</v>
      </c>
      <c r="L37" s="1029">
        <v>0</v>
      </c>
      <c r="M37" s="1029">
        <v>0</v>
      </c>
      <c r="N37" s="1029">
        <v>0</v>
      </c>
      <c r="O37" s="1029">
        <v>0</v>
      </c>
      <c r="P37" s="1029">
        <v>0</v>
      </c>
      <c r="Q37" s="1029">
        <v>0</v>
      </c>
      <c r="R37" s="1029">
        <v>0</v>
      </c>
      <c r="S37" s="1029">
        <v>0</v>
      </c>
      <c r="T37" s="1029">
        <v>0</v>
      </c>
      <c r="U37" s="1029">
        <v>0</v>
      </c>
      <c r="V37" s="1029">
        <v>0</v>
      </c>
      <c r="W37" s="1029">
        <v>0</v>
      </c>
      <c r="X37" s="1029">
        <v>0</v>
      </c>
      <c r="Y37" s="1029">
        <v>0</v>
      </c>
      <c r="Z37" s="1029">
        <v>0</v>
      </c>
      <c r="AA37" s="1029">
        <v>0</v>
      </c>
      <c r="AB37" s="1029">
        <v>0</v>
      </c>
      <c r="AC37" s="1029">
        <v>0</v>
      </c>
      <c r="AD37" s="1029">
        <v>0</v>
      </c>
      <c r="AE37" s="1029">
        <v>0</v>
      </c>
      <c r="AF37" s="1029">
        <v>0</v>
      </c>
      <c r="AG37" s="1029">
        <v>0</v>
      </c>
      <c r="AH37" s="1029">
        <v>0</v>
      </c>
      <c r="AI37" s="1029"/>
      <c r="AJ37" s="1029">
        <v>0</v>
      </c>
      <c r="AK37" s="1029">
        <v>0</v>
      </c>
      <c r="AL37" s="1029">
        <v>0</v>
      </c>
      <c r="AM37" s="1029">
        <v>0</v>
      </c>
      <c r="AN37" s="1029">
        <v>0</v>
      </c>
      <c r="AO37" s="1029">
        <v>0</v>
      </c>
      <c r="AP37" s="1033">
        <v>0</v>
      </c>
    </row>
    <row r="38" spans="2:42" s="1020" customFormat="1" ht="12">
      <c r="B38" s="1792"/>
      <c r="C38" s="1040" t="s">
        <v>1537</v>
      </c>
      <c r="D38" s="1032"/>
      <c r="E38" s="1029">
        <f t="shared" si="6"/>
        <v>68</v>
      </c>
      <c r="F38" s="1029">
        <f t="shared" si="6"/>
        <v>52</v>
      </c>
      <c r="G38" s="1029">
        <v>0</v>
      </c>
      <c r="H38" s="1029">
        <v>0</v>
      </c>
      <c r="I38" s="1029">
        <v>0</v>
      </c>
      <c r="J38" s="1029">
        <v>0</v>
      </c>
      <c r="K38" s="1029">
        <v>0</v>
      </c>
      <c r="L38" s="1029">
        <v>0</v>
      </c>
      <c r="M38" s="1029">
        <v>0</v>
      </c>
      <c r="N38" s="1029">
        <v>0</v>
      </c>
      <c r="O38" s="1029">
        <v>0</v>
      </c>
      <c r="P38" s="1029">
        <v>0</v>
      </c>
      <c r="Q38" s="1029">
        <v>6</v>
      </c>
      <c r="R38" s="1029">
        <v>6</v>
      </c>
      <c r="S38" s="1029">
        <v>0</v>
      </c>
      <c r="T38" s="1029">
        <v>0</v>
      </c>
      <c r="U38" s="1029">
        <v>52</v>
      </c>
      <c r="V38" s="1029">
        <v>34</v>
      </c>
      <c r="W38" s="1029">
        <v>0</v>
      </c>
      <c r="X38" s="1029">
        <v>0</v>
      </c>
      <c r="Y38" s="1029">
        <v>6</v>
      </c>
      <c r="Z38" s="1029">
        <v>8</v>
      </c>
      <c r="AA38" s="1029">
        <v>0</v>
      </c>
      <c r="AB38" s="1029">
        <v>0</v>
      </c>
      <c r="AC38" s="1029">
        <v>0</v>
      </c>
      <c r="AD38" s="1029">
        <v>0</v>
      </c>
      <c r="AE38" s="1029">
        <v>0</v>
      </c>
      <c r="AF38" s="1029">
        <v>0</v>
      </c>
      <c r="AG38" s="1029">
        <v>0</v>
      </c>
      <c r="AH38" s="1029"/>
      <c r="AI38" s="1029">
        <v>0</v>
      </c>
      <c r="AJ38" s="1029">
        <v>0</v>
      </c>
      <c r="AK38" s="1029">
        <v>0</v>
      </c>
      <c r="AL38" s="1029">
        <v>0</v>
      </c>
      <c r="AM38" s="1029">
        <v>1</v>
      </c>
      <c r="AN38" s="1029">
        <v>1</v>
      </c>
      <c r="AO38" s="1029">
        <v>3</v>
      </c>
      <c r="AP38" s="1033">
        <v>3</v>
      </c>
    </row>
    <row r="39" spans="2:42" s="1020" customFormat="1" ht="12">
      <c r="B39" s="1792"/>
      <c r="C39" s="1040" t="s">
        <v>1538</v>
      </c>
      <c r="D39" s="1032"/>
      <c r="E39" s="1029">
        <f t="shared" si="6"/>
        <v>53</v>
      </c>
      <c r="F39" s="1029">
        <f t="shared" si="6"/>
        <v>42</v>
      </c>
      <c r="G39" s="1029">
        <v>1</v>
      </c>
      <c r="H39" s="1029">
        <v>1</v>
      </c>
      <c r="I39" s="1029">
        <v>0</v>
      </c>
      <c r="J39" s="1029">
        <v>0</v>
      </c>
      <c r="K39" s="1029">
        <v>0</v>
      </c>
      <c r="L39" s="1029">
        <v>0</v>
      </c>
      <c r="M39" s="1029">
        <v>0</v>
      </c>
      <c r="N39" s="1029">
        <v>0</v>
      </c>
      <c r="O39" s="1029">
        <v>10</v>
      </c>
      <c r="P39" s="1029">
        <v>10</v>
      </c>
      <c r="Q39" s="1029">
        <v>6</v>
      </c>
      <c r="R39" s="1029">
        <v>6</v>
      </c>
      <c r="S39" s="1029">
        <v>1</v>
      </c>
      <c r="T39" s="1029">
        <v>1</v>
      </c>
      <c r="U39" s="1029">
        <v>21</v>
      </c>
      <c r="V39" s="1029">
        <v>10</v>
      </c>
      <c r="W39" s="1029">
        <v>0</v>
      </c>
      <c r="X39" s="1029">
        <v>0</v>
      </c>
      <c r="Y39" s="1029">
        <v>1</v>
      </c>
      <c r="Z39" s="1029">
        <v>1</v>
      </c>
      <c r="AA39" s="1029">
        <v>3</v>
      </c>
      <c r="AB39" s="1029">
        <v>3</v>
      </c>
      <c r="AC39" s="1029">
        <v>0</v>
      </c>
      <c r="AD39" s="1029">
        <v>0</v>
      </c>
      <c r="AE39" s="1029">
        <v>0</v>
      </c>
      <c r="AF39" s="1029">
        <v>0</v>
      </c>
      <c r="AG39" s="1029">
        <v>0</v>
      </c>
      <c r="AH39" s="1029">
        <v>0</v>
      </c>
      <c r="AI39" s="1029">
        <v>0</v>
      </c>
      <c r="AJ39" s="1029">
        <v>0</v>
      </c>
      <c r="AK39" s="1029">
        <v>1</v>
      </c>
      <c r="AL39" s="1029">
        <v>1</v>
      </c>
      <c r="AM39" s="1029">
        <v>3</v>
      </c>
      <c r="AN39" s="1029">
        <v>3</v>
      </c>
      <c r="AO39" s="1029">
        <v>6</v>
      </c>
      <c r="AP39" s="1033">
        <v>6</v>
      </c>
    </row>
    <row r="40" spans="2:42" s="1020" customFormat="1" ht="12">
      <c r="B40" s="1042"/>
      <c r="C40" s="1043"/>
      <c r="D40" s="1044"/>
      <c r="E40" s="1045"/>
      <c r="F40" s="1045"/>
      <c r="G40" s="1045"/>
      <c r="H40" s="1045"/>
      <c r="I40" s="1045"/>
      <c r="J40" s="1045"/>
      <c r="K40" s="1045"/>
      <c r="L40" s="1045"/>
      <c r="M40" s="1045"/>
      <c r="N40" s="1045"/>
      <c r="O40" s="1045"/>
      <c r="P40" s="1045"/>
      <c r="Q40" s="1045"/>
      <c r="R40" s="1045"/>
      <c r="S40" s="1045"/>
      <c r="T40" s="1045"/>
      <c r="U40" s="1045"/>
      <c r="V40" s="1045"/>
      <c r="W40" s="1045"/>
      <c r="X40" s="1045"/>
      <c r="Y40" s="1045"/>
      <c r="Z40" s="1045"/>
      <c r="AA40" s="1045"/>
      <c r="AB40" s="1045"/>
      <c r="AC40" s="1045"/>
      <c r="AD40" s="1045"/>
      <c r="AE40" s="1045"/>
      <c r="AF40" s="1045"/>
      <c r="AG40" s="1045"/>
      <c r="AH40" s="1045"/>
      <c r="AI40" s="1045"/>
      <c r="AJ40" s="1045"/>
      <c r="AK40" s="1045"/>
      <c r="AL40" s="1045"/>
      <c r="AM40" s="1045"/>
      <c r="AN40" s="1045"/>
      <c r="AO40" s="1045"/>
      <c r="AP40" s="1046"/>
    </row>
    <row r="41" spans="3:5" ht="14.25" customHeight="1">
      <c r="C41" s="1783" t="s">
        <v>1539</v>
      </c>
      <c r="D41" s="1783"/>
      <c r="E41" s="1783"/>
    </row>
  </sheetData>
  <mergeCells count="25">
    <mergeCell ref="K3:L3"/>
    <mergeCell ref="W3:X3"/>
    <mergeCell ref="AC3:AD3"/>
    <mergeCell ref="AE3:AF3"/>
    <mergeCell ref="M3:N3"/>
    <mergeCell ref="O3:P3"/>
    <mergeCell ref="Q3:R3"/>
    <mergeCell ref="S3:T3"/>
    <mergeCell ref="AG3:AH3"/>
    <mergeCell ref="AI3:AJ3"/>
    <mergeCell ref="AO3:AP3"/>
    <mergeCell ref="U3:V3"/>
    <mergeCell ref="Y3:Z3"/>
    <mergeCell ref="AA3:AB3"/>
    <mergeCell ref="AK3:AL3"/>
    <mergeCell ref="AM3:AN3"/>
    <mergeCell ref="C41:E41"/>
    <mergeCell ref="E3:F3"/>
    <mergeCell ref="G3:H3"/>
    <mergeCell ref="I3:J3"/>
    <mergeCell ref="B6:C6"/>
    <mergeCell ref="B7:C7"/>
    <mergeCell ref="B22:B39"/>
    <mergeCell ref="B3:D4"/>
    <mergeCell ref="B9:B20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" sqref="A1"/>
    </sheetView>
  </sheetViews>
  <sheetFormatPr defaultColWidth="9.00390625" defaultRowHeight="13.5"/>
  <cols>
    <col min="1" max="1" width="2.625" style="628" customWidth="1"/>
    <col min="2" max="2" width="13.625" style="628" customWidth="1"/>
    <col min="3" max="8" width="7.625" style="628" customWidth="1"/>
    <col min="9" max="9" width="13.625" style="628" customWidth="1"/>
    <col min="10" max="15" width="7.625" style="628" customWidth="1"/>
    <col min="16" max="16384" width="9.00390625" style="628" customWidth="1"/>
  </cols>
  <sheetData>
    <row r="1" spans="2:10" ht="14.25">
      <c r="B1" s="1047" t="s">
        <v>1546</v>
      </c>
      <c r="C1" s="1048"/>
      <c r="I1" s="1047"/>
      <c r="J1" s="1048"/>
    </row>
    <row r="2" spans="2:16" ht="14.25">
      <c r="B2" s="1047"/>
      <c r="C2" s="1048"/>
      <c r="I2" s="1047"/>
      <c r="J2" s="1048"/>
      <c r="M2" s="1808" t="s">
        <v>1125</v>
      </c>
      <c r="N2" s="1048" t="s">
        <v>1541</v>
      </c>
      <c r="O2" s="1048"/>
      <c r="P2" s="1048"/>
    </row>
    <row r="3" spans="2:16" ht="12.75" customHeight="1" thickBot="1">
      <c r="B3" s="327" t="s">
        <v>1542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1809"/>
      <c r="N3" s="1049" t="s">
        <v>1543</v>
      </c>
      <c r="O3" s="1049"/>
      <c r="P3" s="1049"/>
    </row>
    <row r="4" spans="1:15" ht="24.75" customHeight="1" thickTop="1">
      <c r="A4" s="335"/>
      <c r="B4" s="1804" t="s">
        <v>1544</v>
      </c>
      <c r="C4" s="883" t="s">
        <v>174</v>
      </c>
      <c r="D4" s="1050"/>
      <c r="E4" s="883"/>
      <c r="F4" s="883" t="s">
        <v>175</v>
      </c>
      <c r="G4" s="1050"/>
      <c r="H4" s="1051"/>
      <c r="I4" s="1806" t="s">
        <v>1544</v>
      </c>
      <c r="J4" s="883" t="s">
        <v>174</v>
      </c>
      <c r="K4" s="1050"/>
      <c r="L4" s="883"/>
      <c r="M4" s="883" t="s">
        <v>175</v>
      </c>
      <c r="N4" s="1050"/>
      <c r="O4" s="883"/>
    </row>
    <row r="5" spans="1:15" ht="24.75" customHeight="1">
      <c r="A5" s="335"/>
      <c r="B5" s="1805"/>
      <c r="C5" s="1053" t="s">
        <v>1545</v>
      </c>
      <c r="D5" s="364" t="s">
        <v>428</v>
      </c>
      <c r="E5" s="1054" t="s">
        <v>429</v>
      </c>
      <c r="F5" s="1053" t="s">
        <v>1545</v>
      </c>
      <c r="G5" s="364" t="s">
        <v>428</v>
      </c>
      <c r="H5" s="1055" t="s">
        <v>429</v>
      </c>
      <c r="I5" s="1807"/>
      <c r="J5" s="1053" t="s">
        <v>1545</v>
      </c>
      <c r="K5" s="364" t="s">
        <v>428</v>
      </c>
      <c r="L5" s="1054" t="s">
        <v>429</v>
      </c>
      <c r="M5" s="1053" t="s">
        <v>1545</v>
      </c>
      <c r="N5" s="364" t="s">
        <v>428</v>
      </c>
      <c r="O5" s="1054" t="s">
        <v>429</v>
      </c>
    </row>
    <row r="6" spans="1:15" ht="15" customHeight="1">
      <c r="A6" s="335"/>
      <c r="B6" s="335"/>
      <c r="C6" s="337"/>
      <c r="D6" s="337"/>
      <c r="E6" s="337"/>
      <c r="F6" s="337"/>
      <c r="G6" s="337"/>
      <c r="H6" s="1056"/>
      <c r="I6" s="335"/>
      <c r="J6" s="337"/>
      <c r="K6" s="337"/>
      <c r="L6" s="337"/>
      <c r="M6" s="337"/>
      <c r="N6" s="337"/>
      <c r="O6" s="338"/>
    </row>
    <row r="7" spans="1:15" ht="15" customHeight="1">
      <c r="A7" s="335"/>
      <c r="B7" s="1057" t="s">
        <v>1129</v>
      </c>
      <c r="C7" s="1058">
        <f aca="true" t="shared" si="0" ref="C7:H7">SUM(C9:C12,C14:C16,J7:J8,J10:J12,J14:J16)</f>
        <v>5690</v>
      </c>
      <c r="D7" s="1059">
        <f t="shared" si="0"/>
        <v>193</v>
      </c>
      <c r="E7" s="1059">
        <f t="shared" si="0"/>
        <v>7122</v>
      </c>
      <c r="F7" s="1059">
        <f t="shared" si="0"/>
        <v>5004</v>
      </c>
      <c r="G7" s="1059">
        <f t="shared" si="0"/>
        <v>184</v>
      </c>
      <c r="H7" s="1060">
        <f t="shared" si="0"/>
        <v>6305</v>
      </c>
      <c r="I7" s="347" t="s">
        <v>1534</v>
      </c>
      <c r="J7" s="352">
        <v>145</v>
      </c>
      <c r="K7" s="352">
        <v>7</v>
      </c>
      <c r="L7" s="352">
        <v>188</v>
      </c>
      <c r="M7" s="352">
        <v>128</v>
      </c>
      <c r="N7" s="352">
        <v>3</v>
      </c>
      <c r="O7" s="1061">
        <v>173</v>
      </c>
    </row>
    <row r="8" spans="1:15" ht="15" customHeight="1">
      <c r="A8" s="335"/>
      <c r="B8" s="347"/>
      <c r="C8" s="350"/>
      <c r="D8" s="350"/>
      <c r="E8" s="1062"/>
      <c r="F8" s="350"/>
      <c r="G8" s="350"/>
      <c r="H8" s="1063"/>
      <c r="I8" s="347" t="s">
        <v>1524</v>
      </c>
      <c r="J8" s="352">
        <v>413</v>
      </c>
      <c r="K8" s="352">
        <v>23</v>
      </c>
      <c r="L8" s="352">
        <v>469</v>
      </c>
      <c r="M8" s="352">
        <v>483</v>
      </c>
      <c r="N8" s="352">
        <v>22</v>
      </c>
      <c r="O8" s="1061">
        <v>600</v>
      </c>
    </row>
    <row r="9" spans="1:15" ht="15" customHeight="1">
      <c r="A9" s="335"/>
      <c r="B9" s="347" t="s">
        <v>1522</v>
      </c>
      <c r="C9" s="352">
        <v>1191</v>
      </c>
      <c r="D9" s="352">
        <v>24</v>
      </c>
      <c r="E9" s="352">
        <v>1451</v>
      </c>
      <c r="F9" s="352">
        <v>918</v>
      </c>
      <c r="G9" s="352">
        <v>20</v>
      </c>
      <c r="H9" s="1064">
        <v>1082</v>
      </c>
      <c r="I9" s="347"/>
      <c r="J9" s="352"/>
      <c r="K9" s="352"/>
      <c r="L9" s="352"/>
      <c r="M9" s="352"/>
      <c r="N9" s="352"/>
      <c r="O9" s="1061"/>
    </row>
    <row r="10" spans="1:15" ht="15" customHeight="1">
      <c r="A10" s="335"/>
      <c r="B10" s="347" t="s">
        <v>1532</v>
      </c>
      <c r="C10" s="352">
        <v>216</v>
      </c>
      <c r="D10" s="352">
        <v>8</v>
      </c>
      <c r="E10" s="352">
        <v>270</v>
      </c>
      <c r="F10" s="352">
        <v>156</v>
      </c>
      <c r="G10" s="352">
        <v>13</v>
      </c>
      <c r="H10" s="1064">
        <v>185</v>
      </c>
      <c r="I10" s="347" t="s">
        <v>1523</v>
      </c>
      <c r="J10" s="352">
        <v>848</v>
      </c>
      <c r="K10" s="352">
        <v>27</v>
      </c>
      <c r="L10" s="352">
        <v>1049</v>
      </c>
      <c r="M10" s="352">
        <v>657</v>
      </c>
      <c r="N10" s="352">
        <v>30</v>
      </c>
      <c r="O10" s="1061">
        <v>798</v>
      </c>
    </row>
    <row r="11" spans="1:15" ht="15" customHeight="1">
      <c r="A11" s="335"/>
      <c r="B11" s="347" t="s">
        <v>1531</v>
      </c>
      <c r="C11" s="352">
        <v>286</v>
      </c>
      <c r="D11" s="352">
        <v>8</v>
      </c>
      <c r="E11" s="352">
        <v>381</v>
      </c>
      <c r="F11" s="352">
        <v>268</v>
      </c>
      <c r="G11" s="352">
        <v>5</v>
      </c>
      <c r="H11" s="1064">
        <v>362</v>
      </c>
      <c r="I11" s="347" t="s">
        <v>1537</v>
      </c>
      <c r="J11" s="352">
        <v>51</v>
      </c>
      <c r="K11" s="352">
        <v>5</v>
      </c>
      <c r="L11" s="352">
        <v>64</v>
      </c>
      <c r="M11" s="352">
        <v>45</v>
      </c>
      <c r="N11" s="352">
        <v>2</v>
      </c>
      <c r="O11" s="1061">
        <v>62</v>
      </c>
    </row>
    <row r="12" spans="1:15" ht="15" customHeight="1">
      <c r="A12" s="335"/>
      <c r="B12" s="347" t="s">
        <v>1530</v>
      </c>
      <c r="C12" s="352">
        <v>363</v>
      </c>
      <c r="D12" s="352">
        <v>6</v>
      </c>
      <c r="E12" s="352">
        <v>423</v>
      </c>
      <c r="F12" s="352">
        <v>302</v>
      </c>
      <c r="G12" s="352">
        <v>10</v>
      </c>
      <c r="H12" s="1064">
        <v>360</v>
      </c>
      <c r="I12" s="347" t="s">
        <v>1529</v>
      </c>
      <c r="J12" s="352">
        <v>197</v>
      </c>
      <c r="K12" s="352">
        <v>11</v>
      </c>
      <c r="L12" s="352">
        <v>241</v>
      </c>
      <c r="M12" s="352">
        <v>140</v>
      </c>
      <c r="N12" s="352">
        <v>8</v>
      </c>
      <c r="O12" s="1061">
        <v>175</v>
      </c>
    </row>
    <row r="13" spans="1:15" ht="15" customHeight="1">
      <c r="A13" s="335"/>
      <c r="B13" s="347"/>
      <c r="C13" s="350"/>
      <c r="D13" s="350"/>
      <c r="E13" s="1062"/>
      <c r="F13" s="350"/>
      <c r="G13" s="350"/>
      <c r="H13" s="1063"/>
      <c r="I13" s="347"/>
      <c r="J13" s="352"/>
      <c r="K13" s="352"/>
      <c r="L13" s="352"/>
      <c r="M13" s="352"/>
      <c r="N13" s="352"/>
      <c r="O13" s="1061"/>
    </row>
    <row r="14" spans="1:15" ht="15" customHeight="1">
      <c r="A14" s="335"/>
      <c r="B14" s="347" t="s">
        <v>1527</v>
      </c>
      <c r="C14" s="352">
        <v>349</v>
      </c>
      <c r="D14" s="352">
        <v>8</v>
      </c>
      <c r="E14" s="352">
        <v>437</v>
      </c>
      <c r="F14" s="352">
        <v>437</v>
      </c>
      <c r="G14" s="352">
        <v>13</v>
      </c>
      <c r="H14" s="1064">
        <v>552</v>
      </c>
      <c r="I14" s="347" t="s">
        <v>1538</v>
      </c>
      <c r="J14" s="352">
        <v>39</v>
      </c>
      <c r="K14" s="1065">
        <v>0</v>
      </c>
      <c r="L14" s="352">
        <v>53</v>
      </c>
      <c r="M14" s="352">
        <v>32</v>
      </c>
      <c r="N14" s="352">
        <v>2</v>
      </c>
      <c r="O14" s="1061">
        <v>40</v>
      </c>
    </row>
    <row r="15" spans="1:15" ht="15" customHeight="1">
      <c r="A15" s="335"/>
      <c r="B15" s="347" t="s">
        <v>1533</v>
      </c>
      <c r="C15" s="352">
        <v>133</v>
      </c>
      <c r="D15" s="352">
        <v>9</v>
      </c>
      <c r="E15" s="352">
        <v>163</v>
      </c>
      <c r="F15" s="352">
        <v>149</v>
      </c>
      <c r="G15" s="352">
        <v>6</v>
      </c>
      <c r="H15" s="1064">
        <v>195</v>
      </c>
      <c r="I15" s="347" t="s">
        <v>1528</v>
      </c>
      <c r="J15" s="352">
        <v>393</v>
      </c>
      <c r="K15" s="352">
        <v>8</v>
      </c>
      <c r="L15" s="352">
        <v>567</v>
      </c>
      <c r="M15" s="352">
        <v>341</v>
      </c>
      <c r="N15" s="352">
        <v>13</v>
      </c>
      <c r="O15" s="1061">
        <v>458</v>
      </c>
    </row>
    <row r="16" spans="1:15" ht="15" customHeight="1">
      <c r="A16" s="335"/>
      <c r="B16" s="347" t="s">
        <v>1526</v>
      </c>
      <c r="C16" s="352">
        <v>435</v>
      </c>
      <c r="D16" s="352">
        <v>28</v>
      </c>
      <c r="E16" s="352">
        <v>573</v>
      </c>
      <c r="F16" s="352">
        <v>365</v>
      </c>
      <c r="G16" s="352">
        <v>21</v>
      </c>
      <c r="H16" s="1064">
        <v>522</v>
      </c>
      <c r="I16" s="347" t="s">
        <v>1525</v>
      </c>
      <c r="J16" s="352">
        <v>631</v>
      </c>
      <c r="K16" s="352">
        <v>21</v>
      </c>
      <c r="L16" s="352">
        <v>793</v>
      </c>
      <c r="M16" s="352">
        <v>583</v>
      </c>
      <c r="N16" s="352">
        <v>16</v>
      </c>
      <c r="O16" s="1061">
        <v>741</v>
      </c>
    </row>
    <row r="17" spans="1:15" ht="15" customHeight="1">
      <c r="A17" s="335"/>
      <c r="B17" s="376"/>
      <c r="C17" s="358"/>
      <c r="D17" s="358"/>
      <c r="E17" s="1066"/>
      <c r="F17" s="358"/>
      <c r="G17" s="358"/>
      <c r="H17" s="1067"/>
      <c r="I17" s="355"/>
      <c r="J17" s="358"/>
      <c r="K17" s="358"/>
      <c r="L17" s="1066"/>
      <c r="M17" s="358"/>
      <c r="N17" s="358"/>
      <c r="O17" s="1068"/>
    </row>
    <row r="18" spans="3:15" ht="12">
      <c r="C18" s="327"/>
      <c r="D18" s="327"/>
      <c r="E18" s="327"/>
      <c r="F18" s="327"/>
      <c r="G18" s="327"/>
      <c r="H18" s="327"/>
      <c r="J18" s="327"/>
      <c r="K18" s="327"/>
      <c r="L18" s="327"/>
      <c r="M18" s="327"/>
      <c r="N18" s="327"/>
      <c r="O18" s="327"/>
    </row>
    <row r="19" spans="3:15" ht="12">
      <c r="C19" s="327"/>
      <c r="D19" s="327"/>
      <c r="E19" s="327"/>
      <c r="F19" s="327"/>
      <c r="G19" s="327"/>
      <c r="H19" s="327"/>
      <c r="J19" s="327"/>
      <c r="K19" s="327"/>
      <c r="L19" s="327"/>
      <c r="M19" s="327"/>
      <c r="N19" s="327"/>
      <c r="O19" s="327"/>
    </row>
  </sheetData>
  <mergeCells count="3">
    <mergeCell ref="B4:B5"/>
    <mergeCell ref="I4:I5"/>
    <mergeCell ref="M2:M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Y85"/>
  <sheetViews>
    <sheetView workbookViewId="0" topLeftCell="A1">
      <selection activeCell="A1" sqref="A1"/>
    </sheetView>
  </sheetViews>
  <sheetFormatPr defaultColWidth="9.00390625" defaultRowHeight="13.5"/>
  <cols>
    <col min="1" max="1" width="1.625" style="61" customWidth="1"/>
    <col min="2" max="2" width="2.625" style="61" customWidth="1"/>
    <col min="3" max="3" width="8.125" style="61" customWidth="1"/>
    <col min="4" max="4" width="11.50390625" style="61" customWidth="1"/>
    <col min="5" max="5" width="8.625" style="61" customWidth="1"/>
    <col min="6" max="8" width="9.125" style="61" customWidth="1"/>
    <col min="9" max="11" width="8.625" style="61" customWidth="1"/>
    <col min="12" max="12" width="9.125" style="61" customWidth="1"/>
    <col min="13" max="23" width="8.625" style="61" customWidth="1"/>
    <col min="24" max="16384" width="9.00390625" style="61" customWidth="1"/>
  </cols>
  <sheetData>
    <row r="2" spans="2:25" ht="16.5" customHeight="1">
      <c r="B2" s="62" t="s">
        <v>1051</v>
      </c>
      <c r="W2" s="63"/>
      <c r="X2" s="63"/>
      <c r="Y2" s="63"/>
    </row>
    <row r="3" spans="3:23" ht="12.75" thickBot="1">
      <c r="C3" s="64"/>
      <c r="D3" s="64"/>
      <c r="E3" s="65"/>
      <c r="F3" s="65"/>
      <c r="G3" s="65"/>
      <c r="H3" s="65"/>
      <c r="I3" s="65"/>
      <c r="J3" s="65"/>
      <c r="K3" s="64"/>
      <c r="W3" s="66" t="s">
        <v>1037</v>
      </c>
    </row>
    <row r="4" spans="2:24" ht="21" customHeight="1" thickTop="1">
      <c r="B4" s="1247" t="s">
        <v>1038</v>
      </c>
      <c r="C4" s="1248"/>
      <c r="D4" s="67" t="s">
        <v>1023</v>
      </c>
      <c r="E4" s="67" t="s">
        <v>1039</v>
      </c>
      <c r="F4" s="67" t="s">
        <v>1040</v>
      </c>
      <c r="G4" s="67" t="s">
        <v>1041</v>
      </c>
      <c r="H4" s="67" t="s">
        <v>1042</v>
      </c>
      <c r="I4" s="67" t="s">
        <v>1043</v>
      </c>
      <c r="J4" s="67" t="s">
        <v>1044</v>
      </c>
      <c r="K4" s="67" t="s">
        <v>1024</v>
      </c>
      <c r="L4" s="67" t="s">
        <v>1025</v>
      </c>
      <c r="M4" s="67" t="s">
        <v>1026</v>
      </c>
      <c r="N4" s="67" t="s">
        <v>1027</v>
      </c>
      <c r="O4" s="67" t="s">
        <v>1028</v>
      </c>
      <c r="P4" s="67" t="s">
        <v>1029</v>
      </c>
      <c r="Q4" s="67" t="s">
        <v>1030</v>
      </c>
      <c r="R4" s="67" t="s">
        <v>1031</v>
      </c>
      <c r="S4" s="67" t="s">
        <v>1032</v>
      </c>
      <c r="T4" s="67" t="s">
        <v>1033</v>
      </c>
      <c r="U4" s="67" t="s">
        <v>1034</v>
      </c>
      <c r="V4" s="67" t="s">
        <v>1035</v>
      </c>
      <c r="W4" s="67" t="s">
        <v>1045</v>
      </c>
      <c r="X4" s="68"/>
    </row>
    <row r="5" spans="2:24" ht="6" customHeight="1">
      <c r="B5" s="69"/>
      <c r="C5" s="70"/>
      <c r="D5" s="71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68"/>
    </row>
    <row r="6" spans="2:24" ht="6" customHeight="1">
      <c r="B6" s="69"/>
      <c r="C6" s="70"/>
      <c r="D6" s="69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68"/>
    </row>
    <row r="7" spans="2:24" ht="13.5" customHeight="1">
      <c r="B7" s="1244" t="s">
        <v>1046</v>
      </c>
      <c r="C7" s="1246"/>
      <c r="D7" s="74">
        <v>1263103</v>
      </c>
      <c r="E7" s="75">
        <v>94913</v>
      </c>
      <c r="F7" s="75">
        <v>111075</v>
      </c>
      <c r="G7" s="75">
        <v>142584</v>
      </c>
      <c r="H7" s="75">
        <v>126487</v>
      </c>
      <c r="I7" s="75">
        <v>79733</v>
      </c>
      <c r="J7" s="75">
        <v>86366</v>
      </c>
      <c r="K7" s="75">
        <v>98851</v>
      </c>
      <c r="L7" s="75">
        <v>102877</v>
      </c>
      <c r="M7" s="75">
        <v>85758</v>
      </c>
      <c r="N7" s="75">
        <v>69609</v>
      </c>
      <c r="O7" s="75">
        <v>67257</v>
      </c>
      <c r="P7" s="75">
        <v>58802</v>
      </c>
      <c r="Q7" s="75">
        <v>51535</v>
      </c>
      <c r="R7" s="75">
        <v>37970</v>
      </c>
      <c r="S7" s="75">
        <v>25322</v>
      </c>
      <c r="T7" s="75">
        <v>15287</v>
      </c>
      <c r="U7" s="75">
        <v>6318</v>
      </c>
      <c r="V7" s="75">
        <v>2061</v>
      </c>
      <c r="W7" s="75">
        <v>498</v>
      </c>
      <c r="X7" s="68"/>
    </row>
    <row r="8" spans="2:24" ht="13.5" customHeight="1">
      <c r="B8" s="1235" t="s">
        <v>1047</v>
      </c>
      <c r="C8" s="1236"/>
      <c r="D8" s="74">
        <f>SUM(E8:W8)</f>
        <v>1218208</v>
      </c>
      <c r="E8" s="75">
        <v>85983</v>
      </c>
      <c r="F8" s="75">
        <v>88490</v>
      </c>
      <c r="G8" s="75">
        <v>105915</v>
      </c>
      <c r="H8" s="75">
        <v>110411</v>
      </c>
      <c r="I8" s="75">
        <v>98974</v>
      </c>
      <c r="J8" s="75">
        <v>72280</v>
      </c>
      <c r="K8" s="75">
        <v>81996</v>
      </c>
      <c r="L8" s="75">
        <v>94465</v>
      </c>
      <c r="M8" s="75">
        <v>98831</v>
      </c>
      <c r="N8" s="75">
        <v>87695</v>
      </c>
      <c r="O8" s="75">
        <v>68392</v>
      </c>
      <c r="P8" s="75">
        <v>61790</v>
      </c>
      <c r="Q8" s="75">
        <v>56131</v>
      </c>
      <c r="R8" s="75">
        <v>43957</v>
      </c>
      <c r="S8" s="75">
        <v>32977</v>
      </c>
      <c r="T8" s="75">
        <v>17984</v>
      </c>
      <c r="U8" s="75">
        <v>8692</v>
      </c>
      <c r="V8" s="75">
        <v>2619</v>
      </c>
      <c r="W8" s="75">
        <v>626</v>
      </c>
      <c r="X8" s="68"/>
    </row>
    <row r="9" spans="2:24" s="76" customFormat="1" ht="6" customHeight="1">
      <c r="B9" s="77"/>
      <c r="C9" s="78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1"/>
    </row>
    <row r="10" spans="2:24" s="76" customFormat="1" ht="13.5" customHeight="1">
      <c r="B10" s="1237" t="s">
        <v>1036</v>
      </c>
      <c r="C10" s="1238"/>
      <c r="D10" s="82">
        <f aca="true" t="shared" si="0" ref="D10:W10">SUM(D12,D29)</f>
        <v>1214021</v>
      </c>
      <c r="E10" s="83">
        <f t="shared" si="0"/>
        <v>85183</v>
      </c>
      <c r="F10" s="83">
        <f t="shared" si="0"/>
        <v>87232</v>
      </c>
      <c r="G10" s="83">
        <f t="shared" si="0"/>
        <v>103021</v>
      </c>
      <c r="H10" s="83">
        <f t="shared" si="0"/>
        <v>105452</v>
      </c>
      <c r="I10" s="83">
        <f t="shared" si="0"/>
        <v>96220</v>
      </c>
      <c r="J10" s="83">
        <f t="shared" si="0"/>
        <v>74824</v>
      </c>
      <c r="K10" s="83">
        <f t="shared" si="0"/>
        <v>80229</v>
      </c>
      <c r="L10" s="83">
        <f t="shared" si="0"/>
        <v>92436</v>
      </c>
      <c r="M10" s="83">
        <f t="shared" si="0"/>
        <v>98075</v>
      </c>
      <c r="N10" s="83">
        <f t="shared" si="0"/>
        <v>91703</v>
      </c>
      <c r="O10" s="83">
        <f t="shared" si="0"/>
        <v>70382</v>
      </c>
      <c r="P10" s="83">
        <f t="shared" si="0"/>
        <v>61319</v>
      </c>
      <c r="Q10" s="83">
        <f t="shared" si="0"/>
        <v>56962</v>
      </c>
      <c r="R10" s="83">
        <f t="shared" si="0"/>
        <v>44941</v>
      </c>
      <c r="S10" s="83">
        <f t="shared" si="0"/>
        <v>34475</v>
      </c>
      <c r="T10" s="83">
        <f t="shared" si="0"/>
        <v>19019</v>
      </c>
      <c r="U10" s="83">
        <f t="shared" si="0"/>
        <v>9082</v>
      </c>
      <c r="V10" s="83">
        <f t="shared" si="0"/>
        <v>2821</v>
      </c>
      <c r="W10" s="83">
        <f t="shared" si="0"/>
        <v>645</v>
      </c>
      <c r="X10" s="81"/>
    </row>
    <row r="11" spans="2:24" s="84" customFormat="1" ht="6" customHeight="1">
      <c r="B11" s="85"/>
      <c r="C11" s="86"/>
      <c r="D11" s="87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9"/>
    </row>
    <row r="12" spans="2:24" s="90" customFormat="1" ht="13.5" customHeight="1">
      <c r="B12" s="1249" t="s">
        <v>1048</v>
      </c>
      <c r="C12" s="1250"/>
      <c r="D12" s="82">
        <f aca="true" t="shared" si="1" ref="D12:W12">SUM(D14:D26)</f>
        <v>824439</v>
      </c>
      <c r="E12" s="93">
        <f t="shared" si="1"/>
        <v>61195</v>
      </c>
      <c r="F12" s="93">
        <f t="shared" si="1"/>
        <v>60431</v>
      </c>
      <c r="G12" s="93">
        <f t="shared" si="1"/>
        <v>66745</v>
      </c>
      <c r="H12" s="93">
        <f t="shared" si="1"/>
        <v>70218</v>
      </c>
      <c r="I12" s="93">
        <f t="shared" si="1"/>
        <v>68323</v>
      </c>
      <c r="J12" s="93">
        <f t="shared" si="1"/>
        <v>54780</v>
      </c>
      <c r="K12" s="93">
        <f t="shared" si="1"/>
        <v>57509</v>
      </c>
      <c r="L12" s="93">
        <f t="shared" si="1"/>
        <v>64155</v>
      </c>
      <c r="M12" s="93">
        <f t="shared" si="1"/>
        <v>65996</v>
      </c>
      <c r="N12" s="93">
        <f t="shared" si="1"/>
        <v>60640</v>
      </c>
      <c r="O12" s="93">
        <f t="shared" si="1"/>
        <v>46041</v>
      </c>
      <c r="P12" s="93">
        <f t="shared" si="1"/>
        <v>40523</v>
      </c>
      <c r="Q12" s="93">
        <f t="shared" si="1"/>
        <v>36955</v>
      </c>
      <c r="R12" s="93">
        <f t="shared" si="1"/>
        <v>28849</v>
      </c>
      <c r="S12" s="93">
        <f t="shared" si="1"/>
        <v>21916</v>
      </c>
      <c r="T12" s="93">
        <f t="shared" si="1"/>
        <v>12076</v>
      </c>
      <c r="U12" s="93">
        <f t="shared" si="1"/>
        <v>5799</v>
      </c>
      <c r="V12" s="93">
        <f t="shared" si="1"/>
        <v>1853</v>
      </c>
      <c r="W12" s="93">
        <f t="shared" si="1"/>
        <v>435</v>
      </c>
      <c r="X12" s="82"/>
    </row>
    <row r="13" spans="2:24" ht="12.75" customHeight="1">
      <c r="B13" s="68"/>
      <c r="C13" s="94"/>
      <c r="D13" s="95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68"/>
    </row>
    <row r="14" spans="2:25" ht="15" customHeight="1">
      <c r="B14" s="68"/>
      <c r="C14" s="97" t="s">
        <v>958</v>
      </c>
      <c r="D14" s="98">
        <f aca="true" t="shared" si="2" ref="D14:D26">SUM(E14:W14)</f>
        <v>209026</v>
      </c>
      <c r="E14" s="99">
        <v>16699</v>
      </c>
      <c r="F14" s="99">
        <v>15096</v>
      </c>
      <c r="G14" s="99">
        <v>15440</v>
      </c>
      <c r="H14" s="99">
        <v>17838</v>
      </c>
      <c r="I14" s="99">
        <v>19784</v>
      </c>
      <c r="J14" s="99">
        <v>15966</v>
      </c>
      <c r="K14" s="99">
        <v>15786</v>
      </c>
      <c r="L14" s="99">
        <v>16205</v>
      </c>
      <c r="M14" s="99">
        <v>16045</v>
      </c>
      <c r="N14" s="99">
        <v>15036</v>
      </c>
      <c r="O14" s="99">
        <v>10860</v>
      </c>
      <c r="P14" s="99">
        <v>9657</v>
      </c>
      <c r="Q14" s="99">
        <v>8615</v>
      </c>
      <c r="R14" s="99">
        <v>6676</v>
      </c>
      <c r="S14" s="99">
        <v>4764</v>
      </c>
      <c r="T14" s="99">
        <v>2716</v>
      </c>
      <c r="U14" s="99">
        <v>1324</v>
      </c>
      <c r="V14" s="99">
        <v>408</v>
      </c>
      <c r="W14" s="100">
        <v>111</v>
      </c>
      <c r="X14" s="68"/>
      <c r="Y14" s="101"/>
    </row>
    <row r="15" spans="2:25" ht="15" customHeight="1">
      <c r="B15" s="68"/>
      <c r="C15" s="97" t="s">
        <v>959</v>
      </c>
      <c r="D15" s="98">
        <f t="shared" si="2"/>
        <v>92619</v>
      </c>
      <c r="E15" s="99">
        <v>6997</v>
      </c>
      <c r="F15" s="99">
        <v>6850</v>
      </c>
      <c r="G15" s="99">
        <v>7400</v>
      </c>
      <c r="H15" s="99">
        <v>8011</v>
      </c>
      <c r="I15" s="99">
        <v>8573</v>
      </c>
      <c r="J15" s="99">
        <v>6034</v>
      </c>
      <c r="K15" s="99">
        <v>6350</v>
      </c>
      <c r="L15" s="99">
        <v>6851</v>
      </c>
      <c r="M15" s="99">
        <v>7157</v>
      </c>
      <c r="N15" s="99">
        <v>6940</v>
      </c>
      <c r="O15" s="99">
        <v>5378</v>
      </c>
      <c r="P15" s="99">
        <v>4478</v>
      </c>
      <c r="Q15" s="99">
        <v>3856</v>
      </c>
      <c r="R15" s="99">
        <v>3058</v>
      </c>
      <c r="S15" s="99">
        <v>2576</v>
      </c>
      <c r="T15" s="99">
        <v>1290</v>
      </c>
      <c r="U15" s="99">
        <v>597</v>
      </c>
      <c r="V15" s="99">
        <v>183</v>
      </c>
      <c r="W15" s="100">
        <v>40</v>
      </c>
      <c r="X15" s="68"/>
      <c r="Y15" s="101"/>
    </row>
    <row r="16" spans="2:25" ht="15" customHeight="1">
      <c r="B16" s="68"/>
      <c r="C16" s="97" t="s">
        <v>960</v>
      </c>
      <c r="D16" s="98">
        <f t="shared" si="2"/>
        <v>94425</v>
      </c>
      <c r="E16" s="99">
        <v>7208</v>
      </c>
      <c r="F16" s="99">
        <v>7289</v>
      </c>
      <c r="G16" s="99">
        <v>7886</v>
      </c>
      <c r="H16" s="99">
        <v>8352</v>
      </c>
      <c r="I16" s="99">
        <v>6598</v>
      </c>
      <c r="J16" s="99">
        <v>6016</v>
      </c>
      <c r="K16" s="99">
        <v>6411</v>
      </c>
      <c r="L16" s="99">
        <v>7526</v>
      </c>
      <c r="M16" s="99">
        <v>7603</v>
      </c>
      <c r="N16" s="99">
        <v>6647</v>
      </c>
      <c r="O16" s="99">
        <v>5293</v>
      </c>
      <c r="P16" s="99">
        <v>4847</v>
      </c>
      <c r="Q16" s="99">
        <v>4388</v>
      </c>
      <c r="R16" s="99">
        <v>3407</v>
      </c>
      <c r="S16" s="99">
        <v>2566</v>
      </c>
      <c r="T16" s="99">
        <v>1384</v>
      </c>
      <c r="U16" s="99">
        <v>713</v>
      </c>
      <c r="V16" s="99">
        <v>224</v>
      </c>
      <c r="W16" s="100">
        <v>67</v>
      </c>
      <c r="X16" s="68"/>
      <c r="Y16" s="101"/>
    </row>
    <row r="17" spans="2:25" ht="15" customHeight="1">
      <c r="B17" s="68"/>
      <c r="C17" s="97" t="s">
        <v>961</v>
      </c>
      <c r="D17" s="98">
        <f t="shared" si="2"/>
        <v>95487</v>
      </c>
      <c r="E17" s="99">
        <v>7372</v>
      </c>
      <c r="F17" s="99">
        <v>7294</v>
      </c>
      <c r="G17" s="99">
        <v>7635</v>
      </c>
      <c r="H17" s="99">
        <v>7492</v>
      </c>
      <c r="I17" s="99">
        <v>6786</v>
      </c>
      <c r="J17" s="99">
        <v>6703</v>
      </c>
      <c r="K17" s="99">
        <v>6924</v>
      </c>
      <c r="L17" s="99">
        <v>7876</v>
      </c>
      <c r="M17" s="99">
        <v>7984</v>
      </c>
      <c r="N17" s="99">
        <v>7008</v>
      </c>
      <c r="O17" s="99">
        <v>5609</v>
      </c>
      <c r="P17" s="99">
        <v>4824</v>
      </c>
      <c r="Q17" s="99">
        <v>4253</v>
      </c>
      <c r="R17" s="99">
        <v>3210</v>
      </c>
      <c r="S17" s="99">
        <v>2383</v>
      </c>
      <c r="T17" s="99">
        <v>1286</v>
      </c>
      <c r="U17" s="99">
        <v>612</v>
      </c>
      <c r="V17" s="99">
        <v>191</v>
      </c>
      <c r="W17" s="100">
        <v>45</v>
      </c>
      <c r="X17" s="68"/>
      <c r="Y17" s="101"/>
    </row>
    <row r="18" spans="2:25" ht="15" customHeight="1">
      <c r="B18" s="68"/>
      <c r="C18" s="97" t="s">
        <v>962</v>
      </c>
      <c r="D18" s="98">
        <f t="shared" si="2"/>
        <v>41905</v>
      </c>
      <c r="E18" s="99">
        <v>3212</v>
      </c>
      <c r="F18" s="99">
        <v>3266</v>
      </c>
      <c r="G18" s="99">
        <v>3844</v>
      </c>
      <c r="H18" s="99">
        <v>3736</v>
      </c>
      <c r="I18" s="99">
        <v>3218</v>
      </c>
      <c r="J18" s="99">
        <v>2804</v>
      </c>
      <c r="K18" s="99">
        <v>2951</v>
      </c>
      <c r="L18" s="99">
        <v>3232</v>
      </c>
      <c r="M18" s="99">
        <v>3471</v>
      </c>
      <c r="N18" s="99">
        <v>3072</v>
      </c>
      <c r="O18" s="99">
        <v>2370</v>
      </c>
      <c r="P18" s="99">
        <v>1936</v>
      </c>
      <c r="Q18" s="99">
        <v>1725</v>
      </c>
      <c r="R18" s="99">
        <v>1295</v>
      </c>
      <c r="S18" s="99">
        <v>971</v>
      </c>
      <c r="T18" s="99">
        <v>527</v>
      </c>
      <c r="U18" s="99">
        <v>210</v>
      </c>
      <c r="V18" s="99">
        <v>55</v>
      </c>
      <c r="W18" s="99">
        <v>10</v>
      </c>
      <c r="X18" s="68"/>
      <c r="Y18" s="101"/>
    </row>
    <row r="19" spans="2:25" ht="15" customHeight="1">
      <c r="B19" s="68"/>
      <c r="C19" s="97" t="s">
        <v>963</v>
      </c>
      <c r="D19" s="98">
        <f t="shared" si="2"/>
        <v>38702</v>
      </c>
      <c r="E19" s="99">
        <v>2653</v>
      </c>
      <c r="F19" s="99">
        <v>2831</v>
      </c>
      <c r="G19" s="99">
        <v>3387</v>
      </c>
      <c r="H19" s="99">
        <v>3448</v>
      </c>
      <c r="I19" s="99">
        <v>3093</v>
      </c>
      <c r="J19" s="99">
        <v>2238</v>
      </c>
      <c r="K19" s="99">
        <v>2522</v>
      </c>
      <c r="L19" s="99">
        <v>2943</v>
      </c>
      <c r="M19" s="99">
        <v>3173</v>
      </c>
      <c r="N19" s="99">
        <v>2875</v>
      </c>
      <c r="O19" s="99">
        <v>2080</v>
      </c>
      <c r="P19" s="99">
        <v>1948</v>
      </c>
      <c r="Q19" s="99">
        <v>1765</v>
      </c>
      <c r="R19" s="99">
        <v>1478</v>
      </c>
      <c r="S19" s="99">
        <v>1157</v>
      </c>
      <c r="T19" s="99">
        <v>663</v>
      </c>
      <c r="U19" s="99">
        <v>322</v>
      </c>
      <c r="V19" s="99">
        <v>104</v>
      </c>
      <c r="W19" s="99">
        <v>22</v>
      </c>
      <c r="X19" s="68"/>
      <c r="Y19" s="101"/>
    </row>
    <row r="20" spans="2:25" ht="15" customHeight="1">
      <c r="B20" s="68"/>
      <c r="C20" s="97" t="s">
        <v>964</v>
      </c>
      <c r="D20" s="98">
        <f t="shared" si="2"/>
        <v>38002</v>
      </c>
      <c r="E20" s="99">
        <v>2494</v>
      </c>
      <c r="F20" s="99">
        <v>2627</v>
      </c>
      <c r="G20" s="99">
        <v>3122</v>
      </c>
      <c r="H20" s="99">
        <v>3237</v>
      </c>
      <c r="I20" s="99">
        <v>3012</v>
      </c>
      <c r="J20" s="99">
        <v>2261</v>
      </c>
      <c r="K20" s="99">
        <v>2534</v>
      </c>
      <c r="L20" s="99">
        <v>2846</v>
      </c>
      <c r="M20" s="99">
        <v>3137</v>
      </c>
      <c r="N20" s="99">
        <v>3013</v>
      </c>
      <c r="O20" s="99">
        <v>2202</v>
      </c>
      <c r="P20" s="99">
        <v>1960</v>
      </c>
      <c r="Q20" s="99">
        <v>1858</v>
      </c>
      <c r="R20" s="99">
        <v>1428</v>
      </c>
      <c r="S20" s="99">
        <v>1154</v>
      </c>
      <c r="T20" s="99">
        <v>678</v>
      </c>
      <c r="U20" s="99">
        <v>311</v>
      </c>
      <c r="V20" s="99">
        <v>107</v>
      </c>
      <c r="W20" s="99">
        <v>21</v>
      </c>
      <c r="X20" s="68"/>
      <c r="Y20" s="101"/>
    </row>
    <row r="21" spans="2:25" ht="15" customHeight="1">
      <c r="B21" s="68"/>
      <c r="C21" s="97" t="s">
        <v>965</v>
      </c>
      <c r="D21" s="98">
        <f t="shared" si="2"/>
        <v>33333</v>
      </c>
      <c r="E21" s="99">
        <v>2004</v>
      </c>
      <c r="F21" s="99">
        <v>2294</v>
      </c>
      <c r="G21" s="99">
        <v>2958</v>
      </c>
      <c r="H21" s="99">
        <v>2932</v>
      </c>
      <c r="I21" s="99">
        <v>2363</v>
      </c>
      <c r="J21" s="99">
        <v>1633</v>
      </c>
      <c r="K21" s="99">
        <v>1983</v>
      </c>
      <c r="L21" s="99">
        <v>2512</v>
      </c>
      <c r="M21" s="99">
        <v>2936</v>
      </c>
      <c r="N21" s="99">
        <v>2580</v>
      </c>
      <c r="O21" s="99">
        <v>2004</v>
      </c>
      <c r="P21" s="99">
        <v>1857</v>
      </c>
      <c r="Q21" s="99">
        <v>1757</v>
      </c>
      <c r="R21" s="99">
        <v>1425</v>
      </c>
      <c r="S21" s="99">
        <v>1045</v>
      </c>
      <c r="T21" s="99">
        <v>596</v>
      </c>
      <c r="U21" s="99">
        <v>329</v>
      </c>
      <c r="V21" s="99">
        <v>105</v>
      </c>
      <c r="W21" s="99">
        <v>20</v>
      </c>
      <c r="X21" s="68"/>
      <c r="Y21" s="101"/>
    </row>
    <row r="22" spans="2:25" ht="15" customHeight="1">
      <c r="B22" s="68"/>
      <c r="C22" s="97" t="s">
        <v>966</v>
      </c>
      <c r="D22" s="98">
        <f t="shared" si="2"/>
        <v>33155</v>
      </c>
      <c r="E22" s="99">
        <v>2311</v>
      </c>
      <c r="F22" s="99">
        <v>2366</v>
      </c>
      <c r="G22" s="99">
        <v>2698</v>
      </c>
      <c r="H22" s="99">
        <v>2619</v>
      </c>
      <c r="I22" s="99">
        <v>2466</v>
      </c>
      <c r="J22" s="99">
        <v>2031</v>
      </c>
      <c r="K22" s="99">
        <v>2267</v>
      </c>
      <c r="L22" s="99">
        <v>2606</v>
      </c>
      <c r="M22" s="99">
        <v>2595</v>
      </c>
      <c r="N22" s="99">
        <v>2628</v>
      </c>
      <c r="O22" s="99">
        <v>1976</v>
      </c>
      <c r="P22" s="99">
        <v>1612</v>
      </c>
      <c r="Q22" s="99">
        <v>1645</v>
      </c>
      <c r="R22" s="99">
        <v>1300</v>
      </c>
      <c r="S22" s="99">
        <v>1062</v>
      </c>
      <c r="T22" s="99">
        <v>612</v>
      </c>
      <c r="U22" s="99">
        <v>266</v>
      </c>
      <c r="V22" s="99">
        <v>78</v>
      </c>
      <c r="W22" s="100">
        <v>17</v>
      </c>
      <c r="X22" s="68"/>
      <c r="Y22" s="101"/>
    </row>
    <row r="23" spans="2:25" ht="15" customHeight="1">
      <c r="B23" s="68"/>
      <c r="C23" s="97" t="s">
        <v>967</v>
      </c>
      <c r="D23" s="98">
        <f t="shared" si="2"/>
        <v>45809</v>
      </c>
      <c r="E23" s="99">
        <v>3411</v>
      </c>
      <c r="F23" s="99">
        <v>3201</v>
      </c>
      <c r="G23" s="99">
        <v>3572</v>
      </c>
      <c r="H23" s="99">
        <v>3790</v>
      </c>
      <c r="I23" s="99">
        <v>3995</v>
      </c>
      <c r="J23" s="99">
        <v>3190</v>
      </c>
      <c r="K23" s="99">
        <v>3262</v>
      </c>
      <c r="L23" s="99">
        <v>3548</v>
      </c>
      <c r="M23" s="99">
        <v>3541</v>
      </c>
      <c r="N23" s="99">
        <v>3273</v>
      </c>
      <c r="O23" s="99">
        <v>2520</v>
      </c>
      <c r="P23" s="99">
        <v>2297</v>
      </c>
      <c r="Q23" s="99">
        <v>2180</v>
      </c>
      <c r="R23" s="99">
        <v>1626</v>
      </c>
      <c r="S23" s="99">
        <v>1232</v>
      </c>
      <c r="T23" s="99">
        <v>650</v>
      </c>
      <c r="U23" s="99">
        <v>347</v>
      </c>
      <c r="V23" s="99">
        <v>140</v>
      </c>
      <c r="W23" s="100">
        <v>34</v>
      </c>
      <c r="X23" s="68"/>
      <c r="Y23" s="101"/>
    </row>
    <row r="24" spans="2:25" ht="15" customHeight="1">
      <c r="B24" s="68"/>
      <c r="C24" s="97" t="s">
        <v>968</v>
      </c>
      <c r="D24" s="98">
        <f t="shared" si="2"/>
        <v>39248</v>
      </c>
      <c r="E24" s="99">
        <v>2793</v>
      </c>
      <c r="F24" s="99">
        <v>2828</v>
      </c>
      <c r="G24" s="99">
        <v>3234</v>
      </c>
      <c r="H24" s="99">
        <v>3235</v>
      </c>
      <c r="I24" s="99">
        <v>3831</v>
      </c>
      <c r="J24" s="99">
        <v>2488</v>
      </c>
      <c r="K24" s="99">
        <v>2798</v>
      </c>
      <c r="L24" s="99">
        <v>3196</v>
      </c>
      <c r="M24" s="99">
        <v>3247</v>
      </c>
      <c r="N24" s="99">
        <v>2617</v>
      </c>
      <c r="O24" s="99">
        <v>2006</v>
      </c>
      <c r="P24" s="99">
        <v>1913</v>
      </c>
      <c r="Q24" s="99">
        <v>1830</v>
      </c>
      <c r="R24" s="99">
        <v>1331</v>
      </c>
      <c r="S24" s="99">
        <v>973</v>
      </c>
      <c r="T24" s="99">
        <v>551</v>
      </c>
      <c r="U24" s="99">
        <v>260</v>
      </c>
      <c r="V24" s="99">
        <v>101</v>
      </c>
      <c r="W24" s="100">
        <v>16</v>
      </c>
      <c r="X24" s="68"/>
      <c r="Y24" s="101"/>
    </row>
    <row r="25" spans="2:25" ht="15" customHeight="1">
      <c r="B25" s="68"/>
      <c r="C25" s="97" t="s">
        <v>969</v>
      </c>
      <c r="D25" s="98">
        <f t="shared" si="2"/>
        <v>26206</v>
      </c>
      <c r="E25" s="99">
        <v>1562</v>
      </c>
      <c r="F25" s="99">
        <v>1814</v>
      </c>
      <c r="G25" s="99">
        <v>2501</v>
      </c>
      <c r="H25" s="99">
        <v>2439</v>
      </c>
      <c r="I25" s="99">
        <v>1940</v>
      </c>
      <c r="J25" s="99">
        <v>1295</v>
      </c>
      <c r="K25" s="99">
        <v>1498</v>
      </c>
      <c r="L25" s="99">
        <v>2031</v>
      </c>
      <c r="M25" s="99">
        <v>2234</v>
      </c>
      <c r="N25" s="99">
        <v>2100</v>
      </c>
      <c r="O25" s="99">
        <v>1566</v>
      </c>
      <c r="P25" s="99">
        <v>1352</v>
      </c>
      <c r="Q25" s="99">
        <v>1284</v>
      </c>
      <c r="R25" s="99">
        <v>1033</v>
      </c>
      <c r="S25" s="99">
        <v>808</v>
      </c>
      <c r="T25" s="99">
        <v>450</v>
      </c>
      <c r="U25" s="99">
        <v>219</v>
      </c>
      <c r="V25" s="99">
        <v>67</v>
      </c>
      <c r="W25" s="100">
        <v>13</v>
      </c>
      <c r="X25" s="68"/>
      <c r="Y25" s="101"/>
    </row>
    <row r="26" spans="2:25" ht="15" customHeight="1">
      <c r="B26" s="68"/>
      <c r="C26" s="97" t="s">
        <v>970</v>
      </c>
      <c r="D26" s="98">
        <f t="shared" si="2"/>
        <v>36522</v>
      </c>
      <c r="E26" s="99">
        <v>2479</v>
      </c>
      <c r="F26" s="99">
        <v>2675</v>
      </c>
      <c r="G26" s="99">
        <v>3068</v>
      </c>
      <c r="H26" s="99">
        <v>3089</v>
      </c>
      <c r="I26" s="99">
        <v>2664</v>
      </c>
      <c r="J26" s="99">
        <v>2121</v>
      </c>
      <c r="K26" s="99">
        <v>2223</v>
      </c>
      <c r="L26" s="99">
        <v>2783</v>
      </c>
      <c r="M26" s="99">
        <v>2873</v>
      </c>
      <c r="N26" s="99">
        <v>2851</v>
      </c>
      <c r="O26" s="99">
        <v>2177</v>
      </c>
      <c r="P26" s="99">
        <v>1842</v>
      </c>
      <c r="Q26" s="99">
        <v>1799</v>
      </c>
      <c r="R26" s="99">
        <v>1582</v>
      </c>
      <c r="S26" s="99">
        <v>1225</v>
      </c>
      <c r="T26" s="99">
        <v>673</v>
      </c>
      <c r="U26" s="99">
        <v>289</v>
      </c>
      <c r="V26" s="99">
        <v>90</v>
      </c>
      <c r="W26" s="100">
        <v>19</v>
      </c>
      <c r="X26" s="68"/>
      <c r="Y26" s="101"/>
    </row>
    <row r="27" spans="2:25" ht="15" customHeight="1">
      <c r="B27" s="68"/>
      <c r="C27" s="97"/>
      <c r="D27" s="98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100"/>
      <c r="X27" s="68"/>
      <c r="Y27" s="101"/>
    </row>
    <row r="28" spans="2:25" ht="9" customHeight="1">
      <c r="B28" s="68"/>
      <c r="C28" s="97"/>
      <c r="D28" s="98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100"/>
      <c r="X28" s="68"/>
      <c r="Y28" s="101"/>
    </row>
    <row r="29" spans="2:25" s="76" customFormat="1" ht="15" customHeight="1">
      <c r="B29" s="1249" t="s">
        <v>1011</v>
      </c>
      <c r="C29" s="1250"/>
      <c r="D29" s="102">
        <f aca="true" t="shared" si="3" ref="D29:W29">SUM(D31,D35,D41,D44,D53,D57,D62,D71,D74)</f>
        <v>389582</v>
      </c>
      <c r="E29" s="102">
        <f t="shared" si="3"/>
        <v>23988</v>
      </c>
      <c r="F29" s="102">
        <f t="shared" si="3"/>
        <v>26801</v>
      </c>
      <c r="G29" s="102">
        <f t="shared" si="3"/>
        <v>36276</v>
      </c>
      <c r="H29" s="102">
        <f t="shared" si="3"/>
        <v>35234</v>
      </c>
      <c r="I29" s="102">
        <f t="shared" si="3"/>
        <v>27897</v>
      </c>
      <c r="J29" s="102">
        <f t="shared" si="3"/>
        <v>20044</v>
      </c>
      <c r="K29" s="102">
        <f t="shared" si="3"/>
        <v>22720</v>
      </c>
      <c r="L29" s="102">
        <f t="shared" si="3"/>
        <v>28281</v>
      </c>
      <c r="M29" s="102">
        <f t="shared" si="3"/>
        <v>32079</v>
      </c>
      <c r="N29" s="102">
        <f t="shared" si="3"/>
        <v>31063</v>
      </c>
      <c r="O29" s="102">
        <f t="shared" si="3"/>
        <v>24341</v>
      </c>
      <c r="P29" s="102">
        <f t="shared" si="3"/>
        <v>20796</v>
      </c>
      <c r="Q29" s="102">
        <f t="shared" si="3"/>
        <v>20007</v>
      </c>
      <c r="R29" s="102">
        <f t="shared" si="3"/>
        <v>16092</v>
      </c>
      <c r="S29" s="102">
        <f t="shared" si="3"/>
        <v>12559</v>
      </c>
      <c r="T29" s="102">
        <f t="shared" si="3"/>
        <v>6943</v>
      </c>
      <c r="U29" s="102">
        <f t="shared" si="3"/>
        <v>3283</v>
      </c>
      <c r="V29" s="102">
        <f t="shared" si="3"/>
        <v>968</v>
      </c>
      <c r="W29" s="102">
        <f t="shared" si="3"/>
        <v>210</v>
      </c>
      <c r="X29" s="81"/>
      <c r="Y29" s="103"/>
    </row>
    <row r="30" spans="2:25" s="76" customFormat="1" ht="6" customHeight="1">
      <c r="B30" s="91"/>
      <c r="C30" s="92"/>
      <c r="D30" s="104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81"/>
      <c r="Y30" s="103"/>
    </row>
    <row r="31" spans="2:25" ht="13.5" customHeight="1">
      <c r="B31" s="1245" t="s">
        <v>1012</v>
      </c>
      <c r="C31" s="1246"/>
      <c r="D31" s="98">
        <f aca="true" t="shared" si="4" ref="D31:W31">SUM(D32:D33)</f>
        <v>26059</v>
      </c>
      <c r="E31" s="99">
        <f t="shared" si="4"/>
        <v>1649</v>
      </c>
      <c r="F31" s="99">
        <f t="shared" si="4"/>
        <v>1743</v>
      </c>
      <c r="G31" s="99">
        <f t="shared" si="4"/>
        <v>2230</v>
      </c>
      <c r="H31" s="99">
        <f t="shared" si="4"/>
        <v>2358</v>
      </c>
      <c r="I31" s="99">
        <f t="shared" si="4"/>
        <v>2247</v>
      </c>
      <c r="J31" s="99">
        <f t="shared" si="4"/>
        <v>1506</v>
      </c>
      <c r="K31" s="99">
        <f t="shared" si="4"/>
        <v>1570</v>
      </c>
      <c r="L31" s="99">
        <f t="shared" si="4"/>
        <v>1855</v>
      </c>
      <c r="M31" s="99">
        <f t="shared" si="4"/>
        <v>1982</v>
      </c>
      <c r="N31" s="99">
        <f t="shared" si="4"/>
        <v>2026</v>
      </c>
      <c r="O31" s="99">
        <f t="shared" si="4"/>
        <v>1512</v>
      </c>
      <c r="P31" s="99">
        <f t="shared" si="4"/>
        <v>1351</v>
      </c>
      <c r="Q31" s="99">
        <f t="shared" si="4"/>
        <v>1312</v>
      </c>
      <c r="R31" s="99">
        <f t="shared" si="4"/>
        <v>1101</v>
      </c>
      <c r="S31" s="99">
        <f t="shared" si="4"/>
        <v>791</v>
      </c>
      <c r="T31" s="99">
        <f t="shared" si="4"/>
        <v>485</v>
      </c>
      <c r="U31" s="99">
        <f t="shared" si="4"/>
        <v>247</v>
      </c>
      <c r="V31" s="99">
        <f t="shared" si="4"/>
        <v>79</v>
      </c>
      <c r="W31" s="99">
        <f t="shared" si="4"/>
        <v>15</v>
      </c>
      <c r="X31" s="68"/>
      <c r="Y31" s="101"/>
    </row>
    <row r="32" spans="2:25" ht="15" customHeight="1">
      <c r="B32" s="68"/>
      <c r="C32" s="97" t="s">
        <v>971</v>
      </c>
      <c r="D32" s="98">
        <f>SUM(E32:W32)</f>
        <v>14612</v>
      </c>
      <c r="E32" s="99">
        <v>950</v>
      </c>
      <c r="F32" s="99">
        <v>1006</v>
      </c>
      <c r="G32" s="99">
        <v>1282</v>
      </c>
      <c r="H32" s="99">
        <v>1354</v>
      </c>
      <c r="I32" s="99">
        <v>1304</v>
      </c>
      <c r="J32" s="99">
        <v>854</v>
      </c>
      <c r="K32" s="99">
        <v>868</v>
      </c>
      <c r="L32" s="99">
        <v>1055</v>
      </c>
      <c r="M32" s="99">
        <v>1096</v>
      </c>
      <c r="N32" s="99">
        <v>1114</v>
      </c>
      <c r="O32" s="99">
        <v>839</v>
      </c>
      <c r="P32" s="99">
        <v>701</v>
      </c>
      <c r="Q32" s="99">
        <v>725</v>
      </c>
      <c r="R32" s="99">
        <v>601</v>
      </c>
      <c r="S32" s="99">
        <v>403</v>
      </c>
      <c r="T32" s="99">
        <v>257</v>
      </c>
      <c r="U32" s="99">
        <v>139</v>
      </c>
      <c r="V32" s="99">
        <v>52</v>
      </c>
      <c r="W32" s="100">
        <v>12</v>
      </c>
      <c r="X32" s="68"/>
      <c r="Y32" s="101"/>
    </row>
    <row r="33" spans="2:25" ht="15" customHeight="1">
      <c r="B33" s="68"/>
      <c r="C33" s="97" t="s">
        <v>972</v>
      </c>
      <c r="D33" s="98">
        <f>SUM(E33:W33)</f>
        <v>11447</v>
      </c>
      <c r="E33" s="99">
        <v>699</v>
      </c>
      <c r="F33" s="99">
        <v>737</v>
      </c>
      <c r="G33" s="99">
        <v>948</v>
      </c>
      <c r="H33" s="99">
        <v>1004</v>
      </c>
      <c r="I33" s="99">
        <v>943</v>
      </c>
      <c r="J33" s="99">
        <v>652</v>
      </c>
      <c r="K33" s="99">
        <v>702</v>
      </c>
      <c r="L33" s="99">
        <v>800</v>
      </c>
      <c r="M33" s="99">
        <v>886</v>
      </c>
      <c r="N33" s="99">
        <v>912</v>
      </c>
      <c r="O33" s="99">
        <v>673</v>
      </c>
      <c r="P33" s="99">
        <v>650</v>
      </c>
      <c r="Q33" s="99">
        <v>587</v>
      </c>
      <c r="R33" s="99">
        <v>500</v>
      </c>
      <c r="S33" s="99">
        <v>388</v>
      </c>
      <c r="T33" s="99">
        <v>228</v>
      </c>
      <c r="U33" s="99">
        <v>108</v>
      </c>
      <c r="V33" s="99">
        <v>27</v>
      </c>
      <c r="W33" s="100">
        <v>3</v>
      </c>
      <c r="X33" s="68"/>
      <c r="Y33" s="101"/>
    </row>
    <row r="34" spans="2:25" ht="9" customHeight="1">
      <c r="B34" s="68"/>
      <c r="C34" s="97"/>
      <c r="D34" s="98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100"/>
      <c r="X34" s="68"/>
      <c r="Y34" s="101"/>
    </row>
    <row r="35" spans="2:25" ht="13.5" customHeight="1">
      <c r="B35" s="1245" t="s">
        <v>1013</v>
      </c>
      <c r="C35" s="1246"/>
      <c r="D35" s="98">
        <f>SUM(D36:D39)</f>
        <v>57004</v>
      </c>
      <c r="E35" s="99">
        <f>SUM(E36:E39)</f>
        <v>3393</v>
      </c>
      <c r="F35" s="99">
        <f>SUM(F36:F39)</f>
        <v>3897</v>
      </c>
      <c r="G35" s="99">
        <v>5313</v>
      </c>
      <c r="H35" s="99">
        <f aca="true" t="shared" si="5" ref="H35:W35">SUM(H36:H39)</f>
        <v>4689</v>
      </c>
      <c r="I35" s="99">
        <f t="shared" si="5"/>
        <v>3699</v>
      </c>
      <c r="J35" s="99">
        <f t="shared" si="5"/>
        <v>2793</v>
      </c>
      <c r="K35" s="99">
        <f t="shared" si="5"/>
        <v>3183</v>
      </c>
      <c r="L35" s="99">
        <f t="shared" si="5"/>
        <v>4103</v>
      </c>
      <c r="M35" s="99">
        <f t="shared" si="5"/>
        <v>4550</v>
      </c>
      <c r="N35" s="99">
        <f t="shared" si="5"/>
        <v>4657</v>
      </c>
      <c r="O35" s="99">
        <f t="shared" si="5"/>
        <v>3635</v>
      </c>
      <c r="P35" s="99">
        <f t="shared" si="5"/>
        <v>3378</v>
      </c>
      <c r="Q35" s="99">
        <f t="shared" si="5"/>
        <v>3205</v>
      </c>
      <c r="R35" s="99">
        <f t="shared" si="5"/>
        <v>2561</v>
      </c>
      <c r="S35" s="99">
        <f t="shared" si="5"/>
        <v>1956</v>
      </c>
      <c r="T35" s="99">
        <f t="shared" si="5"/>
        <v>1170</v>
      </c>
      <c r="U35" s="99">
        <f t="shared" si="5"/>
        <v>596</v>
      </c>
      <c r="V35" s="99">
        <f t="shared" si="5"/>
        <v>191</v>
      </c>
      <c r="W35" s="99">
        <f t="shared" si="5"/>
        <v>35</v>
      </c>
      <c r="X35" s="68"/>
      <c r="Y35" s="101"/>
    </row>
    <row r="36" spans="2:25" ht="15" customHeight="1">
      <c r="B36" s="68"/>
      <c r="C36" s="97" t="s">
        <v>973</v>
      </c>
      <c r="D36" s="98">
        <f>SUM(E36:W36)</f>
        <v>22389</v>
      </c>
      <c r="E36" s="99">
        <v>1418</v>
      </c>
      <c r="F36" s="99">
        <v>1485</v>
      </c>
      <c r="G36" s="99">
        <v>1920</v>
      </c>
      <c r="H36" s="99">
        <v>1957</v>
      </c>
      <c r="I36" s="99">
        <v>1646</v>
      </c>
      <c r="J36" s="99">
        <v>1233</v>
      </c>
      <c r="K36" s="99">
        <v>1338</v>
      </c>
      <c r="L36" s="99">
        <v>1608</v>
      </c>
      <c r="M36" s="99">
        <v>1796</v>
      </c>
      <c r="N36" s="99">
        <v>1676</v>
      </c>
      <c r="O36" s="99">
        <v>1356</v>
      </c>
      <c r="P36" s="99">
        <v>1346</v>
      </c>
      <c r="Q36" s="99">
        <v>1251</v>
      </c>
      <c r="R36" s="99">
        <v>955</v>
      </c>
      <c r="S36" s="99">
        <v>685</v>
      </c>
      <c r="T36" s="99">
        <v>407</v>
      </c>
      <c r="U36" s="99">
        <v>216</v>
      </c>
      <c r="V36" s="99">
        <v>81</v>
      </c>
      <c r="W36" s="100">
        <v>15</v>
      </c>
      <c r="X36" s="68"/>
      <c r="Y36" s="101"/>
    </row>
    <row r="37" spans="2:25" ht="15" customHeight="1">
      <c r="B37" s="68"/>
      <c r="C37" s="97" t="s">
        <v>974</v>
      </c>
      <c r="D37" s="98">
        <f>SUM(E37:W37)</f>
        <v>10160</v>
      </c>
      <c r="E37" s="99">
        <v>494</v>
      </c>
      <c r="F37" s="99">
        <v>704</v>
      </c>
      <c r="G37" s="99">
        <v>1022</v>
      </c>
      <c r="H37" s="99">
        <v>737</v>
      </c>
      <c r="I37" s="99">
        <v>523</v>
      </c>
      <c r="J37" s="99">
        <v>406</v>
      </c>
      <c r="K37" s="99">
        <v>540</v>
      </c>
      <c r="L37" s="99">
        <v>785</v>
      </c>
      <c r="M37" s="99">
        <v>854</v>
      </c>
      <c r="N37" s="99">
        <v>925</v>
      </c>
      <c r="O37" s="99">
        <v>667</v>
      </c>
      <c r="P37" s="99">
        <v>620</v>
      </c>
      <c r="Q37" s="99">
        <v>634</v>
      </c>
      <c r="R37" s="99">
        <v>456</v>
      </c>
      <c r="S37" s="99">
        <v>412</v>
      </c>
      <c r="T37" s="99">
        <v>218</v>
      </c>
      <c r="U37" s="99">
        <v>126</v>
      </c>
      <c r="V37" s="99">
        <v>30</v>
      </c>
      <c r="W37" s="100">
        <v>7</v>
      </c>
      <c r="X37" s="68"/>
      <c r="Y37" s="101"/>
    </row>
    <row r="38" spans="2:25" ht="15" customHeight="1">
      <c r="B38" s="68"/>
      <c r="C38" s="97" t="s">
        <v>975</v>
      </c>
      <c r="D38" s="98">
        <v>11952</v>
      </c>
      <c r="E38" s="99">
        <v>704</v>
      </c>
      <c r="F38" s="99">
        <v>865</v>
      </c>
      <c r="G38" s="99">
        <v>1194</v>
      </c>
      <c r="H38" s="99">
        <v>933</v>
      </c>
      <c r="I38" s="99">
        <v>708</v>
      </c>
      <c r="J38" s="99">
        <v>541</v>
      </c>
      <c r="K38" s="99">
        <v>628</v>
      </c>
      <c r="L38" s="99">
        <v>839</v>
      </c>
      <c r="M38" s="99">
        <v>943</v>
      </c>
      <c r="N38" s="99">
        <v>965</v>
      </c>
      <c r="O38" s="99">
        <v>796</v>
      </c>
      <c r="P38" s="99">
        <v>680</v>
      </c>
      <c r="Q38" s="99">
        <v>651</v>
      </c>
      <c r="R38" s="99">
        <v>593</v>
      </c>
      <c r="S38" s="99">
        <v>435</v>
      </c>
      <c r="T38" s="99">
        <v>284</v>
      </c>
      <c r="U38" s="99">
        <v>142</v>
      </c>
      <c r="V38" s="99">
        <v>43</v>
      </c>
      <c r="W38" s="100">
        <v>5</v>
      </c>
      <c r="X38" s="68"/>
      <c r="Y38" s="101"/>
    </row>
    <row r="39" spans="2:25" ht="15" customHeight="1">
      <c r="B39" s="68"/>
      <c r="C39" s="97" t="s">
        <v>976</v>
      </c>
      <c r="D39" s="98">
        <f>SUM(E39:W39)</f>
        <v>12503</v>
      </c>
      <c r="E39" s="99">
        <v>777</v>
      </c>
      <c r="F39" s="99">
        <v>843</v>
      </c>
      <c r="G39" s="99">
        <v>1174</v>
      </c>
      <c r="H39" s="99">
        <v>1062</v>
      </c>
      <c r="I39" s="99">
        <v>822</v>
      </c>
      <c r="J39" s="99">
        <v>613</v>
      </c>
      <c r="K39" s="99">
        <v>677</v>
      </c>
      <c r="L39" s="99">
        <v>871</v>
      </c>
      <c r="M39" s="99">
        <v>957</v>
      </c>
      <c r="N39" s="99">
        <v>1091</v>
      </c>
      <c r="O39" s="99">
        <v>816</v>
      </c>
      <c r="P39" s="99">
        <v>732</v>
      </c>
      <c r="Q39" s="99">
        <v>669</v>
      </c>
      <c r="R39" s="99">
        <v>557</v>
      </c>
      <c r="S39" s="99">
        <v>424</v>
      </c>
      <c r="T39" s="99">
        <v>261</v>
      </c>
      <c r="U39" s="99">
        <v>112</v>
      </c>
      <c r="V39" s="99">
        <v>37</v>
      </c>
      <c r="W39" s="100">
        <v>8</v>
      </c>
      <c r="X39" s="68"/>
      <c r="Y39" s="101"/>
    </row>
    <row r="40" spans="2:25" ht="9" customHeight="1">
      <c r="B40" s="68"/>
      <c r="C40" s="97"/>
      <c r="D40" s="98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100"/>
      <c r="X40" s="68"/>
      <c r="Y40" s="101"/>
    </row>
    <row r="41" spans="2:25" ht="13.5" customHeight="1">
      <c r="B41" s="1245" t="s">
        <v>1014</v>
      </c>
      <c r="C41" s="1246"/>
      <c r="D41" s="98">
        <f aca="true" t="shared" si="6" ref="D41:W41">SUM(D42)</f>
        <v>11355</v>
      </c>
      <c r="E41" s="99">
        <f t="shared" si="6"/>
        <v>640</v>
      </c>
      <c r="F41" s="99">
        <f t="shared" si="6"/>
        <v>725</v>
      </c>
      <c r="G41" s="99">
        <f t="shared" si="6"/>
        <v>1051</v>
      </c>
      <c r="H41" s="99">
        <f t="shared" si="6"/>
        <v>1204</v>
      </c>
      <c r="I41" s="99">
        <f t="shared" si="6"/>
        <v>815</v>
      </c>
      <c r="J41" s="99">
        <f t="shared" si="6"/>
        <v>555</v>
      </c>
      <c r="K41" s="99">
        <f t="shared" si="6"/>
        <v>601</v>
      </c>
      <c r="L41" s="99">
        <f t="shared" si="6"/>
        <v>773</v>
      </c>
      <c r="M41" s="99">
        <f t="shared" si="6"/>
        <v>994</v>
      </c>
      <c r="N41" s="99">
        <f t="shared" si="6"/>
        <v>947</v>
      </c>
      <c r="O41" s="99">
        <f t="shared" si="6"/>
        <v>710</v>
      </c>
      <c r="P41" s="99">
        <f t="shared" si="6"/>
        <v>627</v>
      </c>
      <c r="Q41" s="99">
        <f t="shared" si="6"/>
        <v>565</v>
      </c>
      <c r="R41" s="99">
        <f t="shared" si="6"/>
        <v>455</v>
      </c>
      <c r="S41" s="99">
        <f t="shared" si="6"/>
        <v>359</v>
      </c>
      <c r="T41" s="99">
        <f t="shared" si="6"/>
        <v>198</v>
      </c>
      <c r="U41" s="99">
        <f t="shared" si="6"/>
        <v>97</v>
      </c>
      <c r="V41" s="99">
        <f t="shared" si="6"/>
        <v>32</v>
      </c>
      <c r="W41" s="99">
        <f t="shared" si="6"/>
        <v>7</v>
      </c>
      <c r="X41" s="68"/>
      <c r="Y41" s="101"/>
    </row>
    <row r="42" spans="2:25" ht="15" customHeight="1">
      <c r="B42" s="68"/>
      <c r="C42" s="97" t="s">
        <v>977</v>
      </c>
      <c r="D42" s="98">
        <f>SUM(E42:W42)</f>
        <v>11355</v>
      </c>
      <c r="E42" s="99">
        <v>640</v>
      </c>
      <c r="F42" s="99">
        <v>725</v>
      </c>
      <c r="G42" s="99">
        <v>1051</v>
      </c>
      <c r="H42" s="99">
        <v>1204</v>
      </c>
      <c r="I42" s="99">
        <v>815</v>
      </c>
      <c r="J42" s="99">
        <v>555</v>
      </c>
      <c r="K42" s="99">
        <v>601</v>
      </c>
      <c r="L42" s="99">
        <v>773</v>
      </c>
      <c r="M42" s="99">
        <v>994</v>
      </c>
      <c r="N42" s="99">
        <v>947</v>
      </c>
      <c r="O42" s="99">
        <v>710</v>
      </c>
      <c r="P42" s="99">
        <v>627</v>
      </c>
      <c r="Q42" s="99">
        <v>565</v>
      </c>
      <c r="R42" s="99">
        <v>455</v>
      </c>
      <c r="S42" s="99">
        <v>359</v>
      </c>
      <c r="T42" s="99">
        <v>198</v>
      </c>
      <c r="U42" s="99">
        <v>97</v>
      </c>
      <c r="V42" s="99">
        <v>32</v>
      </c>
      <c r="W42" s="100">
        <v>7</v>
      </c>
      <c r="X42" s="68"/>
      <c r="Y42" s="101"/>
    </row>
    <row r="43" spans="2:25" ht="9" customHeight="1">
      <c r="B43" s="68"/>
      <c r="C43" s="97"/>
      <c r="D43" s="98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100"/>
      <c r="X43" s="68"/>
      <c r="Y43" s="101"/>
    </row>
    <row r="44" spans="2:25" ht="13.5" customHeight="1">
      <c r="B44" s="1245" t="s">
        <v>1015</v>
      </c>
      <c r="C44" s="1246"/>
      <c r="D44" s="98">
        <f>SUM(D45:D52)</f>
        <v>64469</v>
      </c>
      <c r="E44" s="99">
        <f aca="true" t="shared" si="7" ref="E44:W44">SUM(E45:E51)</f>
        <v>4049</v>
      </c>
      <c r="F44" s="99">
        <f t="shared" si="7"/>
        <v>4934</v>
      </c>
      <c r="G44" s="99">
        <f t="shared" si="7"/>
        <v>7012</v>
      </c>
      <c r="H44" s="99">
        <f t="shared" si="7"/>
        <v>5991</v>
      </c>
      <c r="I44" s="99">
        <f t="shared" si="7"/>
        <v>4585</v>
      </c>
      <c r="J44" s="99">
        <f t="shared" si="7"/>
        <v>3218</v>
      </c>
      <c r="K44" s="99">
        <f t="shared" si="7"/>
        <v>3682</v>
      </c>
      <c r="L44" s="99">
        <f t="shared" si="7"/>
        <v>4670</v>
      </c>
      <c r="M44" s="99">
        <f t="shared" si="7"/>
        <v>5264</v>
      </c>
      <c r="N44" s="99">
        <f t="shared" si="7"/>
        <v>5138</v>
      </c>
      <c r="O44" s="99">
        <f t="shared" si="7"/>
        <v>4055</v>
      </c>
      <c r="P44" s="99">
        <f t="shared" si="7"/>
        <v>3191</v>
      </c>
      <c r="Q44" s="99">
        <f t="shared" si="7"/>
        <v>2972</v>
      </c>
      <c r="R44" s="99">
        <f t="shared" si="7"/>
        <v>2270</v>
      </c>
      <c r="S44" s="99">
        <f t="shared" si="7"/>
        <v>1874</v>
      </c>
      <c r="T44" s="99">
        <f t="shared" si="7"/>
        <v>993</v>
      </c>
      <c r="U44" s="99">
        <f t="shared" si="7"/>
        <v>446</v>
      </c>
      <c r="V44" s="99">
        <f t="shared" si="7"/>
        <v>97</v>
      </c>
      <c r="W44" s="99">
        <f t="shared" si="7"/>
        <v>28</v>
      </c>
      <c r="X44" s="68"/>
      <c r="Y44" s="101"/>
    </row>
    <row r="45" spans="2:25" ht="15" customHeight="1">
      <c r="B45" s="68"/>
      <c r="C45" s="97" t="s">
        <v>978</v>
      </c>
      <c r="D45" s="98">
        <f aca="true" t="shared" si="8" ref="D45:D51">SUM(E45:W45)</f>
        <v>8186</v>
      </c>
      <c r="E45" s="99">
        <v>537</v>
      </c>
      <c r="F45" s="99">
        <v>679</v>
      </c>
      <c r="G45" s="99">
        <v>871</v>
      </c>
      <c r="H45" s="99">
        <v>695</v>
      </c>
      <c r="I45" s="99">
        <v>602</v>
      </c>
      <c r="J45" s="99">
        <v>444</v>
      </c>
      <c r="K45" s="99">
        <v>465</v>
      </c>
      <c r="L45" s="99">
        <v>543</v>
      </c>
      <c r="M45" s="99">
        <v>698</v>
      </c>
      <c r="N45" s="99">
        <v>651</v>
      </c>
      <c r="O45" s="99">
        <v>539</v>
      </c>
      <c r="P45" s="99">
        <v>404</v>
      </c>
      <c r="Q45" s="99">
        <v>378</v>
      </c>
      <c r="R45" s="99">
        <v>268</v>
      </c>
      <c r="S45" s="99">
        <v>212</v>
      </c>
      <c r="T45" s="99">
        <v>132</v>
      </c>
      <c r="U45" s="99">
        <v>47</v>
      </c>
      <c r="V45" s="99">
        <v>14</v>
      </c>
      <c r="W45" s="100">
        <v>7</v>
      </c>
      <c r="X45" s="68"/>
      <c r="Y45" s="101"/>
    </row>
    <row r="46" spans="2:25" ht="15" customHeight="1">
      <c r="B46" s="68"/>
      <c r="C46" s="97" t="s">
        <v>979</v>
      </c>
      <c r="D46" s="98">
        <f t="shared" si="8"/>
        <v>13646</v>
      </c>
      <c r="E46" s="99">
        <v>885</v>
      </c>
      <c r="F46" s="99">
        <v>1016</v>
      </c>
      <c r="G46" s="99">
        <v>1522</v>
      </c>
      <c r="H46" s="99">
        <v>1353</v>
      </c>
      <c r="I46" s="99">
        <v>909</v>
      </c>
      <c r="J46" s="99">
        <v>655</v>
      </c>
      <c r="K46" s="99">
        <v>789</v>
      </c>
      <c r="L46" s="99">
        <v>1034</v>
      </c>
      <c r="M46" s="99">
        <v>1084</v>
      </c>
      <c r="N46" s="99">
        <v>1029</v>
      </c>
      <c r="O46" s="99">
        <v>859</v>
      </c>
      <c r="P46" s="99">
        <v>658</v>
      </c>
      <c r="Q46" s="99">
        <v>644</v>
      </c>
      <c r="R46" s="99">
        <v>459</v>
      </c>
      <c r="S46" s="99">
        <v>395</v>
      </c>
      <c r="T46" s="99">
        <v>204</v>
      </c>
      <c r="U46" s="99">
        <v>126</v>
      </c>
      <c r="V46" s="99">
        <v>20</v>
      </c>
      <c r="W46" s="99">
        <v>5</v>
      </c>
      <c r="X46" s="68"/>
      <c r="Y46" s="101"/>
    </row>
    <row r="47" spans="2:25" ht="15" customHeight="1">
      <c r="B47" s="68"/>
      <c r="C47" s="97" t="s">
        <v>980</v>
      </c>
      <c r="D47" s="98">
        <f t="shared" si="8"/>
        <v>8101</v>
      </c>
      <c r="E47" s="99">
        <v>501</v>
      </c>
      <c r="F47" s="99">
        <v>562</v>
      </c>
      <c r="G47" s="99">
        <v>859</v>
      </c>
      <c r="H47" s="99">
        <v>773</v>
      </c>
      <c r="I47" s="99">
        <v>566</v>
      </c>
      <c r="J47" s="99">
        <v>400</v>
      </c>
      <c r="K47" s="99">
        <v>445</v>
      </c>
      <c r="L47" s="99">
        <v>570</v>
      </c>
      <c r="M47" s="99">
        <v>665</v>
      </c>
      <c r="N47" s="99">
        <v>683</v>
      </c>
      <c r="O47" s="99">
        <v>490</v>
      </c>
      <c r="P47" s="99">
        <v>411</v>
      </c>
      <c r="Q47" s="99">
        <v>419</v>
      </c>
      <c r="R47" s="99">
        <v>308</v>
      </c>
      <c r="S47" s="99">
        <v>234</v>
      </c>
      <c r="T47" s="99">
        <v>133</v>
      </c>
      <c r="U47" s="99">
        <v>63</v>
      </c>
      <c r="V47" s="99">
        <v>17</v>
      </c>
      <c r="W47" s="100">
        <v>2</v>
      </c>
      <c r="X47" s="68"/>
      <c r="Y47" s="101"/>
    </row>
    <row r="48" spans="2:25" ht="15" customHeight="1">
      <c r="B48" s="68"/>
      <c r="C48" s="97" t="s">
        <v>981</v>
      </c>
      <c r="D48" s="98">
        <f t="shared" si="8"/>
        <v>13624</v>
      </c>
      <c r="E48" s="99">
        <v>839</v>
      </c>
      <c r="F48" s="99">
        <v>1063</v>
      </c>
      <c r="G48" s="99">
        <v>1411</v>
      </c>
      <c r="H48" s="99">
        <v>1233</v>
      </c>
      <c r="I48" s="99">
        <v>993</v>
      </c>
      <c r="J48" s="99">
        <v>736</v>
      </c>
      <c r="K48" s="99">
        <v>789</v>
      </c>
      <c r="L48" s="99">
        <v>1048</v>
      </c>
      <c r="M48" s="99">
        <v>1168</v>
      </c>
      <c r="N48" s="99">
        <v>1101</v>
      </c>
      <c r="O48" s="99">
        <v>859</v>
      </c>
      <c r="P48" s="99">
        <v>677</v>
      </c>
      <c r="Q48" s="99">
        <v>585</v>
      </c>
      <c r="R48" s="99">
        <v>441</v>
      </c>
      <c r="S48" s="99">
        <v>402</v>
      </c>
      <c r="T48" s="99">
        <v>184</v>
      </c>
      <c r="U48" s="99">
        <v>76</v>
      </c>
      <c r="V48" s="99">
        <v>15</v>
      </c>
      <c r="W48" s="100">
        <v>4</v>
      </c>
      <c r="X48" s="68"/>
      <c r="Y48" s="101"/>
    </row>
    <row r="49" spans="2:25" ht="15" customHeight="1">
      <c r="B49" s="68"/>
      <c r="C49" s="97" t="s">
        <v>982</v>
      </c>
      <c r="D49" s="98">
        <f t="shared" si="8"/>
        <v>5834</v>
      </c>
      <c r="E49" s="99">
        <v>364</v>
      </c>
      <c r="F49" s="99">
        <v>473</v>
      </c>
      <c r="G49" s="99">
        <v>710</v>
      </c>
      <c r="H49" s="99">
        <v>497</v>
      </c>
      <c r="I49" s="99">
        <v>378</v>
      </c>
      <c r="J49" s="99">
        <v>260</v>
      </c>
      <c r="K49" s="99">
        <v>334</v>
      </c>
      <c r="L49" s="99">
        <v>397</v>
      </c>
      <c r="M49" s="99">
        <v>429</v>
      </c>
      <c r="N49" s="99">
        <v>473</v>
      </c>
      <c r="O49" s="99">
        <v>388</v>
      </c>
      <c r="P49" s="99">
        <v>270</v>
      </c>
      <c r="Q49" s="99">
        <v>258</v>
      </c>
      <c r="R49" s="99">
        <v>234</v>
      </c>
      <c r="S49" s="99">
        <v>204</v>
      </c>
      <c r="T49" s="99">
        <v>110</v>
      </c>
      <c r="U49" s="99">
        <v>44</v>
      </c>
      <c r="V49" s="99">
        <v>9</v>
      </c>
      <c r="W49" s="100">
        <v>2</v>
      </c>
      <c r="X49" s="68"/>
      <c r="Y49" s="101"/>
    </row>
    <row r="50" spans="2:25" ht="15" customHeight="1">
      <c r="B50" s="68"/>
      <c r="C50" s="97" t="s">
        <v>983</v>
      </c>
      <c r="D50" s="98">
        <f t="shared" si="8"/>
        <v>6834</v>
      </c>
      <c r="E50" s="99">
        <v>415</v>
      </c>
      <c r="F50" s="99">
        <v>496</v>
      </c>
      <c r="G50" s="99">
        <v>665</v>
      </c>
      <c r="H50" s="99">
        <v>679</v>
      </c>
      <c r="I50" s="99">
        <v>551</v>
      </c>
      <c r="J50" s="99">
        <v>333</v>
      </c>
      <c r="K50" s="99">
        <v>400</v>
      </c>
      <c r="L50" s="99">
        <v>480</v>
      </c>
      <c r="M50" s="99">
        <v>599</v>
      </c>
      <c r="N50" s="99">
        <v>562</v>
      </c>
      <c r="O50" s="99">
        <v>420</v>
      </c>
      <c r="P50" s="99">
        <v>327</v>
      </c>
      <c r="Q50" s="99">
        <v>301</v>
      </c>
      <c r="R50" s="99">
        <v>269</v>
      </c>
      <c r="S50" s="99">
        <v>189</v>
      </c>
      <c r="T50" s="99">
        <v>105</v>
      </c>
      <c r="U50" s="99">
        <v>28</v>
      </c>
      <c r="V50" s="99">
        <v>12</v>
      </c>
      <c r="W50" s="100">
        <v>3</v>
      </c>
      <c r="X50" s="68"/>
      <c r="Y50" s="101"/>
    </row>
    <row r="51" spans="2:25" ht="15" customHeight="1">
      <c r="B51" s="68"/>
      <c r="C51" s="97" t="s">
        <v>984</v>
      </c>
      <c r="D51" s="98">
        <f t="shared" si="8"/>
        <v>8244</v>
      </c>
      <c r="E51" s="99">
        <v>508</v>
      </c>
      <c r="F51" s="99">
        <v>645</v>
      </c>
      <c r="G51" s="99">
        <v>974</v>
      </c>
      <c r="H51" s="99">
        <v>761</v>
      </c>
      <c r="I51" s="99">
        <v>586</v>
      </c>
      <c r="J51" s="99">
        <v>390</v>
      </c>
      <c r="K51" s="99">
        <v>460</v>
      </c>
      <c r="L51" s="99">
        <v>598</v>
      </c>
      <c r="M51" s="99">
        <v>621</v>
      </c>
      <c r="N51" s="99">
        <v>639</v>
      </c>
      <c r="O51" s="99">
        <v>500</v>
      </c>
      <c r="P51" s="99">
        <v>444</v>
      </c>
      <c r="Q51" s="99">
        <v>387</v>
      </c>
      <c r="R51" s="99">
        <v>291</v>
      </c>
      <c r="S51" s="99">
        <v>238</v>
      </c>
      <c r="T51" s="99">
        <v>125</v>
      </c>
      <c r="U51" s="99">
        <v>62</v>
      </c>
      <c r="V51" s="99">
        <v>10</v>
      </c>
      <c r="W51" s="100">
        <v>5</v>
      </c>
      <c r="X51" s="68"/>
      <c r="Y51" s="101"/>
    </row>
    <row r="52" spans="2:25" ht="9" customHeight="1">
      <c r="B52" s="68"/>
      <c r="C52" s="97"/>
      <c r="D52" s="98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100"/>
      <c r="X52" s="68"/>
      <c r="Y52" s="101"/>
    </row>
    <row r="53" spans="2:25" ht="13.5" customHeight="1">
      <c r="B53" s="1245" t="s">
        <v>1016</v>
      </c>
      <c r="C53" s="1246"/>
      <c r="D53" s="98">
        <f aca="true" t="shared" si="9" ref="D53:W53">SUM(D54:D55)</f>
        <v>50138</v>
      </c>
      <c r="E53" s="99">
        <f t="shared" si="9"/>
        <v>3012</v>
      </c>
      <c r="F53" s="99">
        <f t="shared" si="9"/>
        <v>3193</v>
      </c>
      <c r="G53" s="99">
        <f t="shared" si="9"/>
        <v>4442</v>
      </c>
      <c r="H53" s="99">
        <f t="shared" si="9"/>
        <v>4793</v>
      </c>
      <c r="I53" s="99">
        <f t="shared" si="9"/>
        <v>4084</v>
      </c>
      <c r="J53" s="99">
        <f t="shared" si="9"/>
        <v>2544</v>
      </c>
      <c r="K53" s="99">
        <f t="shared" si="9"/>
        <v>2794</v>
      </c>
      <c r="L53" s="99">
        <f t="shared" si="9"/>
        <v>3508</v>
      </c>
      <c r="M53" s="99">
        <f t="shared" si="9"/>
        <v>4143</v>
      </c>
      <c r="N53" s="99">
        <f t="shared" si="9"/>
        <v>4148</v>
      </c>
      <c r="O53" s="99">
        <f t="shared" si="9"/>
        <v>3061</v>
      </c>
      <c r="P53" s="99">
        <f t="shared" si="9"/>
        <v>2580</v>
      </c>
      <c r="Q53" s="99">
        <f t="shared" si="9"/>
        <v>2543</v>
      </c>
      <c r="R53" s="99">
        <f t="shared" si="9"/>
        <v>2086</v>
      </c>
      <c r="S53" s="99">
        <f t="shared" si="9"/>
        <v>1760</v>
      </c>
      <c r="T53" s="99">
        <f t="shared" si="9"/>
        <v>883</v>
      </c>
      <c r="U53" s="99">
        <f t="shared" si="9"/>
        <v>418</v>
      </c>
      <c r="V53" s="99">
        <f t="shared" si="9"/>
        <v>118</v>
      </c>
      <c r="W53" s="99">
        <f t="shared" si="9"/>
        <v>28</v>
      </c>
      <c r="X53" s="68"/>
      <c r="Y53" s="101"/>
    </row>
    <row r="54" spans="2:25" ht="15" customHeight="1">
      <c r="B54" s="68"/>
      <c r="C54" s="97" t="s">
        <v>985</v>
      </c>
      <c r="D54" s="98">
        <f>SUM(E54:W54)</f>
        <v>27094</v>
      </c>
      <c r="E54" s="99">
        <v>1723</v>
      </c>
      <c r="F54" s="99">
        <v>1731</v>
      </c>
      <c r="G54" s="99">
        <v>2305</v>
      </c>
      <c r="H54" s="99">
        <v>2464</v>
      </c>
      <c r="I54" s="99">
        <v>2345</v>
      </c>
      <c r="J54" s="99">
        <v>1453</v>
      </c>
      <c r="K54" s="99">
        <v>1534</v>
      </c>
      <c r="L54" s="99">
        <v>1879</v>
      </c>
      <c r="M54" s="99">
        <v>2134</v>
      </c>
      <c r="N54" s="99">
        <v>2236</v>
      </c>
      <c r="O54" s="99">
        <v>1629</v>
      </c>
      <c r="P54" s="99">
        <v>1361</v>
      </c>
      <c r="Q54" s="99">
        <v>1367</v>
      </c>
      <c r="R54" s="99">
        <v>1149</v>
      </c>
      <c r="S54" s="99">
        <v>954</v>
      </c>
      <c r="T54" s="99">
        <v>491</v>
      </c>
      <c r="U54" s="99">
        <v>246</v>
      </c>
      <c r="V54" s="99">
        <v>77</v>
      </c>
      <c r="W54" s="100">
        <v>16</v>
      </c>
      <c r="X54" s="68"/>
      <c r="Y54" s="101"/>
    </row>
    <row r="55" spans="2:25" ht="15" customHeight="1">
      <c r="B55" s="68"/>
      <c r="C55" s="97" t="s">
        <v>986</v>
      </c>
      <c r="D55" s="98">
        <f>SUM(E55:W55)</f>
        <v>23044</v>
      </c>
      <c r="E55" s="99">
        <v>1289</v>
      </c>
      <c r="F55" s="99">
        <v>1462</v>
      </c>
      <c r="G55" s="99">
        <v>2137</v>
      </c>
      <c r="H55" s="99">
        <v>2329</v>
      </c>
      <c r="I55" s="99">
        <v>1739</v>
      </c>
      <c r="J55" s="99">
        <v>1091</v>
      </c>
      <c r="K55" s="105">
        <v>1260</v>
      </c>
      <c r="L55" s="99">
        <v>1629</v>
      </c>
      <c r="M55" s="99">
        <v>2009</v>
      </c>
      <c r="N55" s="99">
        <v>1912</v>
      </c>
      <c r="O55" s="99">
        <v>1432</v>
      </c>
      <c r="P55" s="99">
        <v>1219</v>
      </c>
      <c r="Q55" s="99">
        <v>1176</v>
      </c>
      <c r="R55" s="99">
        <v>937</v>
      </c>
      <c r="S55" s="99">
        <v>806</v>
      </c>
      <c r="T55" s="99">
        <v>392</v>
      </c>
      <c r="U55" s="99">
        <v>172</v>
      </c>
      <c r="V55" s="99">
        <v>41</v>
      </c>
      <c r="W55" s="100">
        <v>12</v>
      </c>
      <c r="X55" s="68"/>
      <c r="Y55" s="101"/>
    </row>
    <row r="56" spans="2:25" ht="9" customHeight="1">
      <c r="B56" s="68"/>
      <c r="C56" s="97"/>
      <c r="D56" s="98"/>
      <c r="E56" s="99"/>
      <c r="F56" s="99"/>
      <c r="G56" s="99"/>
      <c r="H56" s="99"/>
      <c r="I56" s="99"/>
      <c r="J56" s="99"/>
      <c r="K56" s="105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100"/>
      <c r="X56" s="68"/>
      <c r="Y56" s="101"/>
    </row>
    <row r="57" spans="2:25" ht="13.5" customHeight="1">
      <c r="B57" s="1245" t="s">
        <v>1017</v>
      </c>
      <c r="C57" s="1246"/>
      <c r="D57" s="98">
        <f aca="true" t="shared" si="10" ref="D57:W57">SUM(D58:D60)</f>
        <v>43858</v>
      </c>
      <c r="E57" s="99">
        <f t="shared" si="10"/>
        <v>2623</v>
      </c>
      <c r="F57" s="99">
        <f t="shared" si="10"/>
        <v>2976</v>
      </c>
      <c r="G57" s="99">
        <f t="shared" si="10"/>
        <v>3948</v>
      </c>
      <c r="H57" s="99">
        <f t="shared" si="10"/>
        <v>3521</v>
      </c>
      <c r="I57" s="99">
        <f t="shared" si="10"/>
        <v>2832</v>
      </c>
      <c r="J57" s="99">
        <f t="shared" si="10"/>
        <v>2255</v>
      </c>
      <c r="K57" s="99">
        <f t="shared" si="10"/>
        <v>2618</v>
      </c>
      <c r="L57" s="99">
        <f t="shared" si="10"/>
        <v>3212</v>
      </c>
      <c r="M57" s="99">
        <f t="shared" si="10"/>
        <v>3794</v>
      </c>
      <c r="N57" s="99">
        <f t="shared" si="10"/>
        <v>3690</v>
      </c>
      <c r="O57" s="99">
        <f t="shared" si="10"/>
        <v>3030</v>
      </c>
      <c r="P57" s="99">
        <f t="shared" si="10"/>
        <v>2426</v>
      </c>
      <c r="Q57" s="99">
        <f t="shared" si="10"/>
        <v>2365</v>
      </c>
      <c r="R57" s="99">
        <f t="shared" si="10"/>
        <v>1914</v>
      </c>
      <c r="S57" s="99">
        <f t="shared" si="10"/>
        <v>1411</v>
      </c>
      <c r="T57" s="99">
        <f t="shared" si="10"/>
        <v>774</v>
      </c>
      <c r="U57" s="99">
        <f t="shared" si="10"/>
        <v>345</v>
      </c>
      <c r="V57" s="99">
        <f t="shared" si="10"/>
        <v>99</v>
      </c>
      <c r="W57" s="99">
        <f t="shared" si="10"/>
        <v>25</v>
      </c>
      <c r="X57" s="68"/>
      <c r="Y57" s="101"/>
    </row>
    <row r="58" spans="2:25" ht="15" customHeight="1">
      <c r="B58" s="68"/>
      <c r="C58" s="97" t="s">
        <v>987</v>
      </c>
      <c r="D58" s="98">
        <f>SUM(E58:W58)</f>
        <v>13300</v>
      </c>
      <c r="E58" s="99">
        <v>908</v>
      </c>
      <c r="F58" s="99">
        <v>1009</v>
      </c>
      <c r="G58" s="99">
        <v>1200</v>
      </c>
      <c r="H58" s="99">
        <v>1032</v>
      </c>
      <c r="I58" s="99">
        <v>840</v>
      </c>
      <c r="J58" s="99">
        <v>781</v>
      </c>
      <c r="K58" s="105">
        <v>931</v>
      </c>
      <c r="L58" s="99">
        <v>1071</v>
      </c>
      <c r="M58" s="99">
        <v>1142</v>
      </c>
      <c r="N58" s="99">
        <v>1089</v>
      </c>
      <c r="O58" s="99">
        <v>927</v>
      </c>
      <c r="P58" s="99">
        <v>733</v>
      </c>
      <c r="Q58" s="99">
        <v>631</v>
      </c>
      <c r="R58" s="99">
        <v>406</v>
      </c>
      <c r="S58" s="99">
        <v>332</v>
      </c>
      <c r="T58" s="99">
        <v>170</v>
      </c>
      <c r="U58" s="99">
        <v>67</v>
      </c>
      <c r="V58" s="99">
        <v>23</v>
      </c>
      <c r="W58" s="100">
        <v>8</v>
      </c>
      <c r="X58" s="68"/>
      <c r="Y58" s="101"/>
    </row>
    <row r="59" spans="2:25" ht="15" customHeight="1">
      <c r="B59" s="68"/>
      <c r="C59" s="97" t="s">
        <v>988</v>
      </c>
      <c r="D59" s="98">
        <f>SUM(E59:W59)</f>
        <v>19574</v>
      </c>
      <c r="E59" s="99">
        <v>1157</v>
      </c>
      <c r="F59" s="99">
        <v>1271</v>
      </c>
      <c r="G59" s="99">
        <v>1723</v>
      </c>
      <c r="H59" s="99">
        <v>1552</v>
      </c>
      <c r="I59" s="99">
        <v>1284</v>
      </c>
      <c r="J59" s="99">
        <v>953</v>
      </c>
      <c r="K59" s="99">
        <v>1092</v>
      </c>
      <c r="L59" s="99">
        <v>1294</v>
      </c>
      <c r="M59" s="99">
        <v>1653</v>
      </c>
      <c r="N59" s="99">
        <v>1605</v>
      </c>
      <c r="O59" s="99">
        <v>1296</v>
      </c>
      <c r="P59" s="99">
        <v>1091</v>
      </c>
      <c r="Q59" s="99">
        <v>1150</v>
      </c>
      <c r="R59" s="99">
        <v>1020</v>
      </c>
      <c r="S59" s="99">
        <v>758</v>
      </c>
      <c r="T59" s="99">
        <v>418</v>
      </c>
      <c r="U59" s="99">
        <v>190</v>
      </c>
      <c r="V59" s="99">
        <v>56</v>
      </c>
      <c r="W59" s="100">
        <v>11</v>
      </c>
      <c r="X59" s="68"/>
      <c r="Y59" s="101"/>
    </row>
    <row r="60" spans="2:25" ht="15" customHeight="1">
      <c r="B60" s="68"/>
      <c r="C60" s="97" t="s">
        <v>989</v>
      </c>
      <c r="D60" s="98">
        <f>SUM(E60:W60)</f>
        <v>10984</v>
      </c>
      <c r="E60" s="99">
        <v>558</v>
      </c>
      <c r="F60" s="99">
        <v>696</v>
      </c>
      <c r="G60" s="99">
        <v>1025</v>
      </c>
      <c r="H60" s="99">
        <v>937</v>
      </c>
      <c r="I60" s="99">
        <v>708</v>
      </c>
      <c r="J60" s="99">
        <v>521</v>
      </c>
      <c r="K60" s="99">
        <v>595</v>
      </c>
      <c r="L60" s="99">
        <v>847</v>
      </c>
      <c r="M60" s="99">
        <v>999</v>
      </c>
      <c r="N60" s="99">
        <v>996</v>
      </c>
      <c r="O60" s="99">
        <v>807</v>
      </c>
      <c r="P60" s="99">
        <v>602</v>
      </c>
      <c r="Q60" s="99">
        <v>584</v>
      </c>
      <c r="R60" s="99">
        <v>488</v>
      </c>
      <c r="S60" s="99">
        <v>321</v>
      </c>
      <c r="T60" s="99">
        <v>186</v>
      </c>
      <c r="U60" s="99">
        <v>88</v>
      </c>
      <c r="V60" s="99">
        <v>20</v>
      </c>
      <c r="W60" s="100">
        <v>6</v>
      </c>
      <c r="X60" s="68"/>
      <c r="Y60" s="101"/>
    </row>
    <row r="61" spans="2:25" ht="9" customHeight="1">
      <c r="B61" s="68"/>
      <c r="C61" s="97"/>
      <c r="D61" s="98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100"/>
      <c r="X61" s="68"/>
      <c r="Y61" s="101"/>
    </row>
    <row r="62" spans="2:25" ht="13.5" customHeight="1">
      <c r="B62" s="1245" t="s">
        <v>1018</v>
      </c>
      <c r="C62" s="1246"/>
      <c r="D62" s="98">
        <f aca="true" t="shared" si="11" ref="D62:W62">SUM(D63:D69)</f>
        <v>77780</v>
      </c>
      <c r="E62" s="99">
        <f t="shared" si="11"/>
        <v>4810</v>
      </c>
      <c r="F62" s="99">
        <f t="shared" si="11"/>
        <v>5111</v>
      </c>
      <c r="G62" s="99">
        <f t="shared" si="11"/>
        <v>6988</v>
      </c>
      <c r="H62" s="99">
        <f t="shared" si="11"/>
        <v>7399</v>
      </c>
      <c r="I62" s="99">
        <f t="shared" si="11"/>
        <v>5598</v>
      </c>
      <c r="J62" s="99">
        <f t="shared" si="11"/>
        <v>4164</v>
      </c>
      <c r="K62" s="99">
        <f t="shared" si="11"/>
        <v>4801</v>
      </c>
      <c r="L62" s="99">
        <f t="shared" si="11"/>
        <v>5918</v>
      </c>
      <c r="M62" s="99">
        <f t="shared" si="11"/>
        <v>6550</v>
      </c>
      <c r="N62" s="99">
        <f t="shared" si="11"/>
        <v>5861</v>
      </c>
      <c r="O62" s="99">
        <f t="shared" si="11"/>
        <v>4687</v>
      </c>
      <c r="P62" s="99">
        <f t="shared" si="11"/>
        <v>4109</v>
      </c>
      <c r="Q62" s="99">
        <f t="shared" si="11"/>
        <v>4025</v>
      </c>
      <c r="R62" s="99">
        <f t="shared" si="11"/>
        <v>3210</v>
      </c>
      <c r="S62" s="99">
        <f t="shared" si="11"/>
        <v>2382</v>
      </c>
      <c r="T62" s="99">
        <f t="shared" si="11"/>
        <v>1325</v>
      </c>
      <c r="U62" s="99">
        <f t="shared" si="11"/>
        <v>634</v>
      </c>
      <c r="V62" s="99">
        <f t="shared" si="11"/>
        <v>174</v>
      </c>
      <c r="W62" s="99">
        <f t="shared" si="11"/>
        <v>34</v>
      </c>
      <c r="X62" s="68"/>
      <c r="Y62" s="101"/>
    </row>
    <row r="63" spans="2:25" ht="15" customHeight="1">
      <c r="B63" s="68"/>
      <c r="C63" s="97" t="s">
        <v>990</v>
      </c>
      <c r="D63" s="98">
        <f aca="true" t="shared" si="12" ref="D63:D69">SUM(E63:W63)</f>
        <v>8902</v>
      </c>
      <c r="E63" s="99">
        <v>580</v>
      </c>
      <c r="F63" s="99">
        <v>620</v>
      </c>
      <c r="G63" s="99">
        <v>808</v>
      </c>
      <c r="H63" s="99">
        <v>748</v>
      </c>
      <c r="I63" s="99">
        <v>569</v>
      </c>
      <c r="J63" s="99">
        <v>507</v>
      </c>
      <c r="K63" s="99">
        <v>564</v>
      </c>
      <c r="L63" s="99">
        <v>696</v>
      </c>
      <c r="M63" s="99">
        <v>736</v>
      </c>
      <c r="N63" s="99">
        <v>651</v>
      </c>
      <c r="O63" s="99">
        <v>511</v>
      </c>
      <c r="P63" s="99">
        <v>509</v>
      </c>
      <c r="Q63" s="99">
        <v>513</v>
      </c>
      <c r="R63" s="99">
        <v>361</v>
      </c>
      <c r="S63" s="99">
        <v>272</v>
      </c>
      <c r="T63" s="99">
        <v>164</v>
      </c>
      <c r="U63" s="99">
        <v>63</v>
      </c>
      <c r="V63" s="99">
        <v>27</v>
      </c>
      <c r="W63" s="100">
        <v>3</v>
      </c>
      <c r="X63" s="68"/>
      <c r="Y63" s="101"/>
    </row>
    <row r="64" spans="2:25" ht="15" customHeight="1">
      <c r="B64" s="68"/>
      <c r="C64" s="97" t="s">
        <v>991</v>
      </c>
      <c r="D64" s="98">
        <f t="shared" si="12"/>
        <v>19282</v>
      </c>
      <c r="E64" s="99">
        <v>1241</v>
      </c>
      <c r="F64" s="99">
        <v>1355</v>
      </c>
      <c r="G64" s="99">
        <v>1700</v>
      </c>
      <c r="H64" s="99">
        <v>1799</v>
      </c>
      <c r="I64" s="99">
        <v>1456</v>
      </c>
      <c r="J64" s="99">
        <v>1115</v>
      </c>
      <c r="K64" s="99">
        <v>1237</v>
      </c>
      <c r="L64" s="99">
        <v>1552</v>
      </c>
      <c r="M64" s="99">
        <v>1639</v>
      </c>
      <c r="N64" s="99">
        <v>1402</v>
      </c>
      <c r="O64" s="99">
        <v>1142</v>
      </c>
      <c r="P64" s="99">
        <v>942</v>
      </c>
      <c r="Q64" s="99">
        <v>953</v>
      </c>
      <c r="R64" s="99">
        <v>748</v>
      </c>
      <c r="S64" s="99">
        <v>526</v>
      </c>
      <c r="T64" s="99">
        <v>279</v>
      </c>
      <c r="U64" s="99">
        <v>157</v>
      </c>
      <c r="V64" s="99">
        <v>33</v>
      </c>
      <c r="W64" s="99">
        <v>6</v>
      </c>
      <c r="X64" s="68"/>
      <c r="Y64" s="101"/>
    </row>
    <row r="65" spans="2:25" ht="15" customHeight="1">
      <c r="B65" s="68"/>
      <c r="C65" s="97" t="s">
        <v>992</v>
      </c>
      <c r="D65" s="98">
        <f t="shared" si="12"/>
        <v>13726</v>
      </c>
      <c r="E65" s="99">
        <v>934</v>
      </c>
      <c r="F65" s="99">
        <v>846</v>
      </c>
      <c r="G65" s="99">
        <v>1159</v>
      </c>
      <c r="H65" s="99">
        <v>1423</v>
      </c>
      <c r="I65" s="99">
        <v>1091</v>
      </c>
      <c r="J65" s="99">
        <v>754</v>
      </c>
      <c r="K65" s="99">
        <v>815</v>
      </c>
      <c r="L65" s="99">
        <v>979</v>
      </c>
      <c r="M65" s="99">
        <v>1084</v>
      </c>
      <c r="N65" s="99">
        <v>983</v>
      </c>
      <c r="O65" s="99">
        <v>828</v>
      </c>
      <c r="P65" s="99">
        <v>727</v>
      </c>
      <c r="Q65" s="99">
        <v>715</v>
      </c>
      <c r="R65" s="99">
        <v>599</v>
      </c>
      <c r="S65" s="99">
        <v>394</v>
      </c>
      <c r="T65" s="99">
        <v>230</v>
      </c>
      <c r="U65" s="99">
        <v>110</v>
      </c>
      <c r="V65" s="99">
        <v>45</v>
      </c>
      <c r="W65" s="100">
        <v>10</v>
      </c>
      <c r="X65" s="68"/>
      <c r="Y65" s="101"/>
    </row>
    <row r="66" spans="2:25" ht="15" customHeight="1">
      <c r="B66" s="68"/>
      <c r="C66" s="97" t="s">
        <v>993</v>
      </c>
      <c r="D66" s="98">
        <f t="shared" si="12"/>
        <v>10795</v>
      </c>
      <c r="E66" s="99">
        <v>635</v>
      </c>
      <c r="F66" s="99">
        <v>707</v>
      </c>
      <c r="G66" s="99">
        <v>1030</v>
      </c>
      <c r="H66" s="99">
        <v>1066</v>
      </c>
      <c r="I66" s="99">
        <v>797</v>
      </c>
      <c r="J66" s="99">
        <v>523</v>
      </c>
      <c r="K66" s="99">
        <v>608</v>
      </c>
      <c r="L66" s="99">
        <v>807</v>
      </c>
      <c r="M66" s="99">
        <v>906</v>
      </c>
      <c r="N66" s="99">
        <v>862</v>
      </c>
      <c r="O66" s="99">
        <v>673</v>
      </c>
      <c r="P66" s="99">
        <v>568</v>
      </c>
      <c r="Q66" s="99">
        <v>522</v>
      </c>
      <c r="R66" s="99">
        <v>415</v>
      </c>
      <c r="S66" s="99">
        <v>345</v>
      </c>
      <c r="T66" s="99">
        <v>196</v>
      </c>
      <c r="U66" s="99">
        <v>115</v>
      </c>
      <c r="V66" s="99">
        <v>17</v>
      </c>
      <c r="W66" s="100">
        <v>3</v>
      </c>
      <c r="X66" s="68"/>
      <c r="Y66" s="101"/>
    </row>
    <row r="67" spans="2:25" ht="15" customHeight="1">
      <c r="B67" s="68"/>
      <c r="C67" s="97" t="s">
        <v>994</v>
      </c>
      <c r="D67" s="98">
        <f t="shared" si="12"/>
        <v>8693</v>
      </c>
      <c r="E67" s="99">
        <v>469</v>
      </c>
      <c r="F67" s="99">
        <v>581</v>
      </c>
      <c r="G67" s="99">
        <v>769</v>
      </c>
      <c r="H67" s="99">
        <v>834</v>
      </c>
      <c r="I67" s="99">
        <v>600</v>
      </c>
      <c r="J67" s="99">
        <v>418</v>
      </c>
      <c r="K67" s="99">
        <v>581</v>
      </c>
      <c r="L67" s="99">
        <v>676</v>
      </c>
      <c r="M67" s="99">
        <v>779</v>
      </c>
      <c r="N67" s="99">
        <v>647</v>
      </c>
      <c r="O67" s="99">
        <v>516</v>
      </c>
      <c r="P67" s="99">
        <v>478</v>
      </c>
      <c r="Q67" s="99">
        <v>474</v>
      </c>
      <c r="R67" s="99">
        <v>353</v>
      </c>
      <c r="S67" s="99">
        <v>274</v>
      </c>
      <c r="T67" s="99">
        <v>162</v>
      </c>
      <c r="U67" s="99">
        <v>64</v>
      </c>
      <c r="V67" s="99">
        <v>17</v>
      </c>
      <c r="W67" s="100">
        <v>1</v>
      </c>
      <c r="X67" s="68"/>
      <c r="Y67" s="101"/>
    </row>
    <row r="68" spans="2:25" ht="15" customHeight="1">
      <c r="B68" s="68"/>
      <c r="C68" s="97" t="s">
        <v>995</v>
      </c>
      <c r="D68" s="98">
        <f t="shared" si="12"/>
        <v>8626</v>
      </c>
      <c r="E68" s="99">
        <v>532</v>
      </c>
      <c r="F68" s="99">
        <v>563</v>
      </c>
      <c r="G68" s="99">
        <v>764</v>
      </c>
      <c r="H68" s="99">
        <v>809</v>
      </c>
      <c r="I68" s="99">
        <v>680</v>
      </c>
      <c r="J68" s="99">
        <v>449</v>
      </c>
      <c r="K68" s="99">
        <v>525</v>
      </c>
      <c r="L68" s="99">
        <v>667</v>
      </c>
      <c r="M68" s="99">
        <v>703</v>
      </c>
      <c r="N68" s="99">
        <v>648</v>
      </c>
      <c r="O68" s="99">
        <v>496</v>
      </c>
      <c r="P68" s="99">
        <v>449</v>
      </c>
      <c r="Q68" s="99">
        <v>450</v>
      </c>
      <c r="R68" s="99">
        <v>363</v>
      </c>
      <c r="S68" s="99">
        <v>289</v>
      </c>
      <c r="T68" s="99">
        <v>154</v>
      </c>
      <c r="U68" s="99">
        <v>57</v>
      </c>
      <c r="V68" s="99">
        <v>20</v>
      </c>
      <c r="W68" s="100">
        <v>8</v>
      </c>
      <c r="X68" s="68"/>
      <c r="Y68" s="101"/>
    </row>
    <row r="69" spans="2:25" ht="15" customHeight="1">
      <c r="B69" s="68"/>
      <c r="C69" s="97" t="s">
        <v>996</v>
      </c>
      <c r="D69" s="98">
        <f t="shared" si="12"/>
        <v>7756</v>
      </c>
      <c r="E69" s="99">
        <v>419</v>
      </c>
      <c r="F69" s="99">
        <v>439</v>
      </c>
      <c r="G69" s="99">
        <v>758</v>
      </c>
      <c r="H69" s="99">
        <v>720</v>
      </c>
      <c r="I69" s="99">
        <v>405</v>
      </c>
      <c r="J69" s="99">
        <v>398</v>
      </c>
      <c r="K69" s="99">
        <v>471</v>
      </c>
      <c r="L69" s="99">
        <v>541</v>
      </c>
      <c r="M69" s="99">
        <v>703</v>
      </c>
      <c r="N69" s="99">
        <v>668</v>
      </c>
      <c r="O69" s="99">
        <v>521</v>
      </c>
      <c r="P69" s="99">
        <v>436</v>
      </c>
      <c r="Q69" s="99">
        <v>398</v>
      </c>
      <c r="R69" s="99">
        <v>371</v>
      </c>
      <c r="S69" s="99">
        <v>282</v>
      </c>
      <c r="T69" s="99">
        <v>140</v>
      </c>
      <c r="U69" s="99">
        <v>68</v>
      </c>
      <c r="V69" s="99">
        <v>15</v>
      </c>
      <c r="W69" s="100">
        <v>3</v>
      </c>
      <c r="X69" s="68"/>
      <c r="Y69" s="101"/>
    </row>
    <row r="70" spans="2:25" ht="9" customHeight="1">
      <c r="B70" s="68"/>
      <c r="C70" s="97"/>
      <c r="D70" s="98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100"/>
      <c r="X70" s="68"/>
      <c r="Y70" s="101"/>
    </row>
    <row r="71" spans="2:25" ht="13.5" customHeight="1">
      <c r="B71" s="1245" t="s">
        <v>1019</v>
      </c>
      <c r="C71" s="1246"/>
      <c r="D71" s="98">
        <f aca="true" t="shared" si="13" ref="D71:W71">SUM(D72)</f>
        <v>14720</v>
      </c>
      <c r="E71" s="99">
        <f t="shared" si="13"/>
        <v>1103</v>
      </c>
      <c r="F71" s="99">
        <f t="shared" si="13"/>
        <v>1257</v>
      </c>
      <c r="G71" s="99">
        <f t="shared" si="13"/>
        <v>1446</v>
      </c>
      <c r="H71" s="99">
        <f t="shared" si="13"/>
        <v>1238</v>
      </c>
      <c r="I71" s="99">
        <f t="shared" si="13"/>
        <v>785</v>
      </c>
      <c r="J71" s="99">
        <f t="shared" si="13"/>
        <v>653</v>
      </c>
      <c r="K71" s="99">
        <f t="shared" si="13"/>
        <v>815</v>
      </c>
      <c r="L71" s="99">
        <f t="shared" si="13"/>
        <v>1010</v>
      </c>
      <c r="M71" s="99">
        <f t="shared" si="13"/>
        <v>1104</v>
      </c>
      <c r="N71" s="99">
        <f t="shared" si="13"/>
        <v>1122</v>
      </c>
      <c r="O71" s="99">
        <f t="shared" si="13"/>
        <v>916</v>
      </c>
      <c r="P71" s="99">
        <f t="shared" si="13"/>
        <v>784</v>
      </c>
      <c r="Q71" s="99">
        <f t="shared" si="13"/>
        <v>778</v>
      </c>
      <c r="R71" s="99">
        <f t="shared" si="13"/>
        <v>643</v>
      </c>
      <c r="S71" s="99">
        <f t="shared" si="13"/>
        <v>532</v>
      </c>
      <c r="T71" s="99">
        <f t="shared" si="13"/>
        <v>303</v>
      </c>
      <c r="U71" s="99">
        <f t="shared" si="13"/>
        <v>154</v>
      </c>
      <c r="V71" s="99">
        <f t="shared" si="13"/>
        <v>59</v>
      </c>
      <c r="W71" s="99">
        <f t="shared" si="13"/>
        <v>18</v>
      </c>
      <c r="X71" s="68"/>
      <c r="Y71" s="101"/>
    </row>
    <row r="72" spans="2:25" ht="15" customHeight="1">
      <c r="B72" s="68"/>
      <c r="C72" s="97" t="s">
        <v>997</v>
      </c>
      <c r="D72" s="98">
        <f>SUM(E72:W72)</f>
        <v>14720</v>
      </c>
      <c r="E72" s="99">
        <v>1103</v>
      </c>
      <c r="F72" s="99">
        <v>1257</v>
      </c>
      <c r="G72" s="99">
        <v>1446</v>
      </c>
      <c r="H72" s="99">
        <v>1238</v>
      </c>
      <c r="I72" s="99">
        <v>785</v>
      </c>
      <c r="J72" s="99">
        <v>653</v>
      </c>
      <c r="K72" s="99">
        <v>815</v>
      </c>
      <c r="L72" s="99">
        <v>1010</v>
      </c>
      <c r="M72" s="99">
        <v>1104</v>
      </c>
      <c r="N72" s="99">
        <v>1122</v>
      </c>
      <c r="O72" s="99">
        <v>916</v>
      </c>
      <c r="P72" s="99">
        <v>784</v>
      </c>
      <c r="Q72" s="99">
        <v>778</v>
      </c>
      <c r="R72" s="99">
        <v>643</v>
      </c>
      <c r="S72" s="99">
        <v>532</v>
      </c>
      <c r="T72" s="99">
        <v>303</v>
      </c>
      <c r="U72" s="99">
        <v>154</v>
      </c>
      <c r="V72" s="99">
        <v>59</v>
      </c>
      <c r="W72" s="100">
        <v>18</v>
      </c>
      <c r="X72" s="68"/>
      <c r="Y72" s="101"/>
    </row>
    <row r="73" spans="2:25" ht="9" customHeight="1">
      <c r="B73" s="68"/>
      <c r="C73" s="97"/>
      <c r="D73" s="98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100"/>
      <c r="X73" s="68"/>
      <c r="Y73" s="101"/>
    </row>
    <row r="74" spans="2:25" ht="13.5" customHeight="1">
      <c r="B74" s="1245" t="s">
        <v>1020</v>
      </c>
      <c r="C74" s="1246"/>
      <c r="D74" s="98">
        <f aca="true" t="shared" si="14" ref="D74:W74">SUM(D75:D78)</f>
        <v>44199</v>
      </c>
      <c r="E74" s="99">
        <f t="shared" si="14"/>
        <v>2709</v>
      </c>
      <c r="F74" s="99">
        <f t="shared" si="14"/>
        <v>2965</v>
      </c>
      <c r="G74" s="99">
        <f t="shared" si="14"/>
        <v>3846</v>
      </c>
      <c r="H74" s="99">
        <f t="shared" si="14"/>
        <v>4041</v>
      </c>
      <c r="I74" s="99">
        <f t="shared" si="14"/>
        <v>3252</v>
      </c>
      <c r="J74" s="99">
        <f t="shared" si="14"/>
        <v>2356</v>
      </c>
      <c r="K74" s="99">
        <f t="shared" si="14"/>
        <v>2656</v>
      </c>
      <c r="L74" s="99">
        <f t="shared" si="14"/>
        <v>3232</v>
      </c>
      <c r="M74" s="99">
        <f t="shared" si="14"/>
        <v>3698</v>
      </c>
      <c r="N74" s="99">
        <f t="shared" si="14"/>
        <v>3474</v>
      </c>
      <c r="O74" s="99">
        <f t="shared" si="14"/>
        <v>2735</v>
      </c>
      <c r="P74" s="99">
        <f t="shared" si="14"/>
        <v>2350</v>
      </c>
      <c r="Q74" s="99">
        <f t="shared" si="14"/>
        <v>2242</v>
      </c>
      <c r="R74" s="99">
        <f t="shared" si="14"/>
        <v>1852</v>
      </c>
      <c r="S74" s="99">
        <f t="shared" si="14"/>
        <v>1494</v>
      </c>
      <c r="T74" s="99">
        <f t="shared" si="14"/>
        <v>812</v>
      </c>
      <c r="U74" s="99">
        <f t="shared" si="14"/>
        <v>346</v>
      </c>
      <c r="V74" s="99">
        <f t="shared" si="14"/>
        <v>119</v>
      </c>
      <c r="W74" s="99">
        <f t="shared" si="14"/>
        <v>20</v>
      </c>
      <c r="X74" s="68"/>
      <c r="Y74" s="101"/>
    </row>
    <row r="75" spans="2:25" ht="15" customHeight="1">
      <c r="B75" s="68"/>
      <c r="C75" s="97" t="s">
        <v>998</v>
      </c>
      <c r="D75" s="98">
        <f>SUM(E75:W75)</f>
        <v>20835</v>
      </c>
      <c r="E75" s="99">
        <v>1346</v>
      </c>
      <c r="F75" s="99">
        <v>1377</v>
      </c>
      <c r="G75" s="99">
        <v>1842</v>
      </c>
      <c r="H75" s="99">
        <v>1869</v>
      </c>
      <c r="I75" s="99">
        <v>1654</v>
      </c>
      <c r="J75" s="99">
        <v>1167</v>
      </c>
      <c r="K75" s="99">
        <v>1263</v>
      </c>
      <c r="L75" s="99">
        <v>1532</v>
      </c>
      <c r="M75" s="99">
        <v>1716</v>
      </c>
      <c r="N75" s="99">
        <v>1611</v>
      </c>
      <c r="O75" s="99">
        <v>1237</v>
      </c>
      <c r="P75" s="99">
        <v>1037</v>
      </c>
      <c r="Q75" s="99">
        <v>1038</v>
      </c>
      <c r="R75" s="99">
        <v>823</v>
      </c>
      <c r="S75" s="99">
        <v>693</v>
      </c>
      <c r="T75" s="99">
        <v>405</v>
      </c>
      <c r="U75" s="99">
        <v>148</v>
      </c>
      <c r="V75" s="99">
        <v>65</v>
      </c>
      <c r="W75" s="100">
        <v>12</v>
      </c>
      <c r="X75" s="68"/>
      <c r="Y75" s="101"/>
    </row>
    <row r="76" spans="2:25" ht="15" customHeight="1">
      <c r="B76" s="68"/>
      <c r="C76" s="97" t="s">
        <v>999</v>
      </c>
      <c r="D76" s="98">
        <f>SUM(E76:W76)</f>
        <v>8622</v>
      </c>
      <c r="E76" s="99">
        <v>518</v>
      </c>
      <c r="F76" s="99">
        <v>579</v>
      </c>
      <c r="G76" s="99">
        <v>746</v>
      </c>
      <c r="H76" s="99">
        <v>715</v>
      </c>
      <c r="I76" s="99">
        <v>617</v>
      </c>
      <c r="J76" s="99">
        <v>478</v>
      </c>
      <c r="K76" s="99">
        <v>530</v>
      </c>
      <c r="L76" s="99">
        <v>637</v>
      </c>
      <c r="M76" s="99">
        <v>755</v>
      </c>
      <c r="N76" s="99">
        <v>651</v>
      </c>
      <c r="O76" s="99">
        <v>562</v>
      </c>
      <c r="P76" s="99">
        <v>486</v>
      </c>
      <c r="Q76" s="99">
        <v>435</v>
      </c>
      <c r="R76" s="99">
        <v>378</v>
      </c>
      <c r="S76" s="99">
        <v>274</v>
      </c>
      <c r="T76" s="99">
        <v>164</v>
      </c>
      <c r="U76" s="99">
        <v>73</v>
      </c>
      <c r="V76" s="99">
        <v>20</v>
      </c>
      <c r="W76" s="100">
        <v>4</v>
      </c>
      <c r="X76" s="68"/>
      <c r="Y76" s="101"/>
    </row>
    <row r="77" spans="2:25" ht="15" customHeight="1">
      <c r="B77" s="68"/>
      <c r="C77" s="97" t="s">
        <v>1000</v>
      </c>
      <c r="D77" s="98">
        <f>SUM(E77:W77)</f>
        <v>6631</v>
      </c>
      <c r="E77" s="99">
        <v>416</v>
      </c>
      <c r="F77" s="99">
        <v>499</v>
      </c>
      <c r="G77" s="99">
        <v>576</v>
      </c>
      <c r="H77" s="99">
        <v>664</v>
      </c>
      <c r="I77" s="99">
        <v>399</v>
      </c>
      <c r="J77" s="99">
        <v>308</v>
      </c>
      <c r="K77" s="99">
        <v>398</v>
      </c>
      <c r="L77" s="99">
        <v>495</v>
      </c>
      <c r="M77" s="99">
        <v>543</v>
      </c>
      <c r="N77" s="99">
        <v>510</v>
      </c>
      <c r="O77" s="99">
        <v>400</v>
      </c>
      <c r="P77" s="99">
        <v>352</v>
      </c>
      <c r="Q77" s="99">
        <v>376</v>
      </c>
      <c r="R77" s="99">
        <v>297</v>
      </c>
      <c r="S77" s="99">
        <v>220</v>
      </c>
      <c r="T77" s="99">
        <v>96</v>
      </c>
      <c r="U77" s="99">
        <v>62</v>
      </c>
      <c r="V77" s="99">
        <v>17</v>
      </c>
      <c r="W77" s="100">
        <v>3</v>
      </c>
      <c r="X77" s="68"/>
      <c r="Y77" s="101"/>
    </row>
    <row r="78" spans="2:25" ht="15" customHeight="1">
      <c r="B78" s="106"/>
      <c r="C78" s="107" t="s">
        <v>1001</v>
      </c>
      <c r="D78" s="108">
        <f>SUM(E78:W78)</f>
        <v>8111</v>
      </c>
      <c r="E78" s="109">
        <v>429</v>
      </c>
      <c r="F78" s="109">
        <v>510</v>
      </c>
      <c r="G78" s="109">
        <v>682</v>
      </c>
      <c r="H78" s="109">
        <v>793</v>
      </c>
      <c r="I78" s="109">
        <v>582</v>
      </c>
      <c r="J78" s="109">
        <v>403</v>
      </c>
      <c r="K78" s="109">
        <v>465</v>
      </c>
      <c r="L78" s="109">
        <v>568</v>
      </c>
      <c r="M78" s="109">
        <v>684</v>
      </c>
      <c r="N78" s="109">
        <v>702</v>
      </c>
      <c r="O78" s="109">
        <v>536</v>
      </c>
      <c r="P78" s="109">
        <v>475</v>
      </c>
      <c r="Q78" s="109">
        <v>393</v>
      </c>
      <c r="R78" s="109">
        <v>354</v>
      </c>
      <c r="S78" s="109">
        <v>307</v>
      </c>
      <c r="T78" s="109">
        <v>147</v>
      </c>
      <c r="U78" s="109">
        <v>63</v>
      </c>
      <c r="V78" s="109">
        <v>17</v>
      </c>
      <c r="W78" s="110">
        <v>1</v>
      </c>
      <c r="X78" s="68"/>
      <c r="Y78" s="101"/>
    </row>
    <row r="79" spans="3:23" ht="12">
      <c r="C79" s="61" t="s">
        <v>1049</v>
      </c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</row>
    <row r="80" spans="3:23" ht="12">
      <c r="C80" s="61" t="s">
        <v>1050</v>
      </c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</row>
    <row r="81" spans="6:23" ht="12"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</row>
    <row r="82" spans="6:23" ht="12"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</row>
    <row r="83" spans="6:23" ht="12"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</row>
    <row r="84" spans="6:23" ht="12"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</row>
    <row r="85" spans="6:23" ht="12"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</row>
  </sheetData>
  <mergeCells count="15">
    <mergeCell ref="B4:C4"/>
    <mergeCell ref="B12:C12"/>
    <mergeCell ref="B62:C62"/>
    <mergeCell ref="B71:C71"/>
    <mergeCell ref="B41:C41"/>
    <mergeCell ref="B35:C35"/>
    <mergeCell ref="B31:C31"/>
    <mergeCell ref="B7:C7"/>
    <mergeCell ref="B8:C8"/>
    <mergeCell ref="B10:C10"/>
    <mergeCell ref="B29:C29"/>
    <mergeCell ref="B74:C74"/>
    <mergeCell ref="B57:C57"/>
    <mergeCell ref="B53:C53"/>
    <mergeCell ref="B44:C44"/>
  </mergeCells>
  <printOptions/>
  <pageMargins left="0.75" right="0.75" top="1" bottom="1" header="0.512" footer="0.51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628" customWidth="1"/>
    <col min="2" max="2" width="10.625" style="628" customWidth="1"/>
    <col min="3" max="14" width="7.50390625" style="628" customWidth="1"/>
    <col min="15" max="16384" width="9.00390625" style="628" customWidth="1"/>
  </cols>
  <sheetData>
    <row r="1" ht="15" customHeight="1">
      <c r="B1" s="641" t="s">
        <v>1563</v>
      </c>
    </row>
    <row r="2" spans="12:13" ht="15" customHeight="1">
      <c r="L2" s="1812" t="s">
        <v>1125</v>
      </c>
      <c r="M2" s="628" t="s">
        <v>1553</v>
      </c>
    </row>
    <row r="3" spans="2:13" ht="15" customHeight="1" thickBot="1">
      <c r="B3" s="327" t="s">
        <v>1554</v>
      </c>
      <c r="C3" s="327"/>
      <c r="D3" s="327"/>
      <c r="E3" s="327"/>
      <c r="F3" s="327"/>
      <c r="G3" s="327"/>
      <c r="H3" s="327"/>
      <c r="I3" s="327"/>
      <c r="J3" s="327"/>
      <c r="L3" s="1813"/>
      <c r="M3" s="1069" t="s">
        <v>1555</v>
      </c>
    </row>
    <row r="4" spans="1:14" ht="15" customHeight="1" thickTop="1">
      <c r="A4" s="335"/>
      <c r="B4" s="1804" t="s">
        <v>1556</v>
      </c>
      <c r="C4" s="882" t="s">
        <v>1547</v>
      </c>
      <c r="D4" s="1050"/>
      <c r="E4" s="1050"/>
      <c r="F4" s="883"/>
      <c r="G4" s="1070" t="s">
        <v>1548</v>
      </c>
      <c r="H4" s="1070"/>
      <c r="I4" s="1050"/>
      <c r="J4" s="1070"/>
      <c r="K4" s="882" t="s">
        <v>1549</v>
      </c>
      <c r="L4" s="1050"/>
      <c r="M4" s="1050"/>
      <c r="N4" s="1071"/>
    </row>
    <row r="5" spans="1:14" ht="15" customHeight="1">
      <c r="A5" s="335"/>
      <c r="B5" s="1810"/>
      <c r="C5" s="1072" t="s">
        <v>1550</v>
      </c>
      <c r="D5" s="1073"/>
      <c r="E5" s="1074" t="s">
        <v>1557</v>
      </c>
      <c r="F5" s="1074"/>
      <c r="G5" s="1072" t="s">
        <v>1551</v>
      </c>
      <c r="H5" s="1073"/>
      <c r="I5" s="1072" t="s">
        <v>1557</v>
      </c>
      <c r="J5" s="1073"/>
      <c r="K5" s="1074" t="s">
        <v>1551</v>
      </c>
      <c r="L5" s="1073"/>
      <c r="M5" s="1074" t="s">
        <v>1557</v>
      </c>
      <c r="N5" s="1073"/>
    </row>
    <row r="6" spans="1:14" ht="15" customHeight="1">
      <c r="A6" s="335"/>
      <c r="B6" s="1811"/>
      <c r="C6" s="1075" t="s">
        <v>1558</v>
      </c>
      <c r="D6" s="1075" t="s">
        <v>1552</v>
      </c>
      <c r="E6" s="1075" t="s">
        <v>1558</v>
      </c>
      <c r="F6" s="1075" t="s">
        <v>1552</v>
      </c>
      <c r="G6" s="1075" t="s">
        <v>1558</v>
      </c>
      <c r="H6" s="1075" t="s">
        <v>1552</v>
      </c>
      <c r="I6" s="1075" t="s">
        <v>1558</v>
      </c>
      <c r="J6" s="1075" t="s">
        <v>1552</v>
      </c>
      <c r="K6" s="1075" t="s">
        <v>1558</v>
      </c>
      <c r="L6" s="1075" t="s">
        <v>1552</v>
      </c>
      <c r="M6" s="1075" t="s">
        <v>1558</v>
      </c>
      <c r="N6" s="1075" t="s">
        <v>1552</v>
      </c>
    </row>
    <row r="7" spans="1:14" s="862" customFormat="1" ht="15" customHeight="1">
      <c r="A7" s="864"/>
      <c r="B7" s="366" t="s">
        <v>1559</v>
      </c>
      <c r="C7" s="863">
        <f>SUM(C8:C18)</f>
        <v>1087</v>
      </c>
      <c r="D7" s="341">
        <f>SUM(D9:D17)</f>
        <v>1091</v>
      </c>
      <c r="E7" s="1076">
        <v>89.2</v>
      </c>
      <c r="F7" s="1076">
        <v>89.9</v>
      </c>
      <c r="G7" s="1077">
        <f>SUM(G9:G18)</f>
        <v>335</v>
      </c>
      <c r="H7" s="1077">
        <f>SUM(H9:H17)</f>
        <v>335</v>
      </c>
      <c r="I7" s="1076">
        <v>27.5</v>
      </c>
      <c r="J7" s="1076">
        <v>27.6</v>
      </c>
      <c r="K7" s="1077">
        <f>SUM(K9:K18)</f>
        <v>560</v>
      </c>
      <c r="L7" s="1077">
        <f>SUM(L9:L17)</f>
        <v>588</v>
      </c>
      <c r="M7" s="1076">
        <v>46</v>
      </c>
      <c r="N7" s="1078">
        <v>48.4</v>
      </c>
    </row>
    <row r="8" spans="1:14" ht="15" customHeight="1">
      <c r="A8" s="335"/>
      <c r="B8" s="370"/>
      <c r="C8" s="334"/>
      <c r="D8" s="327"/>
      <c r="E8" s="1079"/>
      <c r="F8" s="1079"/>
      <c r="G8" s="1080"/>
      <c r="H8" s="1080"/>
      <c r="I8" s="1079"/>
      <c r="J8" s="1079"/>
      <c r="K8" s="1080"/>
      <c r="L8" s="1080"/>
      <c r="M8" s="1079"/>
      <c r="N8" s="1081"/>
    </row>
    <row r="9" spans="1:14" ht="15" customHeight="1">
      <c r="A9" s="335"/>
      <c r="B9" s="370" t="s">
        <v>1522</v>
      </c>
      <c r="C9" s="334">
        <v>355</v>
      </c>
      <c r="D9" s="327">
        <v>349</v>
      </c>
      <c r="E9" s="1079">
        <v>112.3</v>
      </c>
      <c r="F9" s="1079">
        <v>109.4</v>
      </c>
      <c r="G9" s="1080">
        <v>105</v>
      </c>
      <c r="H9" s="1080">
        <v>108</v>
      </c>
      <c r="I9" s="1079">
        <v>33.2</v>
      </c>
      <c r="J9" s="1079">
        <v>33.9</v>
      </c>
      <c r="K9" s="1080">
        <v>208</v>
      </c>
      <c r="L9" s="1080">
        <v>223</v>
      </c>
      <c r="M9" s="1079">
        <v>65.8</v>
      </c>
      <c r="N9" s="1081">
        <v>69.9</v>
      </c>
    </row>
    <row r="10" spans="1:14" ht="15" customHeight="1">
      <c r="A10" s="335"/>
      <c r="B10" s="370" t="s">
        <v>1525</v>
      </c>
      <c r="C10" s="334">
        <v>97</v>
      </c>
      <c r="D10" s="327">
        <v>103</v>
      </c>
      <c r="E10" s="1079">
        <v>83.6</v>
      </c>
      <c r="F10" s="1079">
        <v>89.1</v>
      </c>
      <c r="G10" s="1080">
        <v>30</v>
      </c>
      <c r="H10" s="1080">
        <v>29</v>
      </c>
      <c r="I10" s="1079">
        <v>25.8</v>
      </c>
      <c r="J10" s="1079">
        <v>25.1</v>
      </c>
      <c r="K10" s="1080">
        <v>51</v>
      </c>
      <c r="L10" s="1080">
        <v>62</v>
      </c>
      <c r="M10" s="1079">
        <v>44</v>
      </c>
      <c r="N10" s="1081">
        <v>53.6</v>
      </c>
    </row>
    <row r="11" spans="1:14" ht="15" customHeight="1">
      <c r="A11" s="335"/>
      <c r="B11" s="370" t="s">
        <v>1523</v>
      </c>
      <c r="C11" s="334">
        <v>145</v>
      </c>
      <c r="D11" s="327">
        <v>158</v>
      </c>
      <c r="E11" s="1079">
        <v>107</v>
      </c>
      <c r="F11" s="1079">
        <v>99.5</v>
      </c>
      <c r="G11" s="1080">
        <v>37</v>
      </c>
      <c r="H11" s="1080">
        <v>45</v>
      </c>
      <c r="I11" s="1079">
        <v>27.3</v>
      </c>
      <c r="J11" s="1079">
        <v>28.3</v>
      </c>
      <c r="K11" s="1080">
        <v>68</v>
      </c>
      <c r="L11" s="1080">
        <v>68</v>
      </c>
      <c r="M11" s="1079">
        <v>50.2</v>
      </c>
      <c r="N11" s="1081">
        <v>42.8</v>
      </c>
    </row>
    <row r="12" spans="1:14" ht="15" customHeight="1">
      <c r="A12" s="335"/>
      <c r="B12" s="370" t="s">
        <v>1524</v>
      </c>
      <c r="C12" s="334">
        <v>135</v>
      </c>
      <c r="D12" s="327">
        <v>152</v>
      </c>
      <c r="E12" s="1079">
        <v>96.3</v>
      </c>
      <c r="F12" s="1079">
        <v>90.5</v>
      </c>
      <c r="G12" s="1080">
        <v>36</v>
      </c>
      <c r="H12" s="1080">
        <v>44</v>
      </c>
      <c r="I12" s="1079">
        <v>25.7</v>
      </c>
      <c r="J12" s="1079">
        <v>26.2</v>
      </c>
      <c r="K12" s="1080">
        <v>78</v>
      </c>
      <c r="L12" s="1080">
        <v>87</v>
      </c>
      <c r="M12" s="1079">
        <v>55.7</v>
      </c>
      <c r="N12" s="1081">
        <v>51.8</v>
      </c>
    </row>
    <row r="13" spans="1:14" ht="15" customHeight="1">
      <c r="A13" s="335"/>
      <c r="B13" s="370" t="s">
        <v>1526</v>
      </c>
      <c r="C13" s="334">
        <v>62</v>
      </c>
      <c r="D13" s="327">
        <v>62</v>
      </c>
      <c r="E13" s="1079">
        <v>57.8</v>
      </c>
      <c r="F13" s="1079">
        <v>58.3</v>
      </c>
      <c r="G13" s="1080">
        <v>19</v>
      </c>
      <c r="H13" s="1080">
        <v>19</v>
      </c>
      <c r="I13" s="1079">
        <v>17.7</v>
      </c>
      <c r="J13" s="1079">
        <v>17.9</v>
      </c>
      <c r="K13" s="1080">
        <v>32</v>
      </c>
      <c r="L13" s="1080">
        <v>32</v>
      </c>
      <c r="M13" s="1079">
        <v>29.8</v>
      </c>
      <c r="N13" s="1081">
        <v>30.1</v>
      </c>
    </row>
    <row r="14" spans="1:14" ht="15" customHeight="1">
      <c r="A14" s="335"/>
      <c r="B14" s="370" t="s">
        <v>1530</v>
      </c>
      <c r="C14" s="334">
        <v>73</v>
      </c>
      <c r="D14" s="327">
        <v>79</v>
      </c>
      <c r="E14" s="1079">
        <v>75.7</v>
      </c>
      <c r="F14" s="1079">
        <v>82.5</v>
      </c>
      <c r="G14" s="1080">
        <v>21</v>
      </c>
      <c r="H14" s="1080">
        <v>20</v>
      </c>
      <c r="I14" s="1079">
        <v>21.8</v>
      </c>
      <c r="J14" s="1079">
        <v>20.9</v>
      </c>
      <c r="K14" s="1080">
        <v>29</v>
      </c>
      <c r="L14" s="1080">
        <v>32</v>
      </c>
      <c r="M14" s="1079">
        <v>30.1</v>
      </c>
      <c r="N14" s="1081">
        <v>33.4</v>
      </c>
    </row>
    <row r="15" spans="1:14" ht="15" customHeight="1">
      <c r="A15" s="335"/>
      <c r="B15" s="370" t="s">
        <v>1527</v>
      </c>
      <c r="C15" s="334">
        <v>70</v>
      </c>
      <c r="D15" s="327">
        <v>67</v>
      </c>
      <c r="E15" s="1079">
        <v>63</v>
      </c>
      <c r="F15" s="1079">
        <v>60.8</v>
      </c>
      <c r="G15" s="1080">
        <v>24</v>
      </c>
      <c r="H15" s="1080">
        <v>24</v>
      </c>
      <c r="I15" s="1079">
        <v>21.6</v>
      </c>
      <c r="J15" s="1079">
        <v>21.8</v>
      </c>
      <c r="K15" s="1080">
        <v>35</v>
      </c>
      <c r="L15" s="1080">
        <v>34</v>
      </c>
      <c r="M15" s="1079">
        <v>31.4</v>
      </c>
      <c r="N15" s="1081">
        <v>30.9</v>
      </c>
    </row>
    <row r="16" spans="1:14" ht="15" customHeight="1">
      <c r="A16" s="335"/>
      <c r="B16" s="370" t="s">
        <v>1529</v>
      </c>
      <c r="C16" s="334">
        <v>60</v>
      </c>
      <c r="D16" s="327">
        <v>59</v>
      </c>
      <c r="E16" s="1079">
        <v>76.9</v>
      </c>
      <c r="F16" s="1079">
        <v>76.6</v>
      </c>
      <c r="G16" s="1080">
        <v>25</v>
      </c>
      <c r="H16" s="1080">
        <v>24</v>
      </c>
      <c r="I16" s="1079">
        <v>32.1</v>
      </c>
      <c r="J16" s="1079">
        <v>31.2</v>
      </c>
      <c r="K16" s="1080">
        <v>34</v>
      </c>
      <c r="L16" s="1080">
        <v>34</v>
      </c>
      <c r="M16" s="1079">
        <v>43.6</v>
      </c>
      <c r="N16" s="1081">
        <v>44.1</v>
      </c>
    </row>
    <row r="17" spans="1:14" ht="15" customHeight="1">
      <c r="A17" s="335"/>
      <c r="B17" s="370" t="s">
        <v>1528</v>
      </c>
      <c r="C17" s="334">
        <v>65</v>
      </c>
      <c r="D17" s="327">
        <v>62</v>
      </c>
      <c r="E17" s="1079">
        <v>101.5</v>
      </c>
      <c r="F17" s="1079">
        <v>97.5</v>
      </c>
      <c r="G17" s="1080">
        <v>22</v>
      </c>
      <c r="H17" s="1080">
        <v>22</v>
      </c>
      <c r="I17" s="1079">
        <v>34.4</v>
      </c>
      <c r="J17" s="1079">
        <v>34.6</v>
      </c>
      <c r="K17" s="1080">
        <v>18</v>
      </c>
      <c r="L17" s="1080">
        <v>16</v>
      </c>
      <c r="M17" s="1079">
        <v>28.1</v>
      </c>
      <c r="N17" s="1081">
        <v>25.2</v>
      </c>
    </row>
    <row r="18" spans="1:14" ht="15" customHeight="1">
      <c r="A18" s="327"/>
      <c r="B18" s="376" t="s">
        <v>1560</v>
      </c>
      <c r="C18" s="1082">
        <v>25</v>
      </c>
      <c r="D18" s="358">
        <v>0</v>
      </c>
      <c r="E18" s="1083">
        <v>46.7</v>
      </c>
      <c r="F18" s="358">
        <v>0</v>
      </c>
      <c r="G18" s="1084">
        <v>16</v>
      </c>
      <c r="H18" s="358">
        <v>0</v>
      </c>
      <c r="I18" s="1083">
        <v>29.9</v>
      </c>
      <c r="J18" s="358">
        <v>0</v>
      </c>
      <c r="K18" s="1084">
        <v>7</v>
      </c>
      <c r="L18" s="358">
        <v>0</v>
      </c>
      <c r="M18" s="1083">
        <v>13.1</v>
      </c>
      <c r="N18" s="359">
        <v>0</v>
      </c>
    </row>
    <row r="19" ht="15" customHeight="1">
      <c r="B19" s="628" t="s">
        <v>1561</v>
      </c>
    </row>
    <row r="20" ht="15" customHeight="1">
      <c r="B20" s="628" t="s">
        <v>1562</v>
      </c>
    </row>
  </sheetData>
  <mergeCells count="2">
    <mergeCell ref="B4:B6"/>
    <mergeCell ref="L2:L3"/>
  </mergeCells>
  <printOptions/>
  <pageMargins left="0.75" right="0.75" top="1" bottom="1" header="0.512" footer="0.51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82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2.625" style="164" customWidth="1"/>
    <col min="2" max="2" width="2.125" style="164" customWidth="1"/>
    <col min="3" max="3" width="10.625" style="164" customWidth="1"/>
    <col min="4" max="13" width="7.625" style="164" customWidth="1"/>
    <col min="14" max="16384" width="9.00390625" style="164" customWidth="1"/>
  </cols>
  <sheetData>
    <row r="1" spans="2:3" ht="14.25">
      <c r="B1" s="165" t="s">
        <v>1585</v>
      </c>
      <c r="C1" s="165"/>
    </row>
    <row r="2" spans="11:13" ht="12">
      <c r="K2" s="101"/>
      <c r="L2" s="101"/>
      <c r="M2" s="1085" t="s">
        <v>1564</v>
      </c>
    </row>
    <row r="3" spans="2:13" ht="12.75" thickBo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8.75" customHeight="1" thickTop="1">
      <c r="A4" s="94"/>
      <c r="B4" s="1820" t="s">
        <v>1565</v>
      </c>
      <c r="C4" s="1821"/>
      <c r="D4" s="1753" t="s">
        <v>1129</v>
      </c>
      <c r="E4" s="1817"/>
      <c r="F4" s="1753" t="s">
        <v>1566</v>
      </c>
      <c r="G4" s="1815"/>
      <c r="H4" s="1753" t="s">
        <v>1567</v>
      </c>
      <c r="I4" s="1829"/>
      <c r="J4" s="1830"/>
      <c r="K4" s="1829" t="s">
        <v>1568</v>
      </c>
      <c r="L4" s="1829"/>
      <c r="M4" s="1830"/>
    </row>
    <row r="5" spans="1:16" ht="18.75" customHeight="1">
      <c r="A5" s="94"/>
      <c r="B5" s="1822"/>
      <c r="C5" s="1823"/>
      <c r="D5" s="1214" t="s">
        <v>1569</v>
      </c>
      <c r="E5" s="1654" t="s">
        <v>1570</v>
      </c>
      <c r="F5" s="1214" t="s">
        <v>1569</v>
      </c>
      <c r="G5" s="1214" t="s">
        <v>1570</v>
      </c>
      <c r="H5" s="1831" t="s">
        <v>1129</v>
      </c>
      <c r="I5" s="1832" t="s">
        <v>1571</v>
      </c>
      <c r="J5" s="1833"/>
      <c r="K5" s="1831" t="s">
        <v>1129</v>
      </c>
      <c r="L5" s="1832" t="s">
        <v>1571</v>
      </c>
      <c r="M5" s="1833"/>
      <c r="P5" s="101"/>
    </row>
    <row r="6" spans="1:13" ht="18.75" customHeight="1">
      <c r="A6" s="94"/>
      <c r="B6" s="1826"/>
      <c r="C6" s="1827"/>
      <c r="D6" s="1213"/>
      <c r="E6" s="1818"/>
      <c r="F6" s="1213"/>
      <c r="G6" s="1816"/>
      <c r="H6" s="1818"/>
      <c r="I6" s="1086" t="s">
        <v>1572</v>
      </c>
      <c r="J6" s="859" t="s">
        <v>1570</v>
      </c>
      <c r="K6" s="1818"/>
      <c r="L6" s="1086" t="s">
        <v>1572</v>
      </c>
      <c r="M6" s="97" t="s">
        <v>1570</v>
      </c>
    </row>
    <row r="7" spans="1:13" ht="15" customHeight="1">
      <c r="A7" s="94"/>
      <c r="B7" s="720"/>
      <c r="C7" s="721"/>
      <c r="D7" s="720"/>
      <c r="E7" s="1087"/>
      <c r="F7" s="1087"/>
      <c r="G7" s="1087"/>
      <c r="H7" s="1087"/>
      <c r="I7" s="1087"/>
      <c r="J7" s="1087"/>
      <c r="K7" s="1087"/>
      <c r="L7" s="1087"/>
      <c r="M7" s="721"/>
    </row>
    <row r="8" spans="1:13" s="170" customFormat="1" ht="15" customHeight="1">
      <c r="A8" s="1088"/>
      <c r="B8" s="132"/>
      <c r="C8" s="1089" t="s">
        <v>1129</v>
      </c>
      <c r="D8" s="1090">
        <f aca="true" t="shared" si="0" ref="D8:M8">SUM(D10,D16,D19,D27,D35,D44,D50,D55,D60)</f>
        <v>1117</v>
      </c>
      <c r="E8" s="1091">
        <f t="shared" si="0"/>
        <v>13834</v>
      </c>
      <c r="F8" s="1091">
        <f t="shared" si="0"/>
        <v>60</v>
      </c>
      <c r="G8" s="1091">
        <f t="shared" si="0"/>
        <v>9793</v>
      </c>
      <c r="H8" s="1091">
        <f t="shared" si="0"/>
        <v>778</v>
      </c>
      <c r="I8" s="1091">
        <f t="shared" si="0"/>
        <v>395</v>
      </c>
      <c r="J8" s="1091">
        <f t="shared" si="0"/>
        <v>4030</v>
      </c>
      <c r="K8" s="1091">
        <f t="shared" si="0"/>
        <v>279</v>
      </c>
      <c r="L8" s="1091">
        <f t="shared" si="0"/>
        <v>4</v>
      </c>
      <c r="M8" s="1092">
        <f t="shared" si="0"/>
        <v>11</v>
      </c>
    </row>
    <row r="9" spans="1:13" ht="15" customHeight="1">
      <c r="A9" s="94"/>
      <c r="B9" s="718"/>
      <c r="C9" s="1093"/>
      <c r="D9" s="1094"/>
      <c r="E9" s="1095"/>
      <c r="F9" s="1095"/>
      <c r="G9" s="1095"/>
      <c r="H9" s="1095"/>
      <c r="I9" s="1095"/>
      <c r="J9" s="1095"/>
      <c r="K9" s="1095"/>
      <c r="L9" s="1095"/>
      <c r="M9" s="1096"/>
    </row>
    <row r="10" spans="1:13" ht="15" customHeight="1">
      <c r="A10" s="94"/>
      <c r="B10" s="1824" t="s">
        <v>505</v>
      </c>
      <c r="C10" s="1825"/>
      <c r="D10" s="1094">
        <f aca="true" t="shared" si="1" ref="D10:M10">SUM(D11:D15)</f>
        <v>326</v>
      </c>
      <c r="E10" s="1095">
        <f t="shared" si="1"/>
        <v>4866</v>
      </c>
      <c r="F10" s="1095">
        <f t="shared" si="1"/>
        <v>22</v>
      </c>
      <c r="G10" s="100">
        <f t="shared" si="1"/>
        <v>3733</v>
      </c>
      <c r="H10" s="100">
        <f t="shared" si="1"/>
        <v>220</v>
      </c>
      <c r="I10" s="1095">
        <f t="shared" si="1"/>
        <v>111</v>
      </c>
      <c r="J10" s="1095">
        <f t="shared" si="1"/>
        <v>1133</v>
      </c>
      <c r="K10" s="1095">
        <f t="shared" si="1"/>
        <v>84</v>
      </c>
      <c r="L10" s="1095">
        <f t="shared" si="1"/>
        <v>0</v>
      </c>
      <c r="M10" s="1096">
        <f t="shared" si="1"/>
        <v>0</v>
      </c>
    </row>
    <row r="11" spans="1:13" ht="15" customHeight="1">
      <c r="A11" s="94"/>
      <c r="B11" s="718"/>
      <c r="C11" s="97" t="s">
        <v>958</v>
      </c>
      <c r="D11" s="1094">
        <v>240</v>
      </c>
      <c r="E11" s="1095">
        <v>3687</v>
      </c>
      <c r="F11" s="1095">
        <v>16</v>
      </c>
      <c r="G11" s="1095">
        <v>2906</v>
      </c>
      <c r="H11" s="1095">
        <v>164</v>
      </c>
      <c r="I11" s="1095">
        <v>77</v>
      </c>
      <c r="J11" s="1095">
        <v>781</v>
      </c>
      <c r="K11" s="1095">
        <v>60</v>
      </c>
      <c r="L11" s="1095">
        <v>0</v>
      </c>
      <c r="M11" s="1096">
        <v>0</v>
      </c>
    </row>
    <row r="12" spans="1:13" ht="15" customHeight="1">
      <c r="A12" s="94"/>
      <c r="B12" s="718"/>
      <c r="C12" s="97" t="s">
        <v>964</v>
      </c>
      <c r="D12" s="1094">
        <v>32</v>
      </c>
      <c r="E12" s="1095">
        <v>753</v>
      </c>
      <c r="F12" s="1095">
        <v>4</v>
      </c>
      <c r="G12" s="1095">
        <v>617</v>
      </c>
      <c r="H12" s="1095">
        <v>20</v>
      </c>
      <c r="I12" s="1095">
        <v>12</v>
      </c>
      <c r="J12" s="1095">
        <v>136</v>
      </c>
      <c r="K12" s="1095">
        <v>8</v>
      </c>
      <c r="L12" s="1095">
        <v>0</v>
      </c>
      <c r="M12" s="1096">
        <v>0</v>
      </c>
    </row>
    <row r="13" spans="1:13" ht="15" customHeight="1">
      <c r="A13" s="94"/>
      <c r="B13" s="718"/>
      <c r="C13" s="97" t="s">
        <v>967</v>
      </c>
      <c r="D13" s="1094">
        <v>35</v>
      </c>
      <c r="E13" s="1095">
        <v>349</v>
      </c>
      <c r="F13" s="1095">
        <v>2</v>
      </c>
      <c r="G13" s="1095">
        <v>210</v>
      </c>
      <c r="H13" s="1095">
        <v>23</v>
      </c>
      <c r="I13" s="1095">
        <v>14</v>
      </c>
      <c r="J13" s="1095">
        <v>139</v>
      </c>
      <c r="K13" s="1095">
        <v>10</v>
      </c>
      <c r="L13" s="1095">
        <v>0</v>
      </c>
      <c r="M13" s="1096">
        <v>0</v>
      </c>
    </row>
    <row r="14" spans="1:13" ht="15" customHeight="1">
      <c r="A14" s="94"/>
      <c r="B14" s="718"/>
      <c r="C14" s="97" t="s">
        <v>971</v>
      </c>
      <c r="D14" s="1094">
        <v>11</v>
      </c>
      <c r="E14" s="1095">
        <v>40</v>
      </c>
      <c r="F14" s="1095">
        <v>0</v>
      </c>
      <c r="G14" s="1095">
        <v>0</v>
      </c>
      <c r="H14" s="1095">
        <v>7</v>
      </c>
      <c r="I14" s="1095">
        <v>4</v>
      </c>
      <c r="J14" s="1095">
        <v>40</v>
      </c>
      <c r="K14" s="1095">
        <v>4</v>
      </c>
      <c r="L14" s="1095">
        <v>0</v>
      </c>
      <c r="M14" s="1096">
        <v>0</v>
      </c>
    </row>
    <row r="15" spans="1:13" ht="15" customHeight="1">
      <c r="A15" s="94"/>
      <c r="B15" s="718"/>
      <c r="C15" s="97" t="s">
        <v>972</v>
      </c>
      <c r="D15" s="1094">
        <v>8</v>
      </c>
      <c r="E15" s="1095">
        <v>37</v>
      </c>
      <c r="F15" s="1095">
        <v>0</v>
      </c>
      <c r="G15" s="1095">
        <v>0</v>
      </c>
      <c r="H15" s="1095">
        <v>6</v>
      </c>
      <c r="I15" s="1095">
        <v>4</v>
      </c>
      <c r="J15" s="1095">
        <v>37</v>
      </c>
      <c r="K15" s="1095">
        <v>2</v>
      </c>
      <c r="L15" s="1095">
        <v>0</v>
      </c>
      <c r="M15" s="1096">
        <v>0</v>
      </c>
    </row>
    <row r="16" spans="1:13" ht="15" customHeight="1">
      <c r="A16" s="94"/>
      <c r="B16" s="1824" t="s">
        <v>534</v>
      </c>
      <c r="C16" s="1825"/>
      <c r="D16" s="280">
        <f aca="true" t="shared" si="2" ref="D16:M16">SUM(D17:D18)</f>
        <v>100</v>
      </c>
      <c r="E16" s="1095">
        <f t="shared" si="2"/>
        <v>1516</v>
      </c>
      <c r="F16" s="1095">
        <f t="shared" si="2"/>
        <v>6</v>
      </c>
      <c r="G16" s="1095">
        <f t="shared" si="2"/>
        <v>1187</v>
      </c>
      <c r="H16" s="1095">
        <f t="shared" si="2"/>
        <v>70</v>
      </c>
      <c r="I16" s="1095">
        <f t="shared" si="2"/>
        <v>33</v>
      </c>
      <c r="J16" s="1095">
        <f t="shared" si="2"/>
        <v>329</v>
      </c>
      <c r="K16" s="1095">
        <f t="shared" si="2"/>
        <v>24</v>
      </c>
      <c r="L16" s="1095">
        <f t="shared" si="2"/>
        <v>0</v>
      </c>
      <c r="M16" s="1096">
        <f t="shared" si="2"/>
        <v>0</v>
      </c>
    </row>
    <row r="17" spans="1:13" ht="15" customHeight="1">
      <c r="A17" s="94"/>
      <c r="B17" s="718"/>
      <c r="C17" s="97" t="s">
        <v>959</v>
      </c>
      <c r="D17" s="1094">
        <v>82</v>
      </c>
      <c r="E17" s="1095">
        <v>1398</v>
      </c>
      <c r="F17" s="1095">
        <v>5</v>
      </c>
      <c r="G17" s="1095">
        <v>1107</v>
      </c>
      <c r="H17" s="1095">
        <v>57</v>
      </c>
      <c r="I17" s="1095">
        <v>26</v>
      </c>
      <c r="J17" s="1095">
        <v>291</v>
      </c>
      <c r="K17" s="1095">
        <v>20</v>
      </c>
      <c r="L17" s="1095">
        <v>0</v>
      </c>
      <c r="M17" s="1096">
        <v>0</v>
      </c>
    </row>
    <row r="18" spans="1:13" ht="15" customHeight="1">
      <c r="A18" s="94"/>
      <c r="B18" s="718"/>
      <c r="C18" s="97" t="s">
        <v>986</v>
      </c>
      <c r="D18" s="1094">
        <v>18</v>
      </c>
      <c r="E18" s="1095">
        <v>118</v>
      </c>
      <c r="F18" s="1095">
        <v>1</v>
      </c>
      <c r="G18" s="1095">
        <v>80</v>
      </c>
      <c r="H18" s="1095">
        <v>13</v>
      </c>
      <c r="I18" s="1095">
        <v>7</v>
      </c>
      <c r="J18" s="1095">
        <v>38</v>
      </c>
      <c r="K18" s="1095">
        <v>4</v>
      </c>
      <c r="L18" s="1095">
        <v>0</v>
      </c>
      <c r="M18" s="1096">
        <v>0</v>
      </c>
    </row>
    <row r="19" spans="1:13" ht="15" customHeight="1">
      <c r="A19" s="94"/>
      <c r="B19" s="1824" t="s">
        <v>1573</v>
      </c>
      <c r="C19" s="1825"/>
      <c r="D19" s="1094">
        <f aca="true" t="shared" si="3" ref="D19:M19">SUM(D20:D26)</f>
        <v>156</v>
      </c>
      <c r="E19" s="1095">
        <f t="shared" si="3"/>
        <v>1597</v>
      </c>
      <c r="F19" s="1095">
        <f t="shared" si="3"/>
        <v>5</v>
      </c>
      <c r="G19" s="1095">
        <f t="shared" si="3"/>
        <v>1161</v>
      </c>
      <c r="H19" s="1095">
        <f t="shared" si="3"/>
        <v>114</v>
      </c>
      <c r="I19" s="1095">
        <f t="shared" si="3"/>
        <v>50</v>
      </c>
      <c r="J19" s="1095">
        <f t="shared" si="3"/>
        <v>431</v>
      </c>
      <c r="K19" s="1095">
        <f t="shared" si="3"/>
        <v>37</v>
      </c>
      <c r="L19" s="1095">
        <f t="shared" si="3"/>
        <v>2</v>
      </c>
      <c r="M19" s="1096">
        <f t="shared" si="3"/>
        <v>5</v>
      </c>
    </row>
    <row r="20" spans="1:13" ht="15" customHeight="1">
      <c r="A20" s="94"/>
      <c r="B20" s="718"/>
      <c r="C20" s="97" t="s">
        <v>960</v>
      </c>
      <c r="D20" s="1094">
        <v>113</v>
      </c>
      <c r="E20" s="1095">
        <v>1477</v>
      </c>
      <c r="F20" s="1095">
        <v>5</v>
      </c>
      <c r="G20" s="1095">
        <v>1161</v>
      </c>
      <c r="H20" s="1095">
        <v>82</v>
      </c>
      <c r="I20" s="1095">
        <v>34</v>
      </c>
      <c r="J20" s="1095">
        <v>311</v>
      </c>
      <c r="K20" s="1095">
        <v>26</v>
      </c>
      <c r="L20" s="1095">
        <v>2</v>
      </c>
      <c r="M20" s="1096">
        <v>5</v>
      </c>
    </row>
    <row r="21" spans="1:13" ht="15" customHeight="1">
      <c r="A21" s="94"/>
      <c r="B21" s="718"/>
      <c r="C21" s="97" t="s">
        <v>992</v>
      </c>
      <c r="D21" s="1094">
        <v>9</v>
      </c>
      <c r="E21" s="1095">
        <v>8</v>
      </c>
      <c r="F21" s="1095">
        <v>0</v>
      </c>
      <c r="G21" s="1095">
        <v>0</v>
      </c>
      <c r="H21" s="1095">
        <v>7</v>
      </c>
      <c r="I21" s="1095">
        <v>1</v>
      </c>
      <c r="J21" s="1095">
        <v>8</v>
      </c>
      <c r="K21" s="1095">
        <v>2</v>
      </c>
      <c r="L21" s="1095">
        <v>0</v>
      </c>
      <c r="M21" s="1096">
        <v>0</v>
      </c>
    </row>
    <row r="22" spans="1:13" ht="15" customHeight="1">
      <c r="A22" s="94"/>
      <c r="B22" s="718"/>
      <c r="C22" s="97" t="s">
        <v>993</v>
      </c>
      <c r="D22" s="1094">
        <v>6</v>
      </c>
      <c r="E22" s="1095">
        <v>41</v>
      </c>
      <c r="F22" s="1095">
        <v>0</v>
      </c>
      <c r="G22" s="1095">
        <v>0</v>
      </c>
      <c r="H22" s="1095">
        <v>4</v>
      </c>
      <c r="I22" s="1095">
        <v>3</v>
      </c>
      <c r="J22" s="1095">
        <v>41</v>
      </c>
      <c r="K22" s="1095">
        <v>2</v>
      </c>
      <c r="L22" s="1095">
        <v>0</v>
      </c>
      <c r="M22" s="1096">
        <v>0</v>
      </c>
    </row>
    <row r="23" spans="1:13" ht="15" customHeight="1">
      <c r="A23" s="94"/>
      <c r="B23" s="718"/>
      <c r="C23" s="97" t="s">
        <v>996</v>
      </c>
      <c r="D23" s="1094">
        <v>6</v>
      </c>
      <c r="E23" s="1095">
        <v>13</v>
      </c>
      <c r="F23" s="1095">
        <v>0</v>
      </c>
      <c r="G23" s="1095">
        <v>0</v>
      </c>
      <c r="H23" s="1095">
        <v>5</v>
      </c>
      <c r="I23" s="1095">
        <v>3</v>
      </c>
      <c r="J23" s="1095">
        <v>13</v>
      </c>
      <c r="K23" s="1095">
        <v>1</v>
      </c>
      <c r="L23" s="1095">
        <v>0</v>
      </c>
      <c r="M23" s="1096">
        <v>0</v>
      </c>
    </row>
    <row r="24" spans="1:13" ht="15" customHeight="1">
      <c r="A24" s="94"/>
      <c r="B24" s="718"/>
      <c r="C24" s="97" t="s">
        <v>261</v>
      </c>
      <c r="D24" s="1094">
        <v>6</v>
      </c>
      <c r="E24" s="1095">
        <v>24</v>
      </c>
      <c r="F24" s="1095">
        <v>0</v>
      </c>
      <c r="G24" s="1095">
        <v>0</v>
      </c>
      <c r="H24" s="1095">
        <v>5</v>
      </c>
      <c r="I24" s="1095">
        <v>3</v>
      </c>
      <c r="J24" s="1095">
        <v>24</v>
      </c>
      <c r="K24" s="1095">
        <v>1</v>
      </c>
      <c r="L24" s="1095">
        <v>0</v>
      </c>
      <c r="M24" s="1096">
        <v>0</v>
      </c>
    </row>
    <row r="25" spans="1:13" ht="15" customHeight="1">
      <c r="A25" s="94"/>
      <c r="B25" s="718"/>
      <c r="C25" s="97" t="s">
        <v>995</v>
      </c>
      <c r="D25" s="1094">
        <v>5</v>
      </c>
      <c r="E25" s="1095">
        <v>2</v>
      </c>
      <c r="F25" s="1095">
        <v>0</v>
      </c>
      <c r="G25" s="1095">
        <v>0</v>
      </c>
      <c r="H25" s="1095">
        <v>3</v>
      </c>
      <c r="I25" s="1095">
        <v>1</v>
      </c>
      <c r="J25" s="1095">
        <v>2</v>
      </c>
      <c r="K25" s="1095">
        <v>2</v>
      </c>
      <c r="L25" s="1095">
        <v>0</v>
      </c>
      <c r="M25" s="1096">
        <v>0</v>
      </c>
    </row>
    <row r="26" spans="1:13" ht="15" customHeight="1">
      <c r="A26" s="94"/>
      <c r="B26" s="718"/>
      <c r="C26" s="97" t="s">
        <v>997</v>
      </c>
      <c r="D26" s="1094">
        <v>11</v>
      </c>
      <c r="E26" s="1095">
        <v>32</v>
      </c>
      <c r="F26" s="1095">
        <v>0</v>
      </c>
      <c r="G26" s="1095">
        <v>0</v>
      </c>
      <c r="H26" s="1095">
        <v>8</v>
      </c>
      <c r="I26" s="1095">
        <v>5</v>
      </c>
      <c r="J26" s="1095">
        <v>32</v>
      </c>
      <c r="K26" s="1095">
        <v>3</v>
      </c>
      <c r="L26" s="1095">
        <v>0</v>
      </c>
      <c r="M26" s="1096">
        <v>0</v>
      </c>
    </row>
    <row r="27" spans="1:13" s="101" customFormat="1" ht="15" customHeight="1">
      <c r="A27" s="94"/>
      <c r="B27" s="1824" t="s">
        <v>519</v>
      </c>
      <c r="C27" s="1825"/>
      <c r="D27" s="280">
        <f aca="true" t="shared" si="4" ref="D27:M27">SUM(D28:D34)</f>
        <v>159</v>
      </c>
      <c r="E27" s="100">
        <f t="shared" si="4"/>
        <v>1635</v>
      </c>
      <c r="F27" s="1095">
        <f t="shared" si="4"/>
        <v>6</v>
      </c>
      <c r="G27" s="1095">
        <f t="shared" si="4"/>
        <v>994</v>
      </c>
      <c r="H27" s="1095">
        <f t="shared" si="4"/>
        <v>113</v>
      </c>
      <c r="I27" s="1095">
        <f t="shared" si="4"/>
        <v>60</v>
      </c>
      <c r="J27" s="1095">
        <f t="shared" si="4"/>
        <v>639</v>
      </c>
      <c r="K27" s="1095">
        <f t="shared" si="4"/>
        <v>40</v>
      </c>
      <c r="L27" s="1095">
        <f t="shared" si="4"/>
        <v>1</v>
      </c>
      <c r="M27" s="1096">
        <f t="shared" si="4"/>
        <v>2</v>
      </c>
    </row>
    <row r="28" spans="1:13" s="101" customFormat="1" ht="15" customHeight="1">
      <c r="A28" s="94"/>
      <c r="B28" s="718"/>
      <c r="C28" s="97" t="s">
        <v>961</v>
      </c>
      <c r="D28" s="280">
        <v>110</v>
      </c>
      <c r="E28" s="100">
        <v>1323</v>
      </c>
      <c r="F28" s="1095">
        <v>4</v>
      </c>
      <c r="G28" s="1095">
        <v>797</v>
      </c>
      <c r="H28" s="1095">
        <v>82</v>
      </c>
      <c r="I28" s="1095">
        <v>51</v>
      </c>
      <c r="J28" s="1095">
        <v>526</v>
      </c>
      <c r="K28" s="1095">
        <v>24</v>
      </c>
      <c r="L28" s="1095">
        <v>0</v>
      </c>
      <c r="M28" s="1096">
        <v>0</v>
      </c>
    </row>
    <row r="29" spans="1:13" s="101" customFormat="1" ht="15" customHeight="1">
      <c r="A29" s="94"/>
      <c r="B29" s="718"/>
      <c r="C29" s="97" t="s">
        <v>990</v>
      </c>
      <c r="D29" s="280">
        <v>9</v>
      </c>
      <c r="E29" s="100">
        <v>22</v>
      </c>
      <c r="F29" s="1095">
        <v>0</v>
      </c>
      <c r="G29" s="1095">
        <v>0</v>
      </c>
      <c r="H29" s="1095">
        <v>5</v>
      </c>
      <c r="I29" s="1095">
        <v>2</v>
      </c>
      <c r="J29" s="1095">
        <v>22</v>
      </c>
      <c r="K29" s="1095">
        <v>4</v>
      </c>
      <c r="L29" s="1095">
        <v>0</v>
      </c>
      <c r="M29" s="1096">
        <v>0</v>
      </c>
    </row>
    <row r="30" spans="1:13" s="101" customFormat="1" ht="15" customHeight="1">
      <c r="A30" s="94"/>
      <c r="B30" s="718"/>
      <c r="C30" s="97" t="s">
        <v>991</v>
      </c>
      <c r="D30" s="280">
        <v>11</v>
      </c>
      <c r="E30" s="100">
        <v>28</v>
      </c>
      <c r="F30" s="1095">
        <v>0</v>
      </c>
      <c r="G30" s="1095">
        <v>0</v>
      </c>
      <c r="H30" s="1095">
        <v>7</v>
      </c>
      <c r="I30" s="1095">
        <v>2</v>
      </c>
      <c r="J30" s="1095">
        <v>26</v>
      </c>
      <c r="K30" s="1095">
        <v>4</v>
      </c>
      <c r="L30" s="1095">
        <v>1</v>
      </c>
      <c r="M30" s="1096">
        <v>2</v>
      </c>
    </row>
    <row r="31" spans="1:13" s="101" customFormat="1" ht="15" customHeight="1">
      <c r="A31" s="94"/>
      <c r="B31" s="718"/>
      <c r="C31" s="97" t="s">
        <v>998</v>
      </c>
      <c r="D31" s="280">
        <v>14</v>
      </c>
      <c r="E31" s="100">
        <v>134</v>
      </c>
      <c r="F31" s="1095">
        <v>1</v>
      </c>
      <c r="G31" s="1095">
        <v>69</v>
      </c>
      <c r="H31" s="1095">
        <v>10</v>
      </c>
      <c r="I31" s="1095">
        <v>5</v>
      </c>
      <c r="J31" s="1095">
        <v>65</v>
      </c>
      <c r="K31" s="1095">
        <v>3</v>
      </c>
      <c r="L31" s="1095">
        <v>0</v>
      </c>
      <c r="M31" s="1096">
        <v>0</v>
      </c>
    </row>
    <row r="32" spans="1:13" s="101" customFormat="1" ht="15" customHeight="1">
      <c r="A32" s="94"/>
      <c r="B32" s="718"/>
      <c r="C32" s="97" t="s">
        <v>999</v>
      </c>
      <c r="D32" s="280">
        <v>6</v>
      </c>
      <c r="E32" s="100">
        <v>128</v>
      </c>
      <c r="F32" s="1095">
        <v>1</v>
      </c>
      <c r="G32" s="1095">
        <v>128</v>
      </c>
      <c r="H32" s="1095">
        <v>3</v>
      </c>
      <c r="I32" s="1095">
        <v>0</v>
      </c>
      <c r="J32" s="1095">
        <v>0</v>
      </c>
      <c r="K32" s="1095">
        <v>2</v>
      </c>
      <c r="L32" s="1095">
        <v>0</v>
      </c>
      <c r="M32" s="1096">
        <v>0</v>
      </c>
    </row>
    <row r="33" spans="1:13" s="101" customFormat="1" ht="15" customHeight="1">
      <c r="A33" s="94"/>
      <c r="B33" s="718"/>
      <c r="C33" s="97" t="s">
        <v>1000</v>
      </c>
      <c r="D33" s="280">
        <v>5</v>
      </c>
      <c r="E33" s="100">
        <v>0</v>
      </c>
      <c r="F33" s="1095">
        <v>0</v>
      </c>
      <c r="G33" s="1095">
        <v>0</v>
      </c>
      <c r="H33" s="1095">
        <v>3</v>
      </c>
      <c r="I33" s="1095">
        <v>0</v>
      </c>
      <c r="J33" s="1095">
        <v>0</v>
      </c>
      <c r="K33" s="1095">
        <v>2</v>
      </c>
      <c r="L33" s="1095">
        <v>0</v>
      </c>
      <c r="M33" s="1096">
        <v>0</v>
      </c>
    </row>
    <row r="34" spans="1:13" s="101" customFormat="1" ht="15" customHeight="1">
      <c r="A34" s="94"/>
      <c r="B34" s="718"/>
      <c r="C34" s="97" t="s">
        <v>1001</v>
      </c>
      <c r="D34" s="280">
        <v>4</v>
      </c>
      <c r="E34" s="100">
        <v>0</v>
      </c>
      <c r="F34" s="1095">
        <v>0</v>
      </c>
      <c r="G34" s="1095">
        <v>0</v>
      </c>
      <c r="H34" s="1095">
        <v>3</v>
      </c>
      <c r="I34" s="1095">
        <v>0</v>
      </c>
      <c r="J34" s="1095">
        <v>0</v>
      </c>
      <c r="K34" s="1095">
        <v>1</v>
      </c>
      <c r="L34" s="1095">
        <v>0</v>
      </c>
      <c r="M34" s="1096">
        <v>0</v>
      </c>
    </row>
    <row r="35" spans="1:13" ht="15" customHeight="1">
      <c r="A35" s="94"/>
      <c r="B35" s="1824" t="s">
        <v>517</v>
      </c>
      <c r="C35" s="1825"/>
      <c r="D35" s="1094">
        <f aca="true" t="shared" si="5" ref="D35:M35">SUM(D36:D43)</f>
        <v>71</v>
      </c>
      <c r="E35" s="1095">
        <f t="shared" si="5"/>
        <v>989</v>
      </c>
      <c r="F35" s="1095">
        <f t="shared" si="5"/>
        <v>6</v>
      </c>
      <c r="G35" s="1095">
        <f t="shared" si="5"/>
        <v>638</v>
      </c>
      <c r="H35" s="1095">
        <f t="shared" si="5"/>
        <v>48</v>
      </c>
      <c r="I35" s="1095">
        <f t="shared" si="5"/>
        <v>27</v>
      </c>
      <c r="J35" s="1095">
        <f t="shared" si="5"/>
        <v>351</v>
      </c>
      <c r="K35" s="1095">
        <f t="shared" si="5"/>
        <v>17</v>
      </c>
      <c r="L35" s="1095">
        <f t="shared" si="5"/>
        <v>0</v>
      </c>
      <c r="M35" s="1096">
        <f t="shared" si="5"/>
        <v>0</v>
      </c>
    </row>
    <row r="36" spans="1:13" ht="15" customHeight="1">
      <c r="A36" s="94"/>
      <c r="B36" s="718"/>
      <c r="C36" s="97" t="s">
        <v>962</v>
      </c>
      <c r="D36" s="1094">
        <v>41</v>
      </c>
      <c r="E36" s="1095">
        <v>730</v>
      </c>
      <c r="F36" s="1095">
        <v>3</v>
      </c>
      <c r="G36" s="1095">
        <v>425</v>
      </c>
      <c r="H36" s="1095">
        <v>26</v>
      </c>
      <c r="I36" s="1095">
        <v>20</v>
      </c>
      <c r="J36" s="1095">
        <v>305</v>
      </c>
      <c r="K36" s="1095">
        <v>12</v>
      </c>
      <c r="L36" s="1095">
        <v>0</v>
      </c>
      <c r="M36" s="1096">
        <v>0</v>
      </c>
    </row>
    <row r="37" spans="1:13" ht="15" customHeight="1">
      <c r="A37" s="94"/>
      <c r="B37" s="718"/>
      <c r="C37" s="97" t="s">
        <v>978</v>
      </c>
      <c r="D37" s="1094">
        <v>2</v>
      </c>
      <c r="E37" s="1095">
        <v>45</v>
      </c>
      <c r="F37" s="1095">
        <v>1</v>
      </c>
      <c r="G37" s="1095">
        <v>45</v>
      </c>
      <c r="H37" s="1095">
        <v>0</v>
      </c>
      <c r="I37" s="1095">
        <v>0</v>
      </c>
      <c r="J37" s="1095">
        <v>0</v>
      </c>
      <c r="K37" s="1095">
        <v>1</v>
      </c>
      <c r="L37" s="1095">
        <v>0</v>
      </c>
      <c r="M37" s="1096">
        <v>0</v>
      </c>
    </row>
    <row r="38" spans="1:13" ht="15" customHeight="1">
      <c r="A38" s="94"/>
      <c r="B38" s="718"/>
      <c r="C38" s="97" t="s">
        <v>979</v>
      </c>
      <c r="D38" s="1094">
        <v>6</v>
      </c>
      <c r="E38" s="1095">
        <v>70</v>
      </c>
      <c r="F38" s="1095">
        <v>1</v>
      </c>
      <c r="G38" s="1095">
        <v>70</v>
      </c>
      <c r="H38" s="1095">
        <v>4</v>
      </c>
      <c r="I38" s="1095">
        <v>0</v>
      </c>
      <c r="J38" s="1095">
        <v>0</v>
      </c>
      <c r="K38" s="1095">
        <v>1</v>
      </c>
      <c r="L38" s="1095">
        <v>0</v>
      </c>
      <c r="M38" s="1096">
        <v>0</v>
      </c>
    </row>
    <row r="39" spans="1:13" ht="15" customHeight="1">
      <c r="A39" s="94"/>
      <c r="B39" s="718"/>
      <c r="C39" s="97" t="s">
        <v>980</v>
      </c>
      <c r="D39" s="1094">
        <v>4</v>
      </c>
      <c r="E39" s="1095">
        <v>15</v>
      </c>
      <c r="F39" s="1095">
        <v>0</v>
      </c>
      <c r="G39" s="1095">
        <v>0</v>
      </c>
      <c r="H39" s="1095">
        <v>4</v>
      </c>
      <c r="I39" s="1095">
        <v>2</v>
      </c>
      <c r="J39" s="1095">
        <v>15</v>
      </c>
      <c r="K39" s="1095">
        <v>0</v>
      </c>
      <c r="L39" s="1095">
        <v>0</v>
      </c>
      <c r="M39" s="1096">
        <v>0</v>
      </c>
    </row>
    <row r="40" spans="1:13" ht="15" customHeight="1">
      <c r="A40" s="94"/>
      <c r="B40" s="718"/>
      <c r="C40" s="97" t="s">
        <v>981</v>
      </c>
      <c r="D40" s="1094">
        <v>9</v>
      </c>
      <c r="E40" s="1095">
        <v>112</v>
      </c>
      <c r="F40" s="1095">
        <v>1</v>
      </c>
      <c r="G40" s="1095">
        <v>98</v>
      </c>
      <c r="H40" s="1095">
        <v>6</v>
      </c>
      <c r="I40" s="1095">
        <v>3</v>
      </c>
      <c r="J40" s="1095">
        <v>14</v>
      </c>
      <c r="K40" s="1095">
        <v>2</v>
      </c>
      <c r="L40" s="1095">
        <v>0</v>
      </c>
      <c r="M40" s="1096">
        <v>0</v>
      </c>
    </row>
    <row r="41" spans="1:13" ht="15" customHeight="1">
      <c r="A41" s="94"/>
      <c r="B41" s="718"/>
      <c r="C41" s="97" t="s">
        <v>982</v>
      </c>
      <c r="D41" s="1094">
        <v>2</v>
      </c>
      <c r="E41" s="1095">
        <v>3</v>
      </c>
      <c r="F41" s="1095">
        <v>0</v>
      </c>
      <c r="G41" s="1095">
        <v>0</v>
      </c>
      <c r="H41" s="1095">
        <v>2</v>
      </c>
      <c r="I41" s="1095">
        <v>1</v>
      </c>
      <c r="J41" s="1095">
        <v>3</v>
      </c>
      <c r="K41" s="1095">
        <v>0</v>
      </c>
      <c r="L41" s="1095">
        <v>0</v>
      </c>
      <c r="M41" s="1096">
        <v>0</v>
      </c>
    </row>
    <row r="42" spans="1:13" ht="15" customHeight="1">
      <c r="A42" s="94"/>
      <c r="B42" s="176"/>
      <c r="C42" s="97" t="s">
        <v>983</v>
      </c>
      <c r="D42" s="1094">
        <v>2</v>
      </c>
      <c r="E42" s="1095">
        <v>14</v>
      </c>
      <c r="F42" s="1095">
        <v>0</v>
      </c>
      <c r="G42" s="1095">
        <v>0</v>
      </c>
      <c r="H42" s="1095">
        <v>2</v>
      </c>
      <c r="I42" s="1095">
        <v>1</v>
      </c>
      <c r="J42" s="1095">
        <v>14</v>
      </c>
      <c r="K42" s="1095">
        <v>0</v>
      </c>
      <c r="L42" s="1095">
        <v>0</v>
      </c>
      <c r="M42" s="1096">
        <v>0</v>
      </c>
    </row>
    <row r="43" spans="1:13" ht="15" customHeight="1">
      <c r="A43" s="94"/>
      <c r="B43" s="718"/>
      <c r="C43" s="97" t="s">
        <v>984</v>
      </c>
      <c r="D43" s="1094">
        <v>5</v>
      </c>
      <c r="E43" s="1095">
        <v>0</v>
      </c>
      <c r="F43" s="1095">
        <v>0</v>
      </c>
      <c r="G43" s="1095">
        <v>0</v>
      </c>
      <c r="H43" s="1095">
        <v>4</v>
      </c>
      <c r="I43" s="1095">
        <v>0</v>
      </c>
      <c r="J43" s="1095">
        <v>0</v>
      </c>
      <c r="K43" s="1095">
        <v>1</v>
      </c>
      <c r="L43" s="1095">
        <v>0</v>
      </c>
      <c r="M43" s="1096">
        <v>0</v>
      </c>
    </row>
    <row r="44" spans="1:13" ht="15" customHeight="1">
      <c r="A44" s="94"/>
      <c r="B44" s="1824" t="s">
        <v>507</v>
      </c>
      <c r="C44" s="1825"/>
      <c r="D44" s="1094">
        <f aca="true" t="shared" si="6" ref="D44:M44">SUM(D45:D49)</f>
        <v>89</v>
      </c>
      <c r="E44" s="1095">
        <f t="shared" si="6"/>
        <v>1165</v>
      </c>
      <c r="F44" s="1095">
        <f t="shared" si="6"/>
        <v>7</v>
      </c>
      <c r="G44" s="1095">
        <f t="shared" si="6"/>
        <v>772</v>
      </c>
      <c r="H44" s="1095">
        <f t="shared" si="6"/>
        <v>60</v>
      </c>
      <c r="I44" s="1095">
        <f t="shared" si="6"/>
        <v>37</v>
      </c>
      <c r="J44" s="1095">
        <f t="shared" si="6"/>
        <v>393</v>
      </c>
      <c r="K44" s="1095">
        <f t="shared" si="6"/>
        <v>22</v>
      </c>
      <c r="L44" s="1095">
        <f t="shared" si="6"/>
        <v>0</v>
      </c>
      <c r="M44" s="1096">
        <f t="shared" si="6"/>
        <v>0</v>
      </c>
    </row>
    <row r="45" spans="1:13" ht="15" customHeight="1">
      <c r="A45" s="94"/>
      <c r="B45" s="718"/>
      <c r="C45" s="97" t="s">
        <v>963</v>
      </c>
      <c r="D45" s="1094">
        <v>34</v>
      </c>
      <c r="E45" s="1095">
        <v>351</v>
      </c>
      <c r="F45" s="1095">
        <v>2</v>
      </c>
      <c r="G45" s="1095">
        <v>100</v>
      </c>
      <c r="H45" s="1095">
        <v>24</v>
      </c>
      <c r="I45" s="1095">
        <v>20</v>
      </c>
      <c r="J45" s="1095">
        <v>251</v>
      </c>
      <c r="K45" s="1095">
        <v>8</v>
      </c>
      <c r="L45" s="1095">
        <v>0</v>
      </c>
      <c r="M45" s="1096">
        <v>0</v>
      </c>
    </row>
    <row r="46" spans="1:13" ht="15" customHeight="1">
      <c r="A46" s="94"/>
      <c r="B46" s="718"/>
      <c r="C46" s="97" t="s">
        <v>973</v>
      </c>
      <c r="D46" s="1094">
        <v>21</v>
      </c>
      <c r="E46" s="1095">
        <v>298</v>
      </c>
      <c r="F46" s="1095">
        <v>1</v>
      </c>
      <c r="G46" s="1095">
        <v>202</v>
      </c>
      <c r="H46" s="1095">
        <v>15</v>
      </c>
      <c r="I46" s="1095">
        <v>8</v>
      </c>
      <c r="J46" s="1095">
        <v>96</v>
      </c>
      <c r="K46" s="1095">
        <v>5</v>
      </c>
      <c r="L46" s="1095">
        <v>0</v>
      </c>
      <c r="M46" s="1096">
        <v>0</v>
      </c>
    </row>
    <row r="47" spans="1:13" ht="15" customHeight="1">
      <c r="A47" s="94"/>
      <c r="B47" s="718"/>
      <c r="C47" s="97" t="s">
        <v>974</v>
      </c>
      <c r="D47" s="1094">
        <v>11</v>
      </c>
      <c r="E47" s="1095">
        <v>73</v>
      </c>
      <c r="F47" s="1095">
        <v>1</v>
      </c>
      <c r="G47" s="1095">
        <v>65</v>
      </c>
      <c r="H47" s="1095">
        <v>7</v>
      </c>
      <c r="I47" s="1095">
        <v>2</v>
      </c>
      <c r="J47" s="1095">
        <v>8</v>
      </c>
      <c r="K47" s="1095">
        <v>3</v>
      </c>
      <c r="L47" s="1095">
        <v>0</v>
      </c>
      <c r="M47" s="1096">
        <v>0</v>
      </c>
    </row>
    <row r="48" spans="1:13" ht="15" customHeight="1">
      <c r="A48" s="94"/>
      <c r="B48" s="718"/>
      <c r="C48" s="97" t="s">
        <v>975</v>
      </c>
      <c r="D48" s="1094">
        <v>11</v>
      </c>
      <c r="E48" s="1095">
        <v>86</v>
      </c>
      <c r="F48" s="1095">
        <v>1</v>
      </c>
      <c r="G48" s="1095">
        <v>70</v>
      </c>
      <c r="H48" s="1095">
        <v>7</v>
      </c>
      <c r="I48" s="1095">
        <v>3</v>
      </c>
      <c r="J48" s="1095">
        <v>16</v>
      </c>
      <c r="K48" s="1095">
        <v>3</v>
      </c>
      <c r="L48" s="1095">
        <v>0</v>
      </c>
      <c r="M48" s="1096">
        <v>0</v>
      </c>
    </row>
    <row r="49" spans="1:13" ht="15" customHeight="1">
      <c r="A49" s="94"/>
      <c r="B49" s="718"/>
      <c r="C49" s="97" t="s">
        <v>976</v>
      </c>
      <c r="D49" s="1094">
        <v>12</v>
      </c>
      <c r="E49" s="1095">
        <v>357</v>
      </c>
      <c r="F49" s="1095">
        <v>2</v>
      </c>
      <c r="G49" s="1095">
        <v>335</v>
      </c>
      <c r="H49" s="1095">
        <v>7</v>
      </c>
      <c r="I49" s="1095">
        <v>4</v>
      </c>
      <c r="J49" s="1095">
        <v>22</v>
      </c>
      <c r="K49" s="1095">
        <v>3</v>
      </c>
      <c r="L49" s="1095">
        <v>0</v>
      </c>
      <c r="M49" s="1096">
        <v>0</v>
      </c>
    </row>
    <row r="50" spans="1:13" ht="15" customHeight="1">
      <c r="A50" s="94"/>
      <c r="B50" s="1824" t="s">
        <v>514</v>
      </c>
      <c r="C50" s="1825"/>
      <c r="D50" s="1094">
        <f aca="true" t="shared" si="7" ref="D50:M50">SUM(D51:D54)</f>
        <v>78</v>
      </c>
      <c r="E50" s="1095">
        <f t="shared" si="7"/>
        <v>663</v>
      </c>
      <c r="F50" s="1095">
        <f t="shared" si="7"/>
        <v>3</v>
      </c>
      <c r="G50" s="1095">
        <f t="shared" si="7"/>
        <v>347</v>
      </c>
      <c r="H50" s="1095">
        <f t="shared" si="7"/>
        <v>57</v>
      </c>
      <c r="I50" s="1095">
        <f t="shared" si="7"/>
        <v>31</v>
      </c>
      <c r="J50" s="1095">
        <f t="shared" si="7"/>
        <v>316</v>
      </c>
      <c r="K50" s="1095">
        <f t="shared" si="7"/>
        <v>18</v>
      </c>
      <c r="L50" s="1095">
        <f t="shared" si="7"/>
        <v>0</v>
      </c>
      <c r="M50" s="1096">
        <f t="shared" si="7"/>
        <v>0</v>
      </c>
    </row>
    <row r="51" spans="1:13" ht="15" customHeight="1">
      <c r="A51" s="94"/>
      <c r="B51" s="718"/>
      <c r="C51" s="97" t="s">
        <v>965</v>
      </c>
      <c r="D51" s="1094">
        <v>23</v>
      </c>
      <c r="E51" s="1095">
        <v>95</v>
      </c>
      <c r="F51" s="1095">
        <v>0</v>
      </c>
      <c r="G51" s="1095">
        <v>0</v>
      </c>
      <c r="H51" s="1095">
        <v>18</v>
      </c>
      <c r="I51" s="1095">
        <v>9</v>
      </c>
      <c r="J51" s="1095">
        <v>95</v>
      </c>
      <c r="K51" s="1095">
        <v>5</v>
      </c>
      <c r="L51" s="1095">
        <v>0</v>
      </c>
      <c r="M51" s="1096">
        <v>0</v>
      </c>
    </row>
    <row r="52" spans="1:13" ht="15" customHeight="1">
      <c r="A52" s="94"/>
      <c r="B52" s="718"/>
      <c r="C52" s="97" t="s">
        <v>1574</v>
      </c>
      <c r="D52" s="1094">
        <v>27</v>
      </c>
      <c r="E52" s="1095">
        <v>310</v>
      </c>
      <c r="F52" s="1095">
        <v>1</v>
      </c>
      <c r="G52" s="1095">
        <v>188</v>
      </c>
      <c r="H52" s="1095">
        <v>20</v>
      </c>
      <c r="I52" s="1095">
        <v>11</v>
      </c>
      <c r="J52" s="1095">
        <v>122</v>
      </c>
      <c r="K52" s="1095">
        <v>6</v>
      </c>
      <c r="L52" s="1095">
        <v>0</v>
      </c>
      <c r="M52" s="1096">
        <v>0</v>
      </c>
    </row>
    <row r="53" spans="1:13" ht="15" customHeight="1">
      <c r="A53" s="94"/>
      <c r="B53" s="176"/>
      <c r="C53" s="97" t="s">
        <v>969</v>
      </c>
      <c r="D53" s="1094">
        <v>20</v>
      </c>
      <c r="E53" s="1095">
        <v>134</v>
      </c>
      <c r="F53" s="1095">
        <v>1</v>
      </c>
      <c r="G53" s="1095">
        <v>71</v>
      </c>
      <c r="H53" s="1095">
        <v>14</v>
      </c>
      <c r="I53" s="1095">
        <v>7</v>
      </c>
      <c r="J53" s="1095">
        <v>63</v>
      </c>
      <c r="K53" s="1095">
        <v>5</v>
      </c>
      <c r="L53" s="1095">
        <v>0</v>
      </c>
      <c r="M53" s="1096">
        <v>0</v>
      </c>
    </row>
    <row r="54" spans="1:13" ht="15" customHeight="1">
      <c r="A54" s="94"/>
      <c r="B54" s="718"/>
      <c r="C54" s="97" t="s">
        <v>977</v>
      </c>
      <c r="D54" s="1094">
        <v>8</v>
      </c>
      <c r="E54" s="1095">
        <v>124</v>
      </c>
      <c r="F54" s="1095">
        <v>1</v>
      </c>
      <c r="G54" s="1095">
        <v>88</v>
      </c>
      <c r="H54" s="1095">
        <v>5</v>
      </c>
      <c r="I54" s="1095">
        <v>4</v>
      </c>
      <c r="J54" s="1095">
        <v>36</v>
      </c>
      <c r="K54" s="1095">
        <v>2</v>
      </c>
      <c r="L54" s="1095">
        <v>0</v>
      </c>
      <c r="M54" s="1096">
        <v>0</v>
      </c>
    </row>
    <row r="55" spans="1:13" ht="15" customHeight="1">
      <c r="A55" s="94"/>
      <c r="B55" s="1824" t="s">
        <v>533</v>
      </c>
      <c r="C55" s="1825"/>
      <c r="D55" s="1094">
        <f aca="true" t="shared" si="8" ref="D55:M55">SUM(D56:D59)</f>
        <v>71</v>
      </c>
      <c r="E55" s="1095">
        <f t="shared" si="8"/>
        <v>758</v>
      </c>
      <c r="F55" s="1095">
        <f t="shared" si="8"/>
        <v>3</v>
      </c>
      <c r="G55" s="1095">
        <f t="shared" si="8"/>
        <v>546</v>
      </c>
      <c r="H55" s="1095">
        <f t="shared" si="8"/>
        <v>48</v>
      </c>
      <c r="I55" s="1095">
        <f t="shared" si="8"/>
        <v>23</v>
      </c>
      <c r="J55" s="1095">
        <f t="shared" si="8"/>
        <v>212</v>
      </c>
      <c r="K55" s="1095">
        <f t="shared" si="8"/>
        <v>20</v>
      </c>
      <c r="L55" s="1095">
        <f t="shared" si="8"/>
        <v>0</v>
      </c>
      <c r="M55" s="1096">
        <f t="shared" si="8"/>
        <v>0</v>
      </c>
    </row>
    <row r="56" spans="1:13" ht="15" customHeight="1">
      <c r="A56" s="94"/>
      <c r="B56" s="718"/>
      <c r="C56" s="97" t="s">
        <v>966</v>
      </c>
      <c r="D56" s="1094">
        <v>35</v>
      </c>
      <c r="E56" s="1095">
        <v>556</v>
      </c>
      <c r="F56" s="1095">
        <v>1</v>
      </c>
      <c r="G56" s="1095">
        <v>390</v>
      </c>
      <c r="H56" s="1095">
        <v>25</v>
      </c>
      <c r="I56" s="1095">
        <v>16</v>
      </c>
      <c r="J56" s="1095">
        <v>166</v>
      </c>
      <c r="K56" s="1095">
        <v>9</v>
      </c>
      <c r="L56" s="1095">
        <v>0</v>
      </c>
      <c r="M56" s="1096">
        <v>0</v>
      </c>
    </row>
    <row r="57" spans="1:13" ht="15" customHeight="1">
      <c r="A57" s="94"/>
      <c r="B57" s="176"/>
      <c r="C57" s="97" t="s">
        <v>987</v>
      </c>
      <c r="D57" s="1094">
        <v>11</v>
      </c>
      <c r="E57" s="1095">
        <v>97</v>
      </c>
      <c r="F57" s="1095">
        <v>1</v>
      </c>
      <c r="G57" s="1095">
        <v>80</v>
      </c>
      <c r="H57" s="1095">
        <v>7</v>
      </c>
      <c r="I57" s="1095">
        <v>2</v>
      </c>
      <c r="J57" s="1095">
        <v>17</v>
      </c>
      <c r="K57" s="1095">
        <v>3</v>
      </c>
      <c r="L57" s="1095">
        <v>0</v>
      </c>
      <c r="M57" s="1096">
        <v>0</v>
      </c>
    </row>
    <row r="58" spans="1:13" ht="15" customHeight="1">
      <c r="A58" s="94"/>
      <c r="B58" s="718"/>
      <c r="C58" s="97" t="s">
        <v>988</v>
      </c>
      <c r="D58" s="1094">
        <v>16</v>
      </c>
      <c r="E58" s="1095">
        <v>88</v>
      </c>
      <c r="F58" s="1095">
        <v>1</v>
      </c>
      <c r="G58" s="1095">
        <v>76</v>
      </c>
      <c r="H58" s="1095">
        <v>10</v>
      </c>
      <c r="I58" s="1095">
        <v>2</v>
      </c>
      <c r="J58" s="1095">
        <v>12</v>
      </c>
      <c r="K58" s="1095">
        <v>5</v>
      </c>
      <c r="L58" s="1095">
        <v>0</v>
      </c>
      <c r="M58" s="1096">
        <v>0</v>
      </c>
    </row>
    <row r="59" spans="1:13" ht="15" customHeight="1">
      <c r="A59" s="94"/>
      <c r="B59" s="718"/>
      <c r="C59" s="97" t="s">
        <v>989</v>
      </c>
      <c r="D59" s="1094">
        <v>9</v>
      </c>
      <c r="E59" s="1095">
        <v>17</v>
      </c>
      <c r="F59" s="1095">
        <v>0</v>
      </c>
      <c r="G59" s="1095">
        <v>0</v>
      </c>
      <c r="H59" s="1095">
        <v>6</v>
      </c>
      <c r="I59" s="1095">
        <v>3</v>
      </c>
      <c r="J59" s="1095">
        <v>17</v>
      </c>
      <c r="K59" s="1095">
        <v>3</v>
      </c>
      <c r="L59" s="1095">
        <v>0</v>
      </c>
      <c r="M59" s="1096">
        <v>0</v>
      </c>
    </row>
    <row r="60" spans="1:13" ht="15" customHeight="1">
      <c r="A60" s="94"/>
      <c r="B60" s="1824" t="s">
        <v>532</v>
      </c>
      <c r="C60" s="1825"/>
      <c r="D60" s="1094">
        <f aca="true" t="shared" si="9" ref="D60:M60">SUM(D61:D62)</f>
        <v>67</v>
      </c>
      <c r="E60" s="1095">
        <f t="shared" si="9"/>
        <v>645</v>
      </c>
      <c r="F60" s="1095">
        <f t="shared" si="9"/>
        <v>2</v>
      </c>
      <c r="G60" s="1095">
        <f t="shared" si="9"/>
        <v>415</v>
      </c>
      <c r="H60" s="1095">
        <f t="shared" si="9"/>
        <v>48</v>
      </c>
      <c r="I60" s="1095">
        <f t="shared" si="9"/>
        <v>23</v>
      </c>
      <c r="J60" s="1095">
        <f t="shared" si="9"/>
        <v>226</v>
      </c>
      <c r="K60" s="1095">
        <f t="shared" si="9"/>
        <v>17</v>
      </c>
      <c r="L60" s="1095">
        <f t="shared" si="9"/>
        <v>1</v>
      </c>
      <c r="M60" s="1096">
        <f t="shared" si="9"/>
        <v>4</v>
      </c>
    </row>
    <row r="61" spans="1:13" ht="15" customHeight="1">
      <c r="A61" s="94"/>
      <c r="B61" s="718"/>
      <c r="C61" s="97" t="s">
        <v>970</v>
      </c>
      <c r="D61" s="1094">
        <v>46</v>
      </c>
      <c r="E61" s="1095">
        <v>491</v>
      </c>
      <c r="F61" s="1095">
        <v>1</v>
      </c>
      <c r="G61" s="1095">
        <v>331</v>
      </c>
      <c r="H61" s="1095">
        <v>34</v>
      </c>
      <c r="I61" s="1095">
        <v>16</v>
      </c>
      <c r="J61" s="1095">
        <v>156</v>
      </c>
      <c r="K61" s="1095">
        <v>11</v>
      </c>
      <c r="L61" s="1095">
        <v>1</v>
      </c>
      <c r="M61" s="1096">
        <v>4</v>
      </c>
    </row>
    <row r="62" spans="1:13" ht="15" customHeight="1" thickBot="1">
      <c r="A62" s="94"/>
      <c r="B62" s="722"/>
      <c r="C62" s="107" t="s">
        <v>985</v>
      </c>
      <c r="D62" s="1097">
        <v>21</v>
      </c>
      <c r="E62" s="1098">
        <v>154</v>
      </c>
      <c r="F62" s="1098">
        <v>1</v>
      </c>
      <c r="G62" s="1098">
        <v>84</v>
      </c>
      <c r="H62" s="1098">
        <v>14</v>
      </c>
      <c r="I62" s="1098">
        <v>7</v>
      </c>
      <c r="J62" s="1098">
        <v>70</v>
      </c>
      <c r="K62" s="1098">
        <v>6</v>
      </c>
      <c r="L62" s="1098">
        <v>0</v>
      </c>
      <c r="M62" s="1099">
        <v>0</v>
      </c>
    </row>
    <row r="63" spans="1:15" ht="18.75" customHeight="1" thickTop="1">
      <c r="A63" s="94"/>
      <c r="B63" s="1820" t="s">
        <v>1575</v>
      </c>
      <c r="C63" s="1821"/>
      <c r="D63" s="1753" t="s">
        <v>1129</v>
      </c>
      <c r="E63" s="1817"/>
      <c r="F63" s="1753" t="s">
        <v>1576</v>
      </c>
      <c r="G63" s="1815"/>
      <c r="H63" s="1753" t="s">
        <v>1577</v>
      </c>
      <c r="I63" s="1815"/>
      <c r="J63" s="1753" t="s">
        <v>1578</v>
      </c>
      <c r="K63" s="1835"/>
      <c r="L63" s="1835"/>
      <c r="M63" s="1835"/>
      <c r="N63" s="1835"/>
      <c r="O63" s="1836"/>
    </row>
    <row r="64" spans="1:16" ht="13.5">
      <c r="A64" s="94"/>
      <c r="B64" s="1822"/>
      <c r="C64" s="1823"/>
      <c r="D64" s="1214" t="s">
        <v>1569</v>
      </c>
      <c r="E64" s="1654" t="s">
        <v>1570</v>
      </c>
      <c r="F64" s="1214" t="s">
        <v>1569</v>
      </c>
      <c r="G64" s="1214" t="s">
        <v>1570</v>
      </c>
      <c r="H64" s="1214" t="s">
        <v>1569</v>
      </c>
      <c r="I64" s="1214" t="s">
        <v>1570</v>
      </c>
      <c r="J64" s="1837" t="s">
        <v>1129</v>
      </c>
      <c r="K64" s="1838"/>
      <c r="L64" s="835" t="s">
        <v>1579</v>
      </c>
      <c r="M64" s="1834" t="s">
        <v>1580</v>
      </c>
      <c r="N64" s="835" t="s">
        <v>1581</v>
      </c>
      <c r="O64" s="835" t="s">
        <v>1582</v>
      </c>
      <c r="P64" s="101"/>
    </row>
    <row r="65" spans="1:15" ht="12">
      <c r="A65" s="94"/>
      <c r="B65" s="1822"/>
      <c r="C65" s="1823"/>
      <c r="D65" s="1591"/>
      <c r="E65" s="1814"/>
      <c r="F65" s="1591"/>
      <c r="G65" s="1819"/>
      <c r="H65" s="1591"/>
      <c r="I65" s="1819"/>
      <c r="J65" s="1100" t="s">
        <v>1569</v>
      </c>
      <c r="K65" s="859" t="s">
        <v>1583</v>
      </c>
      <c r="L65" s="1828"/>
      <c r="M65" s="1828"/>
      <c r="N65" s="1828"/>
      <c r="O65" s="1828"/>
    </row>
    <row r="66" spans="1:15" s="174" customFormat="1" ht="15" customHeight="1">
      <c r="A66" s="137"/>
      <c r="B66" s="1101"/>
      <c r="C66" s="1102" t="s">
        <v>1129</v>
      </c>
      <c r="D66" s="1103">
        <f aca="true" t="shared" si="10" ref="D66:O66">SUM(D68:D76)</f>
        <v>60</v>
      </c>
      <c r="E66" s="1103">
        <f t="shared" si="10"/>
        <v>9793</v>
      </c>
      <c r="F66" s="1103">
        <f t="shared" si="10"/>
        <v>7</v>
      </c>
      <c r="G66" s="1103">
        <f t="shared" si="10"/>
        <v>1699</v>
      </c>
      <c r="H66" s="1103">
        <f t="shared" si="10"/>
        <v>2</v>
      </c>
      <c r="I66" s="1103">
        <f t="shared" si="10"/>
        <v>360</v>
      </c>
      <c r="J66" s="1103">
        <f t="shared" si="10"/>
        <v>51</v>
      </c>
      <c r="K66" s="1103">
        <f t="shared" si="10"/>
        <v>7734</v>
      </c>
      <c r="L66" s="1103">
        <f t="shared" si="10"/>
        <v>311</v>
      </c>
      <c r="M66" s="1103">
        <f t="shared" si="10"/>
        <v>1318</v>
      </c>
      <c r="N66" s="1103">
        <f t="shared" si="10"/>
        <v>410</v>
      </c>
      <c r="O66" s="1104">
        <f t="shared" si="10"/>
        <v>5695</v>
      </c>
    </row>
    <row r="67" spans="1:15" ht="15" customHeight="1">
      <c r="A67" s="101"/>
      <c r="B67" s="718"/>
      <c r="C67" s="97"/>
      <c r="D67" s="1095"/>
      <c r="E67" s="1095"/>
      <c r="F67" s="1095"/>
      <c r="G67" s="1095"/>
      <c r="H67" s="1095"/>
      <c r="I67" s="1095"/>
      <c r="J67" s="1095"/>
      <c r="K67" s="1095"/>
      <c r="L67" s="1095"/>
      <c r="M67" s="1095"/>
      <c r="N67" s="1095"/>
      <c r="O67" s="1096"/>
    </row>
    <row r="68" spans="1:15" ht="15" customHeight="1">
      <c r="A68" s="101"/>
      <c r="B68" s="718"/>
      <c r="C68" s="97" t="s">
        <v>1522</v>
      </c>
      <c r="D68" s="1095">
        <v>22</v>
      </c>
      <c r="E68" s="1095">
        <v>3733</v>
      </c>
      <c r="F68" s="1095">
        <v>3</v>
      </c>
      <c r="G68" s="1095">
        <v>954</v>
      </c>
      <c r="H68" s="1095">
        <v>1</v>
      </c>
      <c r="I68" s="1095">
        <v>150</v>
      </c>
      <c r="J68" s="1095">
        <v>18</v>
      </c>
      <c r="K68" s="1095">
        <v>2629</v>
      </c>
      <c r="L68" s="1095">
        <v>0</v>
      </c>
      <c r="M68" s="1095">
        <v>423</v>
      </c>
      <c r="N68" s="1095">
        <v>97</v>
      </c>
      <c r="O68" s="1096">
        <v>2109</v>
      </c>
    </row>
    <row r="69" spans="1:15" ht="15" customHeight="1">
      <c r="A69" s="101"/>
      <c r="B69" s="718"/>
      <c r="C69" s="97" t="s">
        <v>1525</v>
      </c>
      <c r="D69" s="1095">
        <v>6</v>
      </c>
      <c r="E69" s="1095">
        <v>1187</v>
      </c>
      <c r="F69" s="1095">
        <v>0</v>
      </c>
      <c r="G69" s="1095">
        <v>0</v>
      </c>
      <c r="H69" s="1095">
        <v>0</v>
      </c>
      <c r="I69" s="1095">
        <v>0</v>
      </c>
      <c r="J69" s="1095">
        <v>6</v>
      </c>
      <c r="K69" s="1095">
        <v>1187</v>
      </c>
      <c r="L69" s="1095">
        <v>67</v>
      </c>
      <c r="M69" s="1095">
        <v>340</v>
      </c>
      <c r="N69" s="1095">
        <v>45</v>
      </c>
      <c r="O69" s="1096">
        <v>735</v>
      </c>
    </row>
    <row r="70" spans="1:15" ht="15" customHeight="1">
      <c r="A70" s="101"/>
      <c r="B70" s="718"/>
      <c r="C70" s="97" t="s">
        <v>1523</v>
      </c>
      <c r="D70" s="1095">
        <v>5</v>
      </c>
      <c r="E70" s="1095">
        <v>1161</v>
      </c>
      <c r="F70" s="1095">
        <v>1</v>
      </c>
      <c r="G70" s="1095">
        <v>350</v>
      </c>
      <c r="H70" s="1095">
        <v>1</v>
      </c>
      <c r="I70" s="1095">
        <v>210</v>
      </c>
      <c r="J70" s="1095">
        <v>3</v>
      </c>
      <c r="K70" s="1095">
        <v>601</v>
      </c>
      <c r="L70" s="1095">
        <v>0</v>
      </c>
      <c r="M70" s="1095">
        <v>10</v>
      </c>
      <c r="N70" s="1095">
        <v>45</v>
      </c>
      <c r="O70" s="1096">
        <v>546</v>
      </c>
    </row>
    <row r="71" spans="1:15" ht="15" customHeight="1">
      <c r="A71" s="101"/>
      <c r="B71" s="718"/>
      <c r="C71" s="97" t="s">
        <v>1524</v>
      </c>
      <c r="D71" s="1095">
        <v>6</v>
      </c>
      <c r="E71" s="1095">
        <v>994</v>
      </c>
      <c r="F71" s="1095">
        <v>2</v>
      </c>
      <c r="G71" s="1095">
        <v>285</v>
      </c>
      <c r="H71" s="1095">
        <v>0</v>
      </c>
      <c r="I71" s="1095">
        <v>0</v>
      </c>
      <c r="J71" s="1095">
        <v>4</v>
      </c>
      <c r="K71" s="1095">
        <v>709</v>
      </c>
      <c r="L71" s="1095">
        <v>56</v>
      </c>
      <c r="M71" s="1095">
        <v>87</v>
      </c>
      <c r="N71" s="1095">
        <v>25</v>
      </c>
      <c r="O71" s="1096">
        <v>541</v>
      </c>
    </row>
    <row r="72" spans="1:15" ht="15" customHeight="1">
      <c r="A72" s="101"/>
      <c r="B72" s="718"/>
      <c r="C72" s="97" t="s">
        <v>1526</v>
      </c>
      <c r="D72" s="1095">
        <v>6</v>
      </c>
      <c r="E72" s="1095">
        <v>638</v>
      </c>
      <c r="F72" s="1095">
        <v>1</v>
      </c>
      <c r="G72" s="1095">
        <v>110</v>
      </c>
      <c r="H72" s="1095">
        <v>0</v>
      </c>
      <c r="I72" s="1095">
        <v>0</v>
      </c>
      <c r="J72" s="1095">
        <v>5</v>
      </c>
      <c r="K72" s="1095">
        <v>528</v>
      </c>
      <c r="L72" s="1095">
        <v>0</v>
      </c>
      <c r="M72" s="1095">
        <v>33</v>
      </c>
      <c r="N72" s="1095">
        <v>50</v>
      </c>
      <c r="O72" s="1096">
        <v>445</v>
      </c>
    </row>
    <row r="73" spans="1:15" ht="15" customHeight="1">
      <c r="A73" s="101"/>
      <c r="B73" s="718"/>
      <c r="C73" s="97" t="s">
        <v>1530</v>
      </c>
      <c r="D73" s="1095">
        <v>7</v>
      </c>
      <c r="E73" s="1095">
        <v>772</v>
      </c>
      <c r="F73" s="1095">
        <v>0</v>
      </c>
      <c r="G73" s="1095">
        <v>0</v>
      </c>
      <c r="H73" s="1095">
        <v>0</v>
      </c>
      <c r="I73" s="1095">
        <v>0</v>
      </c>
      <c r="J73" s="1095">
        <v>7</v>
      </c>
      <c r="K73" s="1095">
        <v>772</v>
      </c>
      <c r="L73" s="1095">
        <v>0</v>
      </c>
      <c r="M73" s="1095">
        <v>248</v>
      </c>
      <c r="N73" s="1095">
        <v>59</v>
      </c>
      <c r="O73" s="1096">
        <v>465</v>
      </c>
    </row>
    <row r="74" spans="1:15" ht="15" customHeight="1">
      <c r="A74" s="101"/>
      <c r="B74" s="718"/>
      <c r="C74" s="97" t="s">
        <v>1527</v>
      </c>
      <c r="D74" s="1095">
        <v>3</v>
      </c>
      <c r="E74" s="1095">
        <v>347</v>
      </c>
      <c r="F74" s="1095">
        <v>0</v>
      </c>
      <c r="G74" s="1095">
        <v>0</v>
      </c>
      <c r="H74" s="1095">
        <v>0</v>
      </c>
      <c r="I74" s="1095">
        <v>0</v>
      </c>
      <c r="J74" s="1095">
        <v>3</v>
      </c>
      <c r="K74" s="1095">
        <v>347</v>
      </c>
      <c r="L74" s="1095">
        <v>0</v>
      </c>
      <c r="M74" s="1095">
        <v>55</v>
      </c>
      <c r="N74" s="1095">
        <v>36</v>
      </c>
      <c r="O74" s="1096">
        <v>256</v>
      </c>
    </row>
    <row r="75" spans="1:15" ht="15" customHeight="1">
      <c r="A75" s="101"/>
      <c r="B75" s="718"/>
      <c r="C75" s="97" t="s">
        <v>1529</v>
      </c>
      <c r="D75" s="1095">
        <v>3</v>
      </c>
      <c r="E75" s="1095">
        <v>546</v>
      </c>
      <c r="F75" s="1095">
        <v>0</v>
      </c>
      <c r="G75" s="1095">
        <v>0</v>
      </c>
      <c r="H75" s="1095">
        <v>0</v>
      </c>
      <c r="I75" s="1095">
        <v>0</v>
      </c>
      <c r="J75" s="1095">
        <v>3</v>
      </c>
      <c r="K75" s="1095">
        <v>546</v>
      </c>
      <c r="L75" s="1095">
        <v>100</v>
      </c>
      <c r="M75" s="1095">
        <v>60</v>
      </c>
      <c r="N75" s="1095">
        <v>30</v>
      </c>
      <c r="O75" s="1096">
        <v>356</v>
      </c>
    </row>
    <row r="76" spans="1:15" ht="15" customHeight="1">
      <c r="A76" s="101"/>
      <c r="B76" s="722"/>
      <c r="C76" s="107" t="s">
        <v>1528</v>
      </c>
      <c r="D76" s="1098">
        <v>2</v>
      </c>
      <c r="E76" s="1098">
        <v>415</v>
      </c>
      <c r="F76" s="1098">
        <v>0</v>
      </c>
      <c r="G76" s="1098">
        <v>0</v>
      </c>
      <c r="H76" s="1098">
        <v>0</v>
      </c>
      <c r="I76" s="1098">
        <v>0</v>
      </c>
      <c r="J76" s="1098">
        <v>2</v>
      </c>
      <c r="K76" s="1098">
        <v>415</v>
      </c>
      <c r="L76" s="1098">
        <v>88</v>
      </c>
      <c r="M76" s="1098">
        <v>62</v>
      </c>
      <c r="N76" s="1098">
        <v>23</v>
      </c>
      <c r="O76" s="1099">
        <v>242</v>
      </c>
    </row>
    <row r="77" spans="1:13" ht="19.5" customHeight="1">
      <c r="A77" s="101"/>
      <c r="B77" s="726"/>
      <c r="C77" s="164" t="s">
        <v>1584</v>
      </c>
      <c r="G77" s="1095"/>
      <c r="H77" s="1095"/>
      <c r="I77" s="1095"/>
      <c r="J77" s="1095"/>
      <c r="K77" s="1095"/>
      <c r="L77" s="1095"/>
      <c r="M77" s="1095"/>
    </row>
    <row r="82" ht="19.5" customHeight="1">
      <c r="C82" s="59"/>
    </row>
  </sheetData>
  <mergeCells count="38">
    <mergeCell ref="M64:M65"/>
    <mergeCell ref="N64:N65"/>
    <mergeCell ref="O64:O65"/>
    <mergeCell ref="H63:I63"/>
    <mergeCell ref="J63:O63"/>
    <mergeCell ref="I64:I65"/>
    <mergeCell ref="J64:K64"/>
    <mergeCell ref="H64:H65"/>
    <mergeCell ref="B27:C27"/>
    <mergeCell ref="B4:C6"/>
    <mergeCell ref="B55:C55"/>
    <mergeCell ref="L64:L65"/>
    <mergeCell ref="H4:J4"/>
    <mergeCell ref="H5:H6"/>
    <mergeCell ref="I5:J5"/>
    <mergeCell ref="K4:M4"/>
    <mergeCell ref="K5:K6"/>
    <mergeCell ref="L5:M5"/>
    <mergeCell ref="B63:C65"/>
    <mergeCell ref="D63:E63"/>
    <mergeCell ref="F63:G63"/>
    <mergeCell ref="B10:C10"/>
    <mergeCell ref="B44:C44"/>
    <mergeCell ref="B50:C50"/>
    <mergeCell ref="B35:C35"/>
    <mergeCell ref="B60:C60"/>
    <mergeCell ref="B16:C16"/>
    <mergeCell ref="B19:C19"/>
    <mergeCell ref="D64:D65"/>
    <mergeCell ref="E64:E65"/>
    <mergeCell ref="F4:G4"/>
    <mergeCell ref="F5:F6"/>
    <mergeCell ref="G5:G6"/>
    <mergeCell ref="D4:E4"/>
    <mergeCell ref="D5:D6"/>
    <mergeCell ref="E5:E6"/>
    <mergeCell ref="F64:F65"/>
    <mergeCell ref="G64:G65"/>
  </mergeCells>
  <printOptions/>
  <pageMargins left="0.75" right="0.75" top="1" bottom="1" header="0.512" footer="0.512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B2:M73"/>
  <sheetViews>
    <sheetView workbookViewId="0" topLeftCell="A1">
      <selection activeCell="A1" sqref="A1"/>
    </sheetView>
  </sheetViews>
  <sheetFormatPr defaultColWidth="9.00390625" defaultRowHeight="13.5"/>
  <cols>
    <col min="1" max="1" width="2.625" style="114" customWidth="1"/>
    <col min="2" max="2" width="4.375" style="114" customWidth="1"/>
    <col min="3" max="3" width="5.00390625" style="114" customWidth="1"/>
    <col min="4" max="4" width="21.375" style="114" customWidth="1"/>
    <col min="5" max="7" width="8.125" style="114" customWidth="1"/>
    <col min="8" max="8" width="9.00390625" style="114" customWidth="1"/>
    <col min="9" max="13" width="8.125" style="114" customWidth="1"/>
    <col min="14" max="16384" width="9.00390625" style="114" customWidth="1"/>
  </cols>
  <sheetData>
    <row r="1" ht="15" customHeight="1"/>
    <row r="2" ht="15" customHeight="1">
      <c r="B2" s="1105" t="s">
        <v>35</v>
      </c>
    </row>
    <row r="3" spans="3:13" ht="15" customHeight="1" thickBot="1">
      <c r="C3" s="1106"/>
      <c r="D3" s="484"/>
      <c r="E3" s="484"/>
      <c r="F3" s="484"/>
      <c r="G3" s="484"/>
      <c r="H3" s="484"/>
      <c r="I3" s="484"/>
      <c r="J3" s="484"/>
      <c r="K3" s="484"/>
      <c r="L3" s="484"/>
      <c r="M3" s="685" t="s">
        <v>1599</v>
      </c>
    </row>
    <row r="4" spans="2:13" s="164" customFormat="1" ht="15" customHeight="1" thickTop="1">
      <c r="B4" s="1268" t="s">
        <v>1600</v>
      </c>
      <c r="C4" s="1843"/>
      <c r="D4" s="1269"/>
      <c r="E4" s="1840" t="s">
        <v>1601</v>
      </c>
      <c r="F4" s="1618"/>
      <c r="G4" s="1849"/>
      <c r="H4" s="1840" t="s">
        <v>1602</v>
      </c>
      <c r="I4" s="1618"/>
      <c r="J4" s="1849"/>
      <c r="K4" s="1840" t="s">
        <v>1603</v>
      </c>
      <c r="L4" s="1841"/>
      <c r="M4" s="1842"/>
    </row>
    <row r="5" spans="2:13" s="164" customFormat="1" ht="15" customHeight="1">
      <c r="B5" s="1272"/>
      <c r="C5" s="1844"/>
      <c r="D5" s="1273"/>
      <c r="E5" s="124" t="s">
        <v>1604</v>
      </c>
      <c r="F5" s="124" t="s">
        <v>1605</v>
      </c>
      <c r="G5" s="124" t="s">
        <v>1606</v>
      </c>
      <c r="H5" s="124" t="s">
        <v>1586</v>
      </c>
      <c r="I5" s="124" t="s">
        <v>1605</v>
      </c>
      <c r="J5" s="124" t="s">
        <v>1606</v>
      </c>
      <c r="K5" s="124" t="s">
        <v>1586</v>
      </c>
      <c r="L5" s="124" t="s">
        <v>1605</v>
      </c>
      <c r="M5" s="124" t="s">
        <v>1606</v>
      </c>
    </row>
    <row r="6" spans="2:13" s="164" customFormat="1" ht="7.5" customHeight="1">
      <c r="B6" s="1107"/>
      <c r="C6" s="1087"/>
      <c r="D6" s="1110"/>
      <c r="E6" s="726"/>
      <c r="F6" s="1087"/>
      <c r="G6" s="1087"/>
      <c r="H6" s="1087"/>
      <c r="I6" s="1087"/>
      <c r="J6" s="1087"/>
      <c r="K6" s="1087"/>
      <c r="L6" s="1087"/>
      <c r="M6" s="719"/>
    </row>
    <row r="7" spans="2:13" s="164" customFormat="1" ht="14.25" customHeight="1">
      <c r="B7" s="1850" t="s">
        <v>1607</v>
      </c>
      <c r="C7" s="1851"/>
      <c r="D7" s="1852"/>
      <c r="E7" s="59">
        <f aca="true" t="shared" si="0" ref="E7:G10">H7+K7</f>
        <v>39670</v>
      </c>
      <c r="F7" s="59">
        <f t="shared" si="0"/>
        <v>50282</v>
      </c>
      <c r="G7" s="59">
        <f t="shared" si="0"/>
        <v>24696</v>
      </c>
      <c r="H7" s="59">
        <v>31064</v>
      </c>
      <c r="I7" s="59">
        <v>39176</v>
      </c>
      <c r="J7" s="59">
        <v>19554</v>
      </c>
      <c r="K7" s="59">
        <v>8606</v>
      </c>
      <c r="L7" s="59">
        <v>11106</v>
      </c>
      <c r="M7" s="1093">
        <v>5142</v>
      </c>
    </row>
    <row r="8" spans="2:13" s="164" customFormat="1" ht="14.25" customHeight="1">
      <c r="B8" s="1111"/>
      <c r="C8" s="1112" t="s">
        <v>1608</v>
      </c>
      <c r="D8" s="1113" t="s">
        <v>1587</v>
      </c>
      <c r="E8" s="59">
        <f t="shared" si="0"/>
        <v>44270</v>
      </c>
      <c r="F8" s="59">
        <f t="shared" si="0"/>
        <v>57648</v>
      </c>
      <c r="G8" s="59">
        <f t="shared" si="0"/>
        <v>28817</v>
      </c>
      <c r="H8" s="59">
        <v>34375</v>
      </c>
      <c r="I8" s="59">
        <v>44486</v>
      </c>
      <c r="J8" s="59">
        <v>22697</v>
      </c>
      <c r="K8" s="59">
        <v>9895</v>
      </c>
      <c r="L8" s="59">
        <v>13162</v>
      </c>
      <c r="M8" s="1093">
        <v>6120</v>
      </c>
    </row>
    <row r="9" spans="2:13" s="164" customFormat="1" ht="14.25" customHeight="1">
      <c r="B9" s="1111"/>
      <c r="C9" s="1112" t="s">
        <v>1608</v>
      </c>
      <c r="D9" s="1113" t="s">
        <v>1609</v>
      </c>
      <c r="E9" s="59">
        <f t="shared" si="0"/>
        <v>50417</v>
      </c>
      <c r="F9" s="59">
        <f t="shared" si="0"/>
        <v>64834</v>
      </c>
      <c r="G9" s="59">
        <f t="shared" si="0"/>
        <v>31998</v>
      </c>
      <c r="H9" s="59">
        <v>39343</v>
      </c>
      <c r="I9" s="59">
        <v>50408</v>
      </c>
      <c r="J9" s="59">
        <v>25228</v>
      </c>
      <c r="K9" s="59">
        <v>11074</v>
      </c>
      <c r="L9" s="59">
        <v>14426</v>
      </c>
      <c r="M9" s="1093">
        <v>6770</v>
      </c>
    </row>
    <row r="10" spans="2:13" s="164" customFormat="1" ht="15" customHeight="1">
      <c r="B10" s="1111"/>
      <c r="C10" s="1112" t="s">
        <v>1610</v>
      </c>
      <c r="D10" s="1113" t="s">
        <v>1588</v>
      </c>
      <c r="E10" s="59">
        <f t="shared" si="0"/>
        <v>58924</v>
      </c>
      <c r="F10" s="59">
        <f t="shared" si="0"/>
        <v>73897</v>
      </c>
      <c r="G10" s="59">
        <f t="shared" si="0"/>
        <v>38220</v>
      </c>
      <c r="H10" s="59">
        <v>46527</v>
      </c>
      <c r="I10" s="59">
        <v>58317</v>
      </c>
      <c r="J10" s="59">
        <v>30225</v>
      </c>
      <c r="K10" s="59">
        <v>12397</v>
      </c>
      <c r="L10" s="59">
        <v>15580</v>
      </c>
      <c r="M10" s="1093">
        <v>7995</v>
      </c>
    </row>
    <row r="11" spans="2:13" s="164" customFormat="1" ht="15" customHeight="1">
      <c r="B11" s="176"/>
      <c r="C11" s="726"/>
      <c r="D11" s="1114"/>
      <c r="M11" s="94"/>
    </row>
    <row r="12" spans="2:13" s="170" customFormat="1" ht="15" customHeight="1">
      <c r="B12" s="1846" t="s">
        <v>1611</v>
      </c>
      <c r="C12" s="1847"/>
      <c r="D12" s="1848"/>
      <c r="E12" s="103">
        <v>68669</v>
      </c>
      <c r="F12" s="103">
        <f>SUM(F14:F25)/12</f>
        <v>85838.33333333333</v>
      </c>
      <c r="G12" s="103">
        <f>SUM(G14:G25)/12</f>
        <v>44516.666666666664</v>
      </c>
      <c r="H12" s="103">
        <f>SUM(H14:H25)/12</f>
        <v>53931.583333333336</v>
      </c>
      <c r="I12" s="103">
        <v>63413</v>
      </c>
      <c r="J12" s="103">
        <v>32601</v>
      </c>
      <c r="K12" s="103">
        <f>SUM(K14:K25)/12</f>
        <v>14736.666666666666</v>
      </c>
      <c r="L12" s="103">
        <v>22425</v>
      </c>
      <c r="M12" s="1088">
        <v>11916</v>
      </c>
    </row>
    <row r="13" spans="2:13" s="164" customFormat="1" ht="15" customHeight="1">
      <c r="B13" s="176"/>
      <c r="C13" s="1115"/>
      <c r="D13" s="1116"/>
      <c r="E13" s="59"/>
      <c r="F13" s="59"/>
      <c r="G13" s="59"/>
      <c r="H13" s="101"/>
      <c r="I13" s="101"/>
      <c r="J13" s="101"/>
      <c r="K13" s="101"/>
      <c r="L13" s="101"/>
      <c r="M13" s="94"/>
    </row>
    <row r="14" spans="2:13" s="164" customFormat="1" ht="15" customHeight="1">
      <c r="B14" s="176"/>
      <c r="C14" s="726"/>
      <c r="D14" s="1117" t="s">
        <v>1612</v>
      </c>
      <c r="E14" s="59">
        <f aca="true" t="shared" si="1" ref="E14:E25">H14+K14</f>
        <v>58253</v>
      </c>
      <c r="F14" s="59">
        <f aca="true" t="shared" si="2" ref="F14:F25">I14+L14</f>
        <v>75898</v>
      </c>
      <c r="G14" s="59">
        <v>33501</v>
      </c>
      <c r="H14" s="101">
        <v>48891</v>
      </c>
      <c r="I14" s="101">
        <v>61677</v>
      </c>
      <c r="J14" s="101">
        <v>30945</v>
      </c>
      <c r="K14" s="101">
        <v>9362</v>
      </c>
      <c r="L14" s="101">
        <v>14221</v>
      </c>
      <c r="M14" s="94">
        <v>2547</v>
      </c>
    </row>
    <row r="15" spans="2:13" s="164" customFormat="1" ht="15" customHeight="1">
      <c r="B15" s="176"/>
      <c r="C15" s="726"/>
      <c r="D15" s="1117" t="s">
        <v>1589</v>
      </c>
      <c r="E15" s="59">
        <f t="shared" si="1"/>
        <v>50135</v>
      </c>
      <c r="F15" s="59">
        <f t="shared" si="2"/>
        <v>62416</v>
      </c>
      <c r="G15" s="59">
        <f aca="true" t="shared" si="3" ref="G15:G25">J15+M15</f>
        <v>32298</v>
      </c>
      <c r="H15" s="101">
        <v>49941</v>
      </c>
      <c r="I15" s="101">
        <v>62114</v>
      </c>
      <c r="J15" s="101">
        <v>32260</v>
      </c>
      <c r="K15" s="101">
        <v>194</v>
      </c>
      <c r="L15" s="101">
        <v>302</v>
      </c>
      <c r="M15" s="94">
        <v>38</v>
      </c>
    </row>
    <row r="16" spans="2:13" s="164" customFormat="1" ht="15" customHeight="1">
      <c r="B16" s="176"/>
      <c r="C16" s="726"/>
      <c r="D16" s="1117" t="s">
        <v>1590</v>
      </c>
      <c r="E16" s="59">
        <f t="shared" si="1"/>
        <v>52824</v>
      </c>
      <c r="F16" s="59">
        <f t="shared" si="2"/>
        <v>65175</v>
      </c>
      <c r="G16" s="59">
        <f t="shared" si="3"/>
        <v>34842</v>
      </c>
      <c r="H16" s="101">
        <v>49935</v>
      </c>
      <c r="I16" s="101">
        <v>61832</v>
      </c>
      <c r="J16" s="101">
        <v>32616</v>
      </c>
      <c r="K16" s="101">
        <v>2889</v>
      </c>
      <c r="L16" s="101">
        <v>3343</v>
      </c>
      <c r="M16" s="94">
        <v>2226</v>
      </c>
    </row>
    <row r="17" spans="2:13" s="164" customFormat="1" ht="15" customHeight="1">
      <c r="B17" s="176"/>
      <c r="C17" s="726"/>
      <c r="D17" s="1117" t="s">
        <v>1591</v>
      </c>
      <c r="E17" s="59">
        <f t="shared" si="1"/>
        <v>54359</v>
      </c>
      <c r="F17" s="59">
        <f t="shared" si="2"/>
        <v>67276</v>
      </c>
      <c r="G17" s="59">
        <f t="shared" si="3"/>
        <v>35473</v>
      </c>
      <c r="H17" s="101">
        <v>51653</v>
      </c>
      <c r="I17" s="101">
        <v>63753</v>
      </c>
      <c r="J17" s="101">
        <v>33984</v>
      </c>
      <c r="K17" s="101">
        <v>2706</v>
      </c>
      <c r="L17" s="101">
        <v>3523</v>
      </c>
      <c r="M17" s="94">
        <v>1489</v>
      </c>
    </row>
    <row r="18" spans="2:13" s="164" customFormat="1" ht="15" customHeight="1">
      <c r="B18" s="176"/>
      <c r="C18" s="726"/>
      <c r="D18" s="1117" t="s">
        <v>1592</v>
      </c>
      <c r="E18" s="59">
        <f t="shared" si="1"/>
        <v>55114</v>
      </c>
      <c r="F18" s="59">
        <f t="shared" si="2"/>
        <v>68196</v>
      </c>
      <c r="G18" s="59">
        <f t="shared" si="3"/>
        <v>35835</v>
      </c>
      <c r="H18" s="101">
        <v>53207</v>
      </c>
      <c r="I18" s="101">
        <v>66044</v>
      </c>
      <c r="J18" s="101">
        <v>34290</v>
      </c>
      <c r="K18" s="101">
        <v>1907</v>
      </c>
      <c r="L18" s="101">
        <v>2152</v>
      </c>
      <c r="M18" s="94">
        <v>1545</v>
      </c>
    </row>
    <row r="19" spans="2:13" s="164" customFormat="1" ht="15" customHeight="1">
      <c r="B19" s="176"/>
      <c r="C19" s="726"/>
      <c r="D19" s="1117" t="s">
        <v>1593</v>
      </c>
      <c r="E19" s="59">
        <f t="shared" si="1"/>
        <v>84059</v>
      </c>
      <c r="F19" s="59">
        <f t="shared" si="2"/>
        <v>104209</v>
      </c>
      <c r="G19" s="59">
        <f t="shared" si="3"/>
        <v>55569</v>
      </c>
      <c r="H19" s="101">
        <v>56298</v>
      </c>
      <c r="I19" s="101">
        <v>69541</v>
      </c>
      <c r="J19" s="101">
        <v>37585</v>
      </c>
      <c r="K19" s="101">
        <v>27761</v>
      </c>
      <c r="L19" s="101">
        <v>34668</v>
      </c>
      <c r="M19" s="94">
        <v>17984</v>
      </c>
    </row>
    <row r="20" spans="2:13" s="164" customFormat="1" ht="15" customHeight="1">
      <c r="B20" s="176"/>
      <c r="C20" s="726"/>
      <c r="D20" s="1117" t="s">
        <v>1594</v>
      </c>
      <c r="E20" s="59">
        <f t="shared" si="1"/>
        <v>80735</v>
      </c>
      <c r="F20" s="59">
        <f t="shared" si="2"/>
        <v>100451</v>
      </c>
      <c r="G20" s="59">
        <f t="shared" si="3"/>
        <v>53486</v>
      </c>
      <c r="H20" s="101">
        <v>55581</v>
      </c>
      <c r="I20" s="101">
        <v>69417</v>
      </c>
      <c r="J20" s="101">
        <v>36459</v>
      </c>
      <c r="K20" s="101">
        <v>25154</v>
      </c>
      <c r="L20" s="101">
        <v>31034</v>
      </c>
      <c r="M20" s="94">
        <v>17027</v>
      </c>
    </row>
    <row r="21" spans="2:13" s="164" customFormat="1" ht="15" customHeight="1">
      <c r="B21" s="176"/>
      <c r="C21" s="726"/>
      <c r="D21" s="1117" t="s">
        <v>1595</v>
      </c>
      <c r="E21" s="59">
        <f t="shared" si="1"/>
        <v>72454</v>
      </c>
      <c r="F21" s="59">
        <f t="shared" si="2"/>
        <v>92919</v>
      </c>
      <c r="G21" s="59">
        <f t="shared" si="3"/>
        <v>45254</v>
      </c>
      <c r="H21" s="101">
        <v>54980</v>
      </c>
      <c r="I21" s="101">
        <v>69737</v>
      </c>
      <c r="J21" s="101">
        <v>35367</v>
      </c>
      <c r="K21" s="101">
        <v>17474</v>
      </c>
      <c r="L21" s="101">
        <v>23182</v>
      </c>
      <c r="M21" s="94">
        <v>9887</v>
      </c>
    </row>
    <row r="22" spans="2:13" s="164" customFormat="1" ht="15" customHeight="1">
      <c r="B22" s="176"/>
      <c r="C22" s="726"/>
      <c r="D22" s="1117" t="s">
        <v>1596</v>
      </c>
      <c r="E22" s="59">
        <f t="shared" si="1"/>
        <v>57208</v>
      </c>
      <c r="F22" s="59">
        <f t="shared" si="2"/>
        <v>73001</v>
      </c>
      <c r="G22" s="59">
        <f t="shared" si="3"/>
        <v>35871</v>
      </c>
      <c r="H22" s="101">
        <v>55321</v>
      </c>
      <c r="I22" s="101">
        <v>69950</v>
      </c>
      <c r="J22" s="101">
        <v>35557</v>
      </c>
      <c r="K22" s="101">
        <v>1887</v>
      </c>
      <c r="L22" s="101">
        <v>3051</v>
      </c>
      <c r="M22" s="94">
        <v>314</v>
      </c>
    </row>
    <row r="23" spans="2:13" s="164" customFormat="1" ht="15" customHeight="1">
      <c r="B23" s="176"/>
      <c r="C23" s="726"/>
      <c r="D23" s="1117" t="s">
        <v>1613</v>
      </c>
      <c r="E23" s="59">
        <f t="shared" si="1"/>
        <v>57148</v>
      </c>
      <c r="F23" s="59">
        <f t="shared" si="2"/>
        <v>71416</v>
      </c>
      <c r="G23" s="59">
        <f t="shared" si="3"/>
        <v>36751</v>
      </c>
      <c r="H23" s="101">
        <v>55989</v>
      </c>
      <c r="I23" s="101">
        <v>70305</v>
      </c>
      <c r="J23" s="101">
        <v>35523</v>
      </c>
      <c r="K23" s="101">
        <v>1159</v>
      </c>
      <c r="L23" s="101">
        <v>1111</v>
      </c>
      <c r="M23" s="94">
        <v>1228</v>
      </c>
    </row>
    <row r="24" spans="2:13" s="164" customFormat="1" ht="15" customHeight="1">
      <c r="B24" s="176"/>
      <c r="C24" s="726"/>
      <c r="D24" s="1117" t="s">
        <v>1614</v>
      </c>
      <c r="E24" s="59">
        <f t="shared" si="1"/>
        <v>59445</v>
      </c>
      <c r="F24" s="59">
        <f t="shared" si="2"/>
        <v>74009</v>
      </c>
      <c r="G24" s="59">
        <f t="shared" si="3"/>
        <v>38695</v>
      </c>
      <c r="H24" s="101">
        <v>57756</v>
      </c>
      <c r="I24" s="101">
        <v>72043</v>
      </c>
      <c r="J24" s="101">
        <v>37401</v>
      </c>
      <c r="K24" s="101">
        <v>1689</v>
      </c>
      <c r="L24" s="101">
        <v>1966</v>
      </c>
      <c r="M24" s="94">
        <v>1294</v>
      </c>
    </row>
    <row r="25" spans="2:13" s="164" customFormat="1" ht="15" customHeight="1">
      <c r="B25" s="176"/>
      <c r="C25" s="726"/>
      <c r="D25" s="1117" t="s">
        <v>1615</v>
      </c>
      <c r="E25" s="59">
        <f t="shared" si="1"/>
        <v>142285</v>
      </c>
      <c r="F25" s="59">
        <f t="shared" si="2"/>
        <v>175094</v>
      </c>
      <c r="G25" s="59">
        <f t="shared" si="3"/>
        <v>96625</v>
      </c>
      <c r="H25" s="101">
        <v>57627</v>
      </c>
      <c r="I25" s="101">
        <v>72004</v>
      </c>
      <c r="J25" s="101">
        <v>37619</v>
      </c>
      <c r="K25" s="101">
        <v>84658</v>
      </c>
      <c r="L25" s="101">
        <v>103090</v>
      </c>
      <c r="M25" s="94">
        <v>59006</v>
      </c>
    </row>
    <row r="26" spans="2:13" s="164" customFormat="1" ht="15" customHeight="1">
      <c r="B26" s="176"/>
      <c r="C26" s="726"/>
      <c r="D26" s="1117"/>
      <c r="E26" s="59"/>
      <c r="F26" s="59"/>
      <c r="G26" s="59"/>
      <c r="H26" s="101"/>
      <c r="I26" s="101"/>
      <c r="J26" s="101"/>
      <c r="K26" s="101"/>
      <c r="L26" s="101"/>
      <c r="M26" s="94"/>
    </row>
    <row r="27" spans="2:13" s="164" customFormat="1" ht="15" customHeight="1">
      <c r="B27" s="1845" t="s">
        <v>0</v>
      </c>
      <c r="C27" s="101" t="s">
        <v>1</v>
      </c>
      <c r="D27" s="1119" t="s">
        <v>1269</v>
      </c>
      <c r="E27" s="59">
        <f aca="true" t="shared" si="4" ref="E27:G32">H27+K27</f>
        <v>76552</v>
      </c>
      <c r="F27" s="59">
        <f t="shared" si="4"/>
        <v>83230</v>
      </c>
      <c r="G27" s="59">
        <f t="shared" si="4"/>
        <v>40149</v>
      </c>
      <c r="H27" s="101">
        <v>62863</v>
      </c>
      <c r="I27" s="101">
        <v>68546</v>
      </c>
      <c r="J27" s="101">
        <v>32098</v>
      </c>
      <c r="K27" s="101">
        <v>13689</v>
      </c>
      <c r="L27" s="101">
        <v>14684</v>
      </c>
      <c r="M27" s="94">
        <v>8051</v>
      </c>
    </row>
    <row r="28" spans="2:13" s="164" customFormat="1" ht="15" customHeight="1">
      <c r="B28" s="1845"/>
      <c r="C28" s="101" t="s">
        <v>2</v>
      </c>
      <c r="D28" s="1119" t="s">
        <v>1597</v>
      </c>
      <c r="E28" s="59">
        <f t="shared" si="4"/>
        <v>62792</v>
      </c>
      <c r="F28" s="59">
        <f t="shared" si="4"/>
        <v>72219</v>
      </c>
      <c r="G28" s="59">
        <f t="shared" si="4"/>
        <v>32462</v>
      </c>
      <c r="H28" s="101">
        <v>54197</v>
      </c>
      <c r="I28" s="101">
        <v>61821</v>
      </c>
      <c r="J28" s="101">
        <v>29468</v>
      </c>
      <c r="K28" s="101">
        <v>8595</v>
      </c>
      <c r="L28" s="101">
        <v>10398</v>
      </c>
      <c r="M28" s="94">
        <v>2994</v>
      </c>
    </row>
    <row r="29" spans="2:13" s="164" customFormat="1" ht="15" customHeight="1">
      <c r="B29" s="1845"/>
      <c r="C29" s="101" t="s">
        <v>3</v>
      </c>
      <c r="D29" s="1119" t="s">
        <v>1598</v>
      </c>
      <c r="E29" s="59">
        <f t="shared" si="4"/>
        <v>57484</v>
      </c>
      <c r="F29" s="59">
        <f t="shared" si="4"/>
        <v>78352</v>
      </c>
      <c r="G29" s="59">
        <f t="shared" si="4"/>
        <v>39720</v>
      </c>
      <c r="H29" s="101">
        <v>45682</v>
      </c>
      <c r="I29" s="101">
        <v>62031</v>
      </c>
      <c r="J29" s="101">
        <v>31701</v>
      </c>
      <c r="K29" s="101">
        <v>11802</v>
      </c>
      <c r="L29" s="101">
        <v>16321</v>
      </c>
      <c r="M29" s="94">
        <v>8019</v>
      </c>
    </row>
    <row r="30" spans="2:13" s="164" customFormat="1" ht="15" customHeight="1">
      <c r="B30" s="1845"/>
      <c r="C30" s="1120">
        <v>18.19</v>
      </c>
      <c r="D30" s="1119" t="s">
        <v>4</v>
      </c>
      <c r="E30" s="59">
        <f t="shared" si="4"/>
        <v>52272</v>
      </c>
      <c r="F30" s="59">
        <f t="shared" si="4"/>
        <v>90260</v>
      </c>
      <c r="G30" s="59">
        <f t="shared" si="4"/>
        <v>36082</v>
      </c>
      <c r="H30" s="101">
        <v>40477</v>
      </c>
      <c r="I30" s="101">
        <v>67976</v>
      </c>
      <c r="J30" s="101">
        <v>28672</v>
      </c>
      <c r="K30" s="101">
        <v>11795</v>
      </c>
      <c r="L30" s="101">
        <v>22284</v>
      </c>
      <c r="M30" s="94">
        <v>7410</v>
      </c>
    </row>
    <row r="31" spans="2:13" s="164" customFormat="1" ht="15" customHeight="1">
      <c r="B31" s="1845"/>
      <c r="C31" s="1121">
        <v>20</v>
      </c>
      <c r="D31" s="1119" t="s">
        <v>5</v>
      </c>
      <c r="E31" s="59">
        <f t="shared" si="4"/>
        <v>47840</v>
      </c>
      <c r="F31" s="59">
        <f t="shared" si="4"/>
        <v>70083</v>
      </c>
      <c r="G31" s="59">
        <f t="shared" si="4"/>
        <v>38761</v>
      </c>
      <c r="H31" s="101">
        <v>39437</v>
      </c>
      <c r="I31" s="101">
        <v>56335</v>
      </c>
      <c r="J31" s="101">
        <v>32540</v>
      </c>
      <c r="K31" s="101">
        <v>8403</v>
      </c>
      <c r="L31" s="101">
        <v>13748</v>
      </c>
      <c r="M31" s="94">
        <v>6221</v>
      </c>
    </row>
    <row r="32" spans="2:13" s="164" customFormat="1" ht="15" customHeight="1">
      <c r="B32" s="1845"/>
      <c r="C32" s="1121">
        <v>22</v>
      </c>
      <c r="D32" s="1119" t="s">
        <v>6</v>
      </c>
      <c r="E32" s="59">
        <f t="shared" si="4"/>
        <v>60356</v>
      </c>
      <c r="F32" s="59">
        <f t="shared" si="4"/>
        <v>73334</v>
      </c>
      <c r="G32" s="59">
        <f t="shared" si="4"/>
        <v>32502</v>
      </c>
      <c r="H32" s="101">
        <v>48561</v>
      </c>
      <c r="I32" s="101">
        <v>58138</v>
      </c>
      <c r="J32" s="101">
        <v>27723</v>
      </c>
      <c r="K32" s="101">
        <v>11795</v>
      </c>
      <c r="L32" s="101">
        <v>15196</v>
      </c>
      <c r="M32" s="94">
        <v>4779</v>
      </c>
    </row>
    <row r="33" spans="2:13" s="164" customFormat="1" ht="15" customHeight="1">
      <c r="B33" s="1845"/>
      <c r="C33" s="1121">
        <v>30</v>
      </c>
      <c r="D33" s="1119" t="s">
        <v>7</v>
      </c>
      <c r="E33" s="59">
        <f aca="true" t="shared" si="5" ref="E33:F38">H33+K33</f>
        <v>70023</v>
      </c>
      <c r="F33" s="59">
        <f t="shared" si="5"/>
        <v>76079</v>
      </c>
      <c r="G33" s="59">
        <v>43906</v>
      </c>
      <c r="H33" s="101">
        <v>59114</v>
      </c>
      <c r="I33" s="101">
        <v>64531</v>
      </c>
      <c r="J33" s="101">
        <v>35906</v>
      </c>
      <c r="K33" s="101">
        <v>10909</v>
      </c>
      <c r="L33" s="101">
        <v>11548</v>
      </c>
      <c r="M33" s="94">
        <v>8152</v>
      </c>
    </row>
    <row r="34" spans="2:13" s="164" customFormat="1" ht="15" customHeight="1">
      <c r="B34" s="1845"/>
      <c r="C34" s="1121">
        <v>31</v>
      </c>
      <c r="D34" s="1119" t="s">
        <v>1286</v>
      </c>
      <c r="E34" s="59">
        <f t="shared" si="5"/>
        <v>80647</v>
      </c>
      <c r="F34" s="59">
        <f t="shared" si="5"/>
        <v>95509</v>
      </c>
      <c r="G34" s="59">
        <f aca="true" t="shared" si="6" ref="G34:G41">J34+M34</f>
        <v>50091</v>
      </c>
      <c r="H34" s="101">
        <v>62705</v>
      </c>
      <c r="I34" s="101">
        <v>74954</v>
      </c>
      <c r="J34" s="101">
        <v>37355</v>
      </c>
      <c r="K34" s="101">
        <v>17942</v>
      </c>
      <c r="L34" s="101">
        <v>20555</v>
      </c>
      <c r="M34" s="94">
        <v>12736</v>
      </c>
    </row>
    <row r="35" spans="2:13" s="164" customFormat="1" ht="15" customHeight="1">
      <c r="B35" s="1845"/>
      <c r="C35" s="1121">
        <v>34</v>
      </c>
      <c r="D35" s="1119" t="s">
        <v>8</v>
      </c>
      <c r="E35" s="59">
        <f t="shared" si="5"/>
        <v>64367</v>
      </c>
      <c r="F35" s="59">
        <f t="shared" si="5"/>
        <v>73019</v>
      </c>
      <c r="G35" s="59">
        <f t="shared" si="6"/>
        <v>42832</v>
      </c>
      <c r="H35" s="101">
        <v>52316</v>
      </c>
      <c r="I35" s="101">
        <v>59322</v>
      </c>
      <c r="J35" s="101">
        <v>34636</v>
      </c>
      <c r="K35" s="101">
        <v>12051</v>
      </c>
      <c r="L35" s="101">
        <v>13697</v>
      </c>
      <c r="M35" s="94">
        <v>8196</v>
      </c>
    </row>
    <row r="36" spans="2:13" s="164" customFormat="1" ht="15" customHeight="1">
      <c r="B36" s="1845"/>
      <c r="C36" s="1121">
        <v>35</v>
      </c>
      <c r="D36" s="1119" t="s">
        <v>9</v>
      </c>
      <c r="E36" s="59">
        <f t="shared" si="5"/>
        <v>50118</v>
      </c>
      <c r="F36" s="59">
        <f t="shared" si="5"/>
        <v>78299</v>
      </c>
      <c r="G36" s="59">
        <f t="shared" si="6"/>
        <v>39993</v>
      </c>
      <c r="H36" s="101">
        <v>38853</v>
      </c>
      <c r="I36" s="101">
        <v>59240</v>
      </c>
      <c r="J36" s="101">
        <v>31510</v>
      </c>
      <c r="K36" s="101">
        <v>11265</v>
      </c>
      <c r="L36" s="101">
        <v>19059</v>
      </c>
      <c r="M36" s="94">
        <v>8483</v>
      </c>
    </row>
    <row r="37" spans="2:13" s="164" customFormat="1" ht="15" customHeight="1">
      <c r="B37" s="1845"/>
      <c r="C37" s="1121"/>
      <c r="D37" s="1119" t="s">
        <v>10</v>
      </c>
      <c r="E37" s="59">
        <f t="shared" si="5"/>
        <v>64798</v>
      </c>
      <c r="F37" s="59">
        <f t="shared" si="5"/>
        <v>77338</v>
      </c>
      <c r="G37" s="59">
        <f t="shared" si="6"/>
        <v>43269</v>
      </c>
      <c r="H37" s="101">
        <v>51421</v>
      </c>
      <c r="I37" s="101">
        <v>61655</v>
      </c>
      <c r="J37" s="101">
        <v>33859</v>
      </c>
      <c r="K37" s="101">
        <v>13377</v>
      </c>
      <c r="L37" s="101">
        <v>15683</v>
      </c>
      <c r="M37" s="94">
        <v>9410</v>
      </c>
    </row>
    <row r="38" spans="2:13" s="164" customFormat="1" ht="15" customHeight="1">
      <c r="B38" s="1845"/>
      <c r="C38" s="1121" t="s">
        <v>11</v>
      </c>
      <c r="D38" s="1119" t="s">
        <v>12</v>
      </c>
      <c r="E38" s="59">
        <f t="shared" si="5"/>
        <v>68176</v>
      </c>
      <c r="F38" s="59">
        <f t="shared" si="5"/>
        <v>75944</v>
      </c>
      <c r="G38" s="59">
        <f t="shared" si="6"/>
        <v>55033</v>
      </c>
      <c r="H38" s="101">
        <v>52262</v>
      </c>
      <c r="I38" s="101">
        <v>58417</v>
      </c>
      <c r="J38" s="101">
        <v>41801</v>
      </c>
      <c r="K38" s="101">
        <v>15914</v>
      </c>
      <c r="L38" s="101">
        <v>17527</v>
      </c>
      <c r="M38" s="94">
        <v>13232</v>
      </c>
    </row>
    <row r="39" spans="2:13" s="164" customFormat="1" ht="15" customHeight="1">
      <c r="B39" s="1845"/>
      <c r="C39" s="101" t="s">
        <v>13</v>
      </c>
      <c r="D39" s="1119" t="s">
        <v>14</v>
      </c>
      <c r="E39" s="59">
        <f>H39+K39</f>
        <v>100153</v>
      </c>
      <c r="F39" s="59">
        <v>128725</v>
      </c>
      <c r="G39" s="59">
        <f t="shared" si="6"/>
        <v>66245</v>
      </c>
      <c r="H39" s="101">
        <v>69858</v>
      </c>
      <c r="I39" s="101">
        <v>89487</v>
      </c>
      <c r="J39" s="101">
        <v>46525</v>
      </c>
      <c r="K39" s="101">
        <v>30295</v>
      </c>
      <c r="L39" s="101">
        <v>39239</v>
      </c>
      <c r="M39" s="94">
        <v>19720</v>
      </c>
    </row>
    <row r="40" spans="2:13" s="164" customFormat="1" ht="15" customHeight="1">
      <c r="B40" s="1845"/>
      <c r="C40" s="101" t="s">
        <v>15</v>
      </c>
      <c r="D40" s="1119" t="s">
        <v>16</v>
      </c>
      <c r="E40" s="59">
        <f>H40+K40</f>
        <v>97112</v>
      </c>
      <c r="F40" s="59">
        <f>I40+L40</f>
        <v>101226</v>
      </c>
      <c r="G40" s="59">
        <f t="shared" si="6"/>
        <v>74351</v>
      </c>
      <c r="H40" s="101">
        <v>75418</v>
      </c>
      <c r="I40" s="101">
        <v>78877</v>
      </c>
      <c r="J40" s="101">
        <v>56196</v>
      </c>
      <c r="K40" s="101">
        <v>21694</v>
      </c>
      <c r="L40" s="59">
        <v>22349</v>
      </c>
      <c r="M40" s="94">
        <v>18155</v>
      </c>
    </row>
    <row r="41" spans="2:13" s="164" customFormat="1" ht="15" customHeight="1">
      <c r="B41" s="1845"/>
      <c r="C41" s="101" t="s">
        <v>17</v>
      </c>
      <c r="D41" s="1119" t="s">
        <v>18</v>
      </c>
      <c r="E41" s="59">
        <f>H41+K41</f>
        <v>136236</v>
      </c>
      <c r="F41" s="59">
        <f>I41+L41</f>
        <v>144312</v>
      </c>
      <c r="G41" s="59">
        <f t="shared" si="6"/>
        <v>91596</v>
      </c>
      <c r="H41" s="59">
        <v>93648</v>
      </c>
      <c r="I41" s="59">
        <v>99202</v>
      </c>
      <c r="J41" s="59">
        <v>63030</v>
      </c>
      <c r="K41" s="59">
        <v>42588</v>
      </c>
      <c r="L41" s="101">
        <v>45110</v>
      </c>
      <c r="M41" s="1093">
        <v>28566</v>
      </c>
    </row>
    <row r="42" spans="2:13" s="164" customFormat="1" ht="15" customHeight="1">
      <c r="B42" s="1118"/>
      <c r="C42" s="1122"/>
      <c r="D42" s="1119"/>
      <c r="E42" s="59"/>
      <c r="F42" s="59"/>
      <c r="G42" s="59"/>
      <c r="H42" s="101"/>
      <c r="I42" s="101"/>
      <c r="J42" s="101"/>
      <c r="K42" s="101"/>
      <c r="L42" s="101"/>
      <c r="M42" s="94"/>
    </row>
    <row r="43" spans="2:13" ht="15" customHeight="1">
      <c r="B43" s="1845" t="s">
        <v>19</v>
      </c>
      <c r="C43" s="101" t="s">
        <v>20</v>
      </c>
      <c r="D43" s="1119" t="s">
        <v>1269</v>
      </c>
      <c r="E43" s="59">
        <f aca="true" t="shared" si="7" ref="E43:E53">H43+K43</f>
        <v>72314</v>
      </c>
      <c r="F43" s="59">
        <f aca="true" t="shared" si="8" ref="F43:F53">I43+L43</f>
        <v>77647</v>
      </c>
      <c r="G43" s="59">
        <f aca="true" t="shared" si="9" ref="G43:G53">J43+M43</f>
        <v>33463</v>
      </c>
      <c r="H43" s="484">
        <v>60624</v>
      </c>
      <c r="I43" s="484">
        <v>65126</v>
      </c>
      <c r="J43" s="484">
        <v>28148</v>
      </c>
      <c r="K43" s="484">
        <v>11690</v>
      </c>
      <c r="L43" s="484">
        <v>12521</v>
      </c>
      <c r="M43" s="717">
        <v>5315</v>
      </c>
    </row>
    <row r="44" spans="2:13" ht="15" customHeight="1">
      <c r="B44" s="1845"/>
      <c r="C44" s="101" t="s">
        <v>2</v>
      </c>
      <c r="D44" s="97" t="s">
        <v>1275</v>
      </c>
      <c r="E44" s="59">
        <f t="shared" si="7"/>
        <v>58827</v>
      </c>
      <c r="F44" s="59">
        <f t="shared" si="8"/>
        <v>68504</v>
      </c>
      <c r="G44" s="59">
        <f t="shared" si="9"/>
        <v>28135</v>
      </c>
      <c r="H44" s="484">
        <v>52330</v>
      </c>
      <c r="I44" s="484">
        <v>60258</v>
      </c>
      <c r="J44" s="484">
        <v>26920</v>
      </c>
      <c r="K44" s="484">
        <v>6497</v>
      </c>
      <c r="L44" s="484">
        <v>8246</v>
      </c>
      <c r="M44" s="717">
        <v>1215</v>
      </c>
    </row>
    <row r="45" spans="2:13" ht="15" customHeight="1">
      <c r="B45" s="1845"/>
      <c r="C45" s="101" t="s">
        <v>21</v>
      </c>
      <c r="D45" s="97" t="s">
        <v>1270</v>
      </c>
      <c r="E45" s="59">
        <f t="shared" si="7"/>
        <v>52268</v>
      </c>
      <c r="F45" s="59">
        <f t="shared" si="8"/>
        <v>71737</v>
      </c>
      <c r="G45" s="59">
        <f t="shared" si="9"/>
        <v>38526</v>
      </c>
      <c r="H45" s="484">
        <v>41865</v>
      </c>
      <c r="I45" s="484">
        <v>57407</v>
      </c>
      <c r="J45" s="484">
        <v>30842</v>
      </c>
      <c r="K45" s="484">
        <v>10403</v>
      </c>
      <c r="L45" s="484">
        <v>14330</v>
      </c>
      <c r="M45" s="717">
        <v>7684</v>
      </c>
    </row>
    <row r="46" spans="2:13" ht="15" customHeight="1">
      <c r="B46" s="1845"/>
      <c r="C46" s="1120">
        <v>18.19</v>
      </c>
      <c r="D46" s="1119" t="s">
        <v>22</v>
      </c>
      <c r="E46" s="59">
        <f t="shared" si="7"/>
        <v>45456</v>
      </c>
      <c r="F46" s="59">
        <f t="shared" si="8"/>
        <v>80322</v>
      </c>
      <c r="G46" s="59">
        <f t="shared" si="9"/>
        <v>34409</v>
      </c>
      <c r="H46" s="484">
        <v>35737</v>
      </c>
      <c r="I46" s="484">
        <v>61616</v>
      </c>
      <c r="J46" s="484">
        <v>27507</v>
      </c>
      <c r="K46" s="484">
        <v>9719</v>
      </c>
      <c r="L46" s="484">
        <v>18706</v>
      </c>
      <c r="M46" s="717">
        <v>6902</v>
      </c>
    </row>
    <row r="47" spans="2:13" ht="15" customHeight="1">
      <c r="B47" s="1845"/>
      <c r="C47" s="1121">
        <v>20</v>
      </c>
      <c r="D47" s="1119" t="s">
        <v>23</v>
      </c>
      <c r="E47" s="59">
        <f t="shared" si="7"/>
        <v>44705</v>
      </c>
      <c r="F47" s="59">
        <f t="shared" si="8"/>
        <v>64018</v>
      </c>
      <c r="G47" s="59">
        <f t="shared" si="9"/>
        <v>38154</v>
      </c>
      <c r="H47" s="484">
        <v>36868</v>
      </c>
      <c r="I47" s="484">
        <v>51199</v>
      </c>
      <c r="J47" s="484">
        <v>32000</v>
      </c>
      <c r="K47" s="484">
        <v>7837</v>
      </c>
      <c r="L47" s="484">
        <v>12819</v>
      </c>
      <c r="M47" s="717">
        <v>6154</v>
      </c>
    </row>
    <row r="48" spans="2:13" ht="15" customHeight="1">
      <c r="B48" s="1845"/>
      <c r="C48" s="1121">
        <v>22</v>
      </c>
      <c r="D48" s="1119" t="s">
        <v>24</v>
      </c>
      <c r="E48" s="59">
        <f t="shared" si="7"/>
        <v>57605</v>
      </c>
      <c r="F48" s="59">
        <f t="shared" si="8"/>
        <v>69452</v>
      </c>
      <c r="G48" s="59">
        <f t="shared" si="9"/>
        <v>29873</v>
      </c>
      <c r="H48" s="484">
        <v>46712</v>
      </c>
      <c r="I48" s="484">
        <v>55376</v>
      </c>
      <c r="J48" s="484">
        <v>26053</v>
      </c>
      <c r="K48" s="484">
        <v>10893</v>
      </c>
      <c r="L48" s="484">
        <v>14076</v>
      </c>
      <c r="M48" s="717">
        <v>3820</v>
      </c>
    </row>
    <row r="49" spans="2:13" ht="15" customHeight="1">
      <c r="B49" s="1845"/>
      <c r="C49" s="1121">
        <v>30</v>
      </c>
      <c r="D49" s="1119" t="s">
        <v>25</v>
      </c>
      <c r="E49" s="59">
        <f t="shared" si="7"/>
        <v>67555</v>
      </c>
      <c r="F49" s="59">
        <f t="shared" si="8"/>
        <v>72840</v>
      </c>
      <c r="G49" s="59">
        <f t="shared" si="9"/>
        <v>43338</v>
      </c>
      <c r="H49" s="484">
        <v>57361</v>
      </c>
      <c r="I49" s="484">
        <v>62284</v>
      </c>
      <c r="J49" s="484">
        <v>34798</v>
      </c>
      <c r="K49" s="484">
        <v>10194</v>
      </c>
      <c r="L49" s="484">
        <v>10556</v>
      </c>
      <c r="M49" s="717">
        <v>8540</v>
      </c>
    </row>
    <row r="50" spans="2:13" ht="15" customHeight="1">
      <c r="B50" s="1845"/>
      <c r="C50" s="1121">
        <v>31</v>
      </c>
      <c r="D50" s="1119" t="s">
        <v>1286</v>
      </c>
      <c r="E50" s="59">
        <f t="shared" si="7"/>
        <v>76879</v>
      </c>
      <c r="F50" s="59">
        <f t="shared" si="8"/>
        <v>90417</v>
      </c>
      <c r="G50" s="59">
        <f t="shared" si="9"/>
        <v>49442</v>
      </c>
      <c r="H50" s="484">
        <v>60113</v>
      </c>
      <c r="I50" s="484">
        <v>71555</v>
      </c>
      <c r="J50" s="484">
        <v>36714</v>
      </c>
      <c r="K50" s="484">
        <v>16766</v>
      </c>
      <c r="L50" s="484">
        <v>18862</v>
      </c>
      <c r="M50" s="717">
        <v>12728</v>
      </c>
    </row>
    <row r="51" spans="2:13" ht="15" customHeight="1">
      <c r="B51" s="1845"/>
      <c r="C51" s="1121">
        <v>34</v>
      </c>
      <c r="D51" s="1119" t="s">
        <v>8</v>
      </c>
      <c r="E51" s="59">
        <f t="shared" si="7"/>
        <v>59516</v>
      </c>
      <c r="F51" s="59">
        <f t="shared" si="8"/>
        <v>66881</v>
      </c>
      <c r="G51" s="59">
        <f t="shared" si="9"/>
        <v>42067</v>
      </c>
      <c r="H51" s="484">
        <v>48644</v>
      </c>
      <c r="I51" s="484">
        <v>54622</v>
      </c>
      <c r="J51" s="484">
        <v>34157</v>
      </c>
      <c r="K51" s="484">
        <v>10872</v>
      </c>
      <c r="L51" s="484">
        <v>12259</v>
      </c>
      <c r="M51" s="717">
        <v>7910</v>
      </c>
    </row>
    <row r="52" spans="2:13" ht="15" customHeight="1">
      <c r="B52" s="1845"/>
      <c r="C52" s="1121">
        <v>35</v>
      </c>
      <c r="D52" s="1119" t="s">
        <v>9</v>
      </c>
      <c r="E52" s="59">
        <f t="shared" si="7"/>
        <v>44738</v>
      </c>
      <c r="F52" s="59">
        <f t="shared" si="8"/>
        <v>68002</v>
      </c>
      <c r="G52" s="59">
        <f t="shared" si="9"/>
        <v>39143</v>
      </c>
      <c r="H52" s="484">
        <v>35129</v>
      </c>
      <c r="I52" s="484">
        <v>52198</v>
      </c>
      <c r="J52" s="484">
        <v>31012</v>
      </c>
      <c r="K52" s="484">
        <v>9609</v>
      </c>
      <c r="L52" s="484">
        <v>15804</v>
      </c>
      <c r="M52" s="717">
        <v>8131</v>
      </c>
    </row>
    <row r="53" spans="2:13" ht="15" customHeight="1">
      <c r="B53" s="1845"/>
      <c r="C53" s="484"/>
      <c r="D53" s="1119" t="s">
        <v>10</v>
      </c>
      <c r="E53" s="59">
        <f t="shared" si="7"/>
        <v>59862</v>
      </c>
      <c r="F53" s="59">
        <f t="shared" si="8"/>
        <v>71449</v>
      </c>
      <c r="G53" s="59">
        <f t="shared" si="9"/>
        <v>41832</v>
      </c>
      <c r="H53" s="484">
        <v>47599</v>
      </c>
      <c r="I53" s="484">
        <v>57244</v>
      </c>
      <c r="J53" s="484">
        <v>32595</v>
      </c>
      <c r="K53" s="484">
        <v>12263</v>
      </c>
      <c r="L53" s="484">
        <v>14205</v>
      </c>
      <c r="M53" s="717">
        <v>9237</v>
      </c>
    </row>
    <row r="54" spans="2:13" ht="15" customHeight="1">
      <c r="B54" s="1123"/>
      <c r="C54" s="484"/>
      <c r="D54" s="1119"/>
      <c r="E54" s="59"/>
      <c r="F54" s="59"/>
      <c r="G54" s="59"/>
      <c r="H54" s="484"/>
      <c r="I54" s="484"/>
      <c r="J54" s="484"/>
      <c r="K54" s="484"/>
      <c r="L54" s="484"/>
      <c r="M54" s="717"/>
    </row>
    <row r="55" spans="2:13" ht="15" customHeight="1">
      <c r="B55" s="1839" t="s">
        <v>26</v>
      </c>
      <c r="C55" s="101" t="s">
        <v>27</v>
      </c>
      <c r="D55" s="1119" t="s">
        <v>1269</v>
      </c>
      <c r="E55" s="59">
        <f aca="true" t="shared" si="10" ref="E55:E63">H55+K55</f>
        <v>91605</v>
      </c>
      <c r="F55" s="59">
        <f aca="true" t="shared" si="11" ref="F55:F63">I55+L55</f>
        <v>107496</v>
      </c>
      <c r="G55" s="59">
        <f aca="true" t="shared" si="12" ref="G55:G63">J55+M55</f>
        <v>50523</v>
      </c>
      <c r="H55" s="484">
        <v>70576</v>
      </c>
      <c r="I55" s="484">
        <v>83080</v>
      </c>
      <c r="J55" s="484">
        <v>38262</v>
      </c>
      <c r="K55" s="484">
        <v>21029</v>
      </c>
      <c r="L55" s="484">
        <v>24416</v>
      </c>
      <c r="M55" s="717">
        <v>12261</v>
      </c>
    </row>
    <row r="56" spans="2:13" ht="15" customHeight="1">
      <c r="B56" s="1839"/>
      <c r="C56" s="101" t="s">
        <v>2</v>
      </c>
      <c r="D56" s="97" t="s">
        <v>1275</v>
      </c>
      <c r="E56" s="59">
        <f t="shared" si="10"/>
        <v>74829</v>
      </c>
      <c r="F56" s="59">
        <f t="shared" si="11"/>
        <v>83255</v>
      </c>
      <c r="G56" s="59">
        <f t="shared" si="12"/>
        <v>46273</v>
      </c>
      <c r="H56" s="484">
        <v>59729</v>
      </c>
      <c r="I56" s="484">
        <v>66440</v>
      </c>
      <c r="J56" s="484">
        <v>37089</v>
      </c>
      <c r="K56" s="484">
        <v>15100</v>
      </c>
      <c r="L56" s="484">
        <v>16815</v>
      </c>
      <c r="M56" s="717">
        <v>9184</v>
      </c>
    </row>
    <row r="57" spans="2:13" ht="15" customHeight="1">
      <c r="B57" s="1839"/>
      <c r="C57" s="101" t="s">
        <v>21</v>
      </c>
      <c r="D57" s="97" t="s">
        <v>1270</v>
      </c>
      <c r="E57" s="59">
        <f t="shared" si="10"/>
        <v>82813</v>
      </c>
      <c r="F57" s="59">
        <f t="shared" si="11"/>
        <v>97806</v>
      </c>
      <c r="G57" s="59">
        <f t="shared" si="12"/>
        <v>50335</v>
      </c>
      <c r="H57" s="484">
        <v>64163</v>
      </c>
      <c r="I57" s="484">
        <v>75596</v>
      </c>
      <c r="J57" s="484">
        <v>39253</v>
      </c>
      <c r="K57" s="484">
        <v>18650</v>
      </c>
      <c r="L57" s="484">
        <v>22210</v>
      </c>
      <c r="M57" s="717">
        <v>11082</v>
      </c>
    </row>
    <row r="58" spans="2:13" ht="15" customHeight="1">
      <c r="B58" s="1839"/>
      <c r="C58" s="1120">
        <v>18.19</v>
      </c>
      <c r="D58" s="1119" t="s">
        <v>22</v>
      </c>
      <c r="E58" s="59">
        <f t="shared" si="10"/>
        <v>91591</v>
      </c>
      <c r="F58" s="59">
        <f t="shared" si="11"/>
        <v>111815</v>
      </c>
      <c r="G58" s="59">
        <f t="shared" si="12"/>
        <v>56381</v>
      </c>
      <c r="H58" s="484">
        <v>67408</v>
      </c>
      <c r="I58" s="484">
        <v>81566</v>
      </c>
      <c r="J58" s="484">
        <v>42522</v>
      </c>
      <c r="K58" s="484">
        <v>24183</v>
      </c>
      <c r="L58" s="484">
        <v>30249</v>
      </c>
      <c r="M58" s="717">
        <v>13859</v>
      </c>
    </row>
    <row r="59" spans="2:13" ht="15" customHeight="1">
      <c r="B59" s="1839"/>
      <c r="C59" s="1121">
        <v>20</v>
      </c>
      <c r="D59" s="1119" t="s">
        <v>23</v>
      </c>
      <c r="E59" s="59">
        <f t="shared" si="10"/>
        <v>69034</v>
      </c>
      <c r="F59" s="59">
        <f t="shared" si="11"/>
        <v>89427</v>
      </c>
      <c r="G59" s="59">
        <f t="shared" si="12"/>
        <v>45375</v>
      </c>
      <c r="H59" s="484">
        <v>56737</v>
      </c>
      <c r="I59" s="484">
        <v>72769</v>
      </c>
      <c r="J59" s="484">
        <v>38374</v>
      </c>
      <c r="K59" s="484">
        <v>12297</v>
      </c>
      <c r="L59" s="484">
        <v>16658</v>
      </c>
      <c r="M59" s="717">
        <v>7001</v>
      </c>
    </row>
    <row r="60" spans="2:13" ht="15" customHeight="1">
      <c r="B60" s="1839"/>
      <c r="C60" s="1121">
        <v>22</v>
      </c>
      <c r="D60" s="1119" t="s">
        <v>24</v>
      </c>
      <c r="E60" s="59">
        <f t="shared" si="10"/>
        <v>74494</v>
      </c>
      <c r="F60" s="59">
        <f t="shared" si="11"/>
        <v>97139</v>
      </c>
      <c r="G60" s="59">
        <f t="shared" si="12"/>
        <v>42338</v>
      </c>
      <c r="H60" s="484">
        <v>57957</v>
      </c>
      <c r="I60" s="484">
        <v>75043</v>
      </c>
      <c r="J60" s="484">
        <v>33749</v>
      </c>
      <c r="K60" s="484">
        <v>16537</v>
      </c>
      <c r="L60" s="484">
        <v>22096</v>
      </c>
      <c r="M60" s="717">
        <v>8589</v>
      </c>
    </row>
    <row r="61" spans="2:13" ht="15" customHeight="1">
      <c r="B61" s="1839"/>
      <c r="C61" s="1121">
        <v>30</v>
      </c>
      <c r="D61" s="1119" t="s">
        <v>25</v>
      </c>
      <c r="E61" s="59">
        <f t="shared" si="10"/>
        <v>79113</v>
      </c>
      <c r="F61" s="59">
        <f t="shared" si="11"/>
        <v>88635</v>
      </c>
      <c r="G61" s="59">
        <f t="shared" si="12"/>
        <v>45512</v>
      </c>
      <c r="H61" s="484">
        <v>65539</v>
      </c>
      <c r="I61" s="484">
        <v>73213</v>
      </c>
      <c r="J61" s="484">
        <v>38548</v>
      </c>
      <c r="K61" s="484">
        <v>13574</v>
      </c>
      <c r="L61" s="484">
        <v>15422</v>
      </c>
      <c r="M61" s="717">
        <v>6964</v>
      </c>
    </row>
    <row r="62" spans="2:13" ht="15" customHeight="1">
      <c r="B62" s="1839"/>
      <c r="C62" s="1121">
        <v>31</v>
      </c>
      <c r="D62" s="1119" t="s">
        <v>1286</v>
      </c>
      <c r="E62" s="59">
        <f t="shared" si="10"/>
        <v>105575</v>
      </c>
      <c r="F62" s="59">
        <f t="shared" si="11"/>
        <v>128314</v>
      </c>
      <c r="G62" s="59">
        <f t="shared" si="12"/>
        <v>54660</v>
      </c>
      <c r="H62" s="484">
        <v>79686</v>
      </c>
      <c r="I62" s="484">
        <v>96611</v>
      </c>
      <c r="J62" s="484">
        <v>41823</v>
      </c>
      <c r="K62" s="484">
        <v>25889</v>
      </c>
      <c r="L62" s="484">
        <v>31703</v>
      </c>
      <c r="M62" s="717">
        <v>12837</v>
      </c>
    </row>
    <row r="63" spans="2:13" ht="15" customHeight="1">
      <c r="B63" s="1839"/>
      <c r="C63" s="1121">
        <v>34</v>
      </c>
      <c r="D63" s="1119" t="s">
        <v>8</v>
      </c>
      <c r="E63" s="59">
        <f t="shared" si="10"/>
        <v>84238</v>
      </c>
      <c r="F63" s="59">
        <f t="shared" si="11"/>
        <v>96425</v>
      </c>
      <c r="G63" s="59">
        <f t="shared" si="12"/>
        <v>47049</v>
      </c>
      <c r="H63" s="484">
        <v>67169</v>
      </c>
      <c r="I63" s="484">
        <v>77114</v>
      </c>
      <c r="J63" s="484">
        <v>36928</v>
      </c>
      <c r="K63" s="484">
        <v>17069</v>
      </c>
      <c r="L63" s="484">
        <v>19311</v>
      </c>
      <c r="M63" s="717">
        <v>10121</v>
      </c>
    </row>
    <row r="64" spans="2:13" ht="15" customHeight="1">
      <c r="B64" s="1839"/>
      <c r="C64" s="1121">
        <v>35</v>
      </c>
      <c r="D64" s="1119" t="s">
        <v>9</v>
      </c>
      <c r="E64" s="59">
        <f>H64+K64</f>
        <v>80579</v>
      </c>
      <c r="F64" s="59">
        <f>I64+L64</f>
        <v>95361</v>
      </c>
      <c r="G64" s="59">
        <v>51548</v>
      </c>
      <c r="H64" s="484">
        <v>59889</v>
      </c>
      <c r="I64" s="484">
        <v>70910</v>
      </c>
      <c r="J64" s="484">
        <v>38256</v>
      </c>
      <c r="K64" s="484">
        <v>20690</v>
      </c>
      <c r="L64" s="484">
        <v>24451</v>
      </c>
      <c r="M64" s="717">
        <v>13293</v>
      </c>
    </row>
    <row r="65" spans="2:13" ht="15" customHeight="1">
      <c r="B65" s="1839"/>
      <c r="C65" s="484"/>
      <c r="D65" s="1119" t="s">
        <v>10</v>
      </c>
      <c r="E65" s="59">
        <f>H65+K65</f>
        <v>82101</v>
      </c>
      <c r="F65" s="59">
        <f>I65+L65</f>
        <v>94978</v>
      </c>
      <c r="G65" s="59">
        <f>J65+M65</f>
        <v>50109</v>
      </c>
      <c r="H65" s="484">
        <v>64832</v>
      </c>
      <c r="I65" s="484">
        <v>74865</v>
      </c>
      <c r="J65" s="484">
        <v>39906</v>
      </c>
      <c r="K65" s="484">
        <v>17269</v>
      </c>
      <c r="L65" s="484">
        <v>20113</v>
      </c>
      <c r="M65" s="717">
        <v>10203</v>
      </c>
    </row>
    <row r="66" spans="2:13" ht="15" customHeight="1">
      <c r="B66" s="1124"/>
      <c r="C66" s="737"/>
      <c r="D66" s="738"/>
      <c r="E66" s="484"/>
      <c r="F66" s="484"/>
      <c r="G66" s="484"/>
      <c r="H66" s="484"/>
      <c r="I66" s="484"/>
      <c r="J66" s="484"/>
      <c r="K66" s="484"/>
      <c r="L66" s="484"/>
      <c r="M66" s="717"/>
    </row>
    <row r="67" spans="3:13" ht="15" customHeight="1">
      <c r="C67" s="484" t="s">
        <v>28</v>
      </c>
      <c r="D67" s="713"/>
      <c r="E67" s="1125"/>
      <c r="F67" s="1125"/>
      <c r="G67" s="1125"/>
      <c r="H67" s="1125"/>
      <c r="I67" s="1125"/>
      <c r="J67" s="1125"/>
      <c r="K67" s="1125"/>
      <c r="L67" s="1125"/>
      <c r="M67" s="1125"/>
    </row>
    <row r="68" spans="3:13" ht="15" customHeight="1">
      <c r="C68" s="484" t="s">
        <v>29</v>
      </c>
      <c r="D68" s="713"/>
      <c r="E68" s="713"/>
      <c r="F68" s="713"/>
      <c r="G68" s="713"/>
      <c r="H68" s="713"/>
      <c r="I68" s="713"/>
      <c r="J68" s="713"/>
      <c r="K68" s="713"/>
      <c r="L68" s="713"/>
      <c r="M68" s="713"/>
    </row>
    <row r="69" spans="3:13" ht="15" customHeight="1">
      <c r="C69" s="484" t="s">
        <v>30</v>
      </c>
      <c r="D69" s="713"/>
      <c r="E69" s="713"/>
      <c r="F69" s="713"/>
      <c r="G69" s="713"/>
      <c r="H69" s="713"/>
      <c r="I69" s="713"/>
      <c r="J69" s="713"/>
      <c r="K69" s="713"/>
      <c r="L69" s="713"/>
      <c r="M69" s="713"/>
    </row>
    <row r="70" spans="3:13" ht="15" customHeight="1">
      <c r="C70" s="484" t="s">
        <v>31</v>
      </c>
      <c r="D70" s="713"/>
      <c r="E70" s="713"/>
      <c r="F70" s="713"/>
      <c r="G70" s="713"/>
      <c r="H70" s="713"/>
      <c r="I70" s="713"/>
      <c r="J70" s="713"/>
      <c r="K70" s="713"/>
      <c r="L70" s="713"/>
      <c r="M70" s="713"/>
    </row>
    <row r="71" spans="3:13" ht="15" customHeight="1">
      <c r="C71" s="484" t="s">
        <v>32</v>
      </c>
      <c r="D71" s="713"/>
      <c r="E71" s="713"/>
      <c r="F71" s="713"/>
      <c r="G71" s="713"/>
      <c r="H71" s="713"/>
      <c r="I71" s="713"/>
      <c r="J71" s="713"/>
      <c r="K71" s="713"/>
      <c r="L71" s="713"/>
      <c r="M71" s="713"/>
    </row>
    <row r="72" spans="3:13" ht="15" customHeight="1">
      <c r="C72" s="484" t="s">
        <v>33</v>
      </c>
      <c r="D72" s="713"/>
      <c r="E72" s="713"/>
      <c r="F72" s="713"/>
      <c r="G72" s="713"/>
      <c r="H72" s="713"/>
      <c r="I72" s="713"/>
      <c r="J72" s="713"/>
      <c r="K72" s="713"/>
      <c r="L72" s="713"/>
      <c r="M72" s="713"/>
    </row>
    <row r="73" spans="3:13" ht="15" customHeight="1">
      <c r="C73" s="484" t="s">
        <v>34</v>
      </c>
      <c r="D73" s="713"/>
      <c r="E73" s="713"/>
      <c r="F73" s="713"/>
      <c r="G73" s="713"/>
      <c r="H73" s="713"/>
      <c r="I73" s="713"/>
      <c r="J73" s="713"/>
      <c r="K73" s="713"/>
      <c r="L73" s="713"/>
      <c r="M73" s="713"/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mergeCells count="9">
    <mergeCell ref="B55:B65"/>
    <mergeCell ref="K4:M4"/>
    <mergeCell ref="B4:D5"/>
    <mergeCell ref="B27:B41"/>
    <mergeCell ref="B43:B53"/>
    <mergeCell ref="B12:D12"/>
    <mergeCell ref="E4:G4"/>
    <mergeCell ref="H4:J4"/>
    <mergeCell ref="B7:D7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O4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125" style="1126" customWidth="1"/>
    <col min="2" max="2" width="12.25390625" style="1126" customWidth="1"/>
    <col min="3" max="14" width="9.00390625" style="1126" customWidth="1"/>
    <col min="15" max="15" width="15.375" style="1126" customWidth="1"/>
    <col min="16" max="16384" width="9.00390625" style="1126" customWidth="1"/>
  </cols>
  <sheetData>
    <row r="2" ht="13.5" customHeight="1">
      <c r="B2" s="1127" t="s">
        <v>58</v>
      </c>
    </row>
    <row r="3" ht="13.5" customHeight="1" thickBot="1">
      <c r="O3" s="1128" t="s">
        <v>36</v>
      </c>
    </row>
    <row r="4" spans="2:15" ht="13.5" customHeight="1" thickTop="1">
      <c r="B4" s="1129"/>
      <c r="C4" s="1873" t="s">
        <v>37</v>
      </c>
      <c r="D4" s="1873"/>
      <c r="E4" s="1873"/>
      <c r="F4" s="1873" t="s">
        <v>38</v>
      </c>
      <c r="G4" s="1873"/>
      <c r="H4" s="1873"/>
      <c r="I4" s="1872" t="s">
        <v>39</v>
      </c>
      <c r="J4" s="1872"/>
      <c r="K4" s="1872"/>
      <c r="L4" s="1872"/>
      <c r="M4" s="1872"/>
      <c r="N4" s="1872"/>
      <c r="O4" s="1872"/>
    </row>
    <row r="5" spans="2:15" ht="13.5" customHeight="1">
      <c r="B5" s="1130" t="s">
        <v>559</v>
      </c>
      <c r="C5" s="1874"/>
      <c r="D5" s="1874"/>
      <c r="E5" s="1874"/>
      <c r="F5" s="1874"/>
      <c r="G5" s="1874"/>
      <c r="H5" s="1874"/>
      <c r="I5" s="1871" t="s">
        <v>40</v>
      </c>
      <c r="J5" s="1871"/>
      <c r="K5" s="1871"/>
      <c r="L5" s="1871" t="s">
        <v>41</v>
      </c>
      <c r="M5" s="1871"/>
      <c r="N5" s="1871"/>
      <c r="O5" s="1132" t="s">
        <v>42</v>
      </c>
    </row>
    <row r="6" spans="2:15" ht="13.5" customHeight="1">
      <c r="B6" s="1133"/>
      <c r="C6" s="1131" t="s">
        <v>1129</v>
      </c>
      <c r="D6" s="1131" t="s">
        <v>43</v>
      </c>
      <c r="E6" s="1131" t="s">
        <v>44</v>
      </c>
      <c r="F6" s="1131" t="s">
        <v>1129</v>
      </c>
      <c r="G6" s="1131" t="s">
        <v>43</v>
      </c>
      <c r="H6" s="1131" t="s">
        <v>44</v>
      </c>
      <c r="I6" s="1131" t="s">
        <v>1129</v>
      </c>
      <c r="J6" s="1131" t="s">
        <v>43</v>
      </c>
      <c r="K6" s="1131" t="s">
        <v>44</v>
      </c>
      <c r="L6" s="1131" t="s">
        <v>1129</v>
      </c>
      <c r="M6" s="1131" t="s">
        <v>43</v>
      </c>
      <c r="N6" s="1131" t="s">
        <v>44</v>
      </c>
      <c r="O6" s="1131" t="s">
        <v>1129</v>
      </c>
    </row>
    <row r="7" spans="2:15" s="1134" customFormat="1" ht="13.5" customHeight="1">
      <c r="B7" s="1135" t="s">
        <v>1129</v>
      </c>
      <c r="C7" s="1136">
        <f aca="true" t="shared" si="0" ref="C7:O7">SUM(C8:C22)</f>
        <v>3</v>
      </c>
      <c r="D7" s="1136">
        <f t="shared" si="0"/>
        <v>250</v>
      </c>
      <c r="E7" s="1136">
        <f t="shared" si="0"/>
        <v>254</v>
      </c>
      <c r="F7" s="1136">
        <f t="shared" si="0"/>
        <v>2</v>
      </c>
      <c r="G7" s="1136">
        <f t="shared" si="0"/>
        <v>180</v>
      </c>
      <c r="H7" s="1136">
        <f t="shared" si="0"/>
        <v>111</v>
      </c>
      <c r="I7" s="1136">
        <f t="shared" si="0"/>
        <v>10</v>
      </c>
      <c r="J7" s="1136">
        <f t="shared" si="0"/>
        <v>850</v>
      </c>
      <c r="K7" s="1136">
        <f t="shared" si="0"/>
        <v>826</v>
      </c>
      <c r="L7" s="1136">
        <f t="shared" si="0"/>
        <v>2</v>
      </c>
      <c r="M7" s="1136">
        <f t="shared" si="0"/>
        <v>200</v>
      </c>
      <c r="N7" s="1136">
        <f t="shared" si="0"/>
        <v>202</v>
      </c>
      <c r="O7" s="1137">
        <f t="shared" si="0"/>
        <v>3</v>
      </c>
    </row>
    <row r="8" spans="2:15" ht="13.5" customHeight="1">
      <c r="B8" s="1138" t="s">
        <v>226</v>
      </c>
      <c r="C8" s="1139">
        <v>0</v>
      </c>
      <c r="D8" s="1139">
        <v>0</v>
      </c>
      <c r="E8" s="1139">
        <v>0</v>
      </c>
      <c r="F8" s="1139">
        <v>0</v>
      </c>
      <c r="G8" s="1139">
        <v>0</v>
      </c>
      <c r="H8" s="1139">
        <v>0</v>
      </c>
      <c r="I8" s="1139">
        <v>1</v>
      </c>
      <c r="J8" s="1139">
        <v>100</v>
      </c>
      <c r="K8" s="1139">
        <v>103</v>
      </c>
      <c r="L8" s="1139">
        <v>0</v>
      </c>
      <c r="M8" s="1139">
        <v>0</v>
      </c>
      <c r="N8" s="1139">
        <v>0</v>
      </c>
      <c r="O8" s="1140">
        <v>0</v>
      </c>
    </row>
    <row r="9" spans="2:15" ht="13.5" customHeight="1">
      <c r="B9" s="1138" t="s">
        <v>249</v>
      </c>
      <c r="C9" s="1139">
        <v>0</v>
      </c>
      <c r="D9" s="1139">
        <v>0</v>
      </c>
      <c r="E9" s="1139">
        <v>0</v>
      </c>
      <c r="F9" s="1139">
        <v>1</v>
      </c>
      <c r="G9" s="1139">
        <v>100</v>
      </c>
      <c r="H9" s="1139">
        <v>35</v>
      </c>
      <c r="I9" s="1139">
        <v>1</v>
      </c>
      <c r="J9" s="1139">
        <v>100</v>
      </c>
      <c r="K9" s="1139">
        <v>99</v>
      </c>
      <c r="L9" s="1139">
        <v>0</v>
      </c>
      <c r="M9" s="1139">
        <v>0</v>
      </c>
      <c r="N9" s="1139">
        <v>0</v>
      </c>
      <c r="O9" s="1140">
        <v>1</v>
      </c>
    </row>
    <row r="10" spans="2:15" ht="13.5" customHeight="1">
      <c r="B10" s="1138" t="s">
        <v>255</v>
      </c>
      <c r="C10" s="1139">
        <v>0</v>
      </c>
      <c r="D10" s="1139">
        <v>0</v>
      </c>
      <c r="E10" s="1139">
        <v>0</v>
      </c>
      <c r="F10" s="1139">
        <v>0</v>
      </c>
      <c r="G10" s="1139">
        <v>0</v>
      </c>
      <c r="H10" s="1139">
        <v>0</v>
      </c>
      <c r="I10" s="1139">
        <v>1</v>
      </c>
      <c r="J10" s="1139">
        <v>100</v>
      </c>
      <c r="K10" s="1139">
        <v>91</v>
      </c>
      <c r="L10" s="1139">
        <v>0</v>
      </c>
      <c r="M10" s="1139">
        <v>0</v>
      </c>
      <c r="N10" s="1139">
        <v>0</v>
      </c>
      <c r="O10" s="1140">
        <v>0</v>
      </c>
    </row>
    <row r="11" spans="2:15" ht="13.5" customHeight="1">
      <c r="B11" s="1138" t="s">
        <v>256</v>
      </c>
      <c r="C11" s="1139">
        <v>0</v>
      </c>
      <c r="D11" s="1139">
        <v>0</v>
      </c>
      <c r="E11" s="1139">
        <v>0</v>
      </c>
      <c r="F11" s="1139">
        <v>1</v>
      </c>
      <c r="G11" s="1139">
        <v>80</v>
      </c>
      <c r="H11" s="1139">
        <v>76</v>
      </c>
      <c r="I11" s="1139">
        <v>1</v>
      </c>
      <c r="J11" s="1139">
        <v>70</v>
      </c>
      <c r="K11" s="1139">
        <v>66</v>
      </c>
      <c r="L11" s="1139">
        <v>0</v>
      </c>
      <c r="M11" s="1139">
        <v>0</v>
      </c>
      <c r="N11" s="1139">
        <v>0</v>
      </c>
      <c r="O11" s="1140">
        <v>1</v>
      </c>
    </row>
    <row r="12" spans="2:15" ht="13.5" customHeight="1">
      <c r="B12" s="1138" t="s">
        <v>45</v>
      </c>
      <c r="C12" s="1139">
        <v>0</v>
      </c>
      <c r="D12" s="1139">
        <v>0</v>
      </c>
      <c r="E12" s="1139">
        <v>0</v>
      </c>
      <c r="F12" s="1139">
        <v>0</v>
      </c>
      <c r="G12" s="1139">
        <v>0</v>
      </c>
      <c r="H12" s="1139">
        <v>0</v>
      </c>
      <c r="I12" s="1139">
        <v>1</v>
      </c>
      <c r="J12" s="1139">
        <v>100</v>
      </c>
      <c r="K12" s="1139">
        <v>83</v>
      </c>
      <c r="L12" s="1139">
        <v>0</v>
      </c>
      <c r="M12" s="1139">
        <v>0</v>
      </c>
      <c r="N12" s="1139">
        <v>0</v>
      </c>
      <c r="O12" s="1140">
        <v>0</v>
      </c>
    </row>
    <row r="13" spans="2:15" ht="13.5" customHeight="1">
      <c r="B13" s="1138" t="s">
        <v>227</v>
      </c>
      <c r="C13" s="1139">
        <v>0</v>
      </c>
      <c r="D13" s="1139">
        <v>0</v>
      </c>
      <c r="E13" s="1139">
        <v>0</v>
      </c>
      <c r="F13" s="1139">
        <v>0</v>
      </c>
      <c r="G13" s="1139">
        <v>0</v>
      </c>
      <c r="H13" s="1139">
        <v>0</v>
      </c>
      <c r="I13" s="1139">
        <v>0</v>
      </c>
      <c r="J13" s="1139">
        <v>0</v>
      </c>
      <c r="K13" s="1139">
        <v>0</v>
      </c>
      <c r="L13" s="1139">
        <v>0</v>
      </c>
      <c r="M13" s="1139">
        <v>0</v>
      </c>
      <c r="N13" s="1139">
        <v>0</v>
      </c>
      <c r="O13" s="1140">
        <v>0</v>
      </c>
    </row>
    <row r="14" spans="2:15" ht="13.5" customHeight="1">
      <c r="B14" s="1138"/>
      <c r="C14" s="1139"/>
      <c r="D14" s="1139"/>
      <c r="E14" s="1139"/>
      <c r="F14" s="1139"/>
      <c r="G14" s="1139"/>
      <c r="H14" s="1139"/>
      <c r="I14" s="1139"/>
      <c r="J14" s="1139"/>
      <c r="K14" s="1139"/>
      <c r="L14" s="1139"/>
      <c r="M14" s="1139"/>
      <c r="N14" s="1139"/>
      <c r="O14" s="1140"/>
    </row>
    <row r="15" spans="2:15" ht="13.5" customHeight="1">
      <c r="B15" s="1138" t="s">
        <v>228</v>
      </c>
      <c r="C15" s="1139">
        <v>0</v>
      </c>
      <c r="D15" s="1139">
        <v>0</v>
      </c>
      <c r="E15" s="1139">
        <v>0</v>
      </c>
      <c r="F15" s="1139">
        <v>0</v>
      </c>
      <c r="G15" s="1139">
        <v>0</v>
      </c>
      <c r="H15" s="1139">
        <v>0</v>
      </c>
      <c r="I15" s="1139">
        <v>1</v>
      </c>
      <c r="J15" s="1139">
        <v>100</v>
      </c>
      <c r="K15" s="1139">
        <v>108</v>
      </c>
      <c r="L15" s="1139">
        <v>0</v>
      </c>
      <c r="M15" s="1139">
        <v>0</v>
      </c>
      <c r="N15" s="1139">
        <v>0</v>
      </c>
      <c r="O15" s="1140">
        <v>0</v>
      </c>
    </row>
    <row r="16" spans="2:15" ht="13.5" customHeight="1">
      <c r="B16" s="1138" t="s">
        <v>229</v>
      </c>
      <c r="C16" s="1139">
        <v>0</v>
      </c>
      <c r="D16" s="1139">
        <v>0</v>
      </c>
      <c r="E16" s="1139">
        <v>0</v>
      </c>
      <c r="F16" s="1139">
        <v>0</v>
      </c>
      <c r="G16" s="1139">
        <v>0</v>
      </c>
      <c r="H16" s="1139">
        <v>0</v>
      </c>
      <c r="I16" s="1139">
        <v>1</v>
      </c>
      <c r="J16" s="1139">
        <v>50</v>
      </c>
      <c r="K16" s="1139">
        <v>53</v>
      </c>
      <c r="L16" s="1139">
        <v>0</v>
      </c>
      <c r="M16" s="1139">
        <v>0</v>
      </c>
      <c r="N16" s="1139">
        <v>0</v>
      </c>
      <c r="O16" s="1140">
        <v>0</v>
      </c>
    </row>
    <row r="17" spans="2:15" ht="13.5" customHeight="1">
      <c r="B17" s="1138" t="s">
        <v>250</v>
      </c>
      <c r="C17" s="1139">
        <v>1</v>
      </c>
      <c r="D17" s="1139">
        <v>50</v>
      </c>
      <c r="E17" s="1139">
        <v>51</v>
      </c>
      <c r="F17" s="1139">
        <v>0</v>
      </c>
      <c r="G17" s="1139">
        <v>0</v>
      </c>
      <c r="H17" s="1139">
        <v>0</v>
      </c>
      <c r="I17" s="1139">
        <v>1</v>
      </c>
      <c r="J17" s="1139">
        <v>100</v>
      </c>
      <c r="K17" s="1139">
        <v>95</v>
      </c>
      <c r="L17" s="1139">
        <v>1</v>
      </c>
      <c r="M17" s="1139">
        <v>100</v>
      </c>
      <c r="N17" s="1139">
        <v>102</v>
      </c>
      <c r="O17" s="1140">
        <v>0</v>
      </c>
    </row>
    <row r="18" spans="2:15" ht="13.5" customHeight="1">
      <c r="B18" s="1138" t="s">
        <v>230</v>
      </c>
      <c r="C18" s="1139">
        <v>1</v>
      </c>
      <c r="D18" s="1139">
        <v>100</v>
      </c>
      <c r="E18" s="1139">
        <v>105</v>
      </c>
      <c r="F18" s="1139">
        <v>0</v>
      </c>
      <c r="G18" s="1139">
        <v>0</v>
      </c>
      <c r="H18" s="1139">
        <v>0</v>
      </c>
      <c r="I18" s="1139">
        <v>0</v>
      </c>
      <c r="J18" s="1139">
        <v>0</v>
      </c>
      <c r="K18" s="1139">
        <v>0</v>
      </c>
      <c r="L18" s="1139">
        <v>0</v>
      </c>
      <c r="M18" s="1139">
        <v>0</v>
      </c>
      <c r="N18" s="1139">
        <v>0</v>
      </c>
      <c r="O18" s="1140">
        <v>0</v>
      </c>
    </row>
    <row r="19" spans="2:15" ht="13.5" customHeight="1">
      <c r="B19" s="1138" t="s">
        <v>231</v>
      </c>
      <c r="C19" s="1139">
        <v>0</v>
      </c>
      <c r="D19" s="1139">
        <v>0</v>
      </c>
      <c r="E19" s="1139">
        <v>0</v>
      </c>
      <c r="F19" s="1139">
        <v>0</v>
      </c>
      <c r="G19" s="1139">
        <v>0</v>
      </c>
      <c r="H19" s="1139">
        <v>0</v>
      </c>
      <c r="I19" s="1139">
        <v>0</v>
      </c>
      <c r="J19" s="1139">
        <v>0</v>
      </c>
      <c r="K19" s="1139">
        <v>0</v>
      </c>
      <c r="L19" s="1139">
        <v>0</v>
      </c>
      <c r="M19" s="1139">
        <v>0</v>
      </c>
      <c r="N19" s="1139">
        <v>0</v>
      </c>
      <c r="O19" s="1140">
        <v>1</v>
      </c>
    </row>
    <row r="20" spans="2:15" ht="13.5" customHeight="1">
      <c r="B20" s="1138" t="s">
        <v>232</v>
      </c>
      <c r="C20" s="1139">
        <v>0</v>
      </c>
      <c r="D20" s="1139">
        <v>0</v>
      </c>
      <c r="E20" s="1139">
        <v>0</v>
      </c>
      <c r="F20" s="1139">
        <v>0</v>
      </c>
      <c r="G20" s="1139">
        <v>0</v>
      </c>
      <c r="H20" s="1139">
        <v>0</v>
      </c>
      <c r="I20" s="1139">
        <v>1</v>
      </c>
      <c r="J20" s="1139">
        <v>50</v>
      </c>
      <c r="K20" s="1139">
        <v>45</v>
      </c>
      <c r="L20" s="1139">
        <v>0</v>
      </c>
      <c r="M20" s="1139">
        <v>0</v>
      </c>
      <c r="N20" s="1139">
        <v>0</v>
      </c>
      <c r="O20" s="1140">
        <v>0</v>
      </c>
    </row>
    <row r="21" spans="2:15" ht="13.5" customHeight="1">
      <c r="B21" s="1138" t="s">
        <v>46</v>
      </c>
      <c r="C21" s="1139">
        <v>1</v>
      </c>
      <c r="D21" s="1139">
        <v>100</v>
      </c>
      <c r="E21" s="1139">
        <v>98</v>
      </c>
      <c r="F21" s="1139">
        <v>0</v>
      </c>
      <c r="G21" s="1139">
        <v>0</v>
      </c>
      <c r="H21" s="1139">
        <v>0</v>
      </c>
      <c r="I21" s="1139">
        <v>0</v>
      </c>
      <c r="J21" s="1139">
        <v>0</v>
      </c>
      <c r="K21" s="1139">
        <v>0</v>
      </c>
      <c r="L21" s="1139">
        <v>0</v>
      </c>
      <c r="M21" s="1139">
        <v>0</v>
      </c>
      <c r="N21" s="1139">
        <v>0</v>
      </c>
      <c r="O21" s="1140">
        <v>0</v>
      </c>
    </row>
    <row r="22" spans="2:15" ht="13.5" customHeight="1" thickBot="1">
      <c r="B22" s="1138" t="s">
        <v>47</v>
      </c>
      <c r="C22" s="1139">
        <v>0</v>
      </c>
      <c r="D22" s="1139">
        <v>0</v>
      </c>
      <c r="E22" s="1139">
        <v>0</v>
      </c>
      <c r="F22" s="1139">
        <v>0</v>
      </c>
      <c r="G22" s="1139">
        <v>0</v>
      </c>
      <c r="H22" s="1139">
        <v>0</v>
      </c>
      <c r="I22" s="1139">
        <v>1</v>
      </c>
      <c r="J22" s="1139">
        <v>80</v>
      </c>
      <c r="K22" s="1139">
        <v>83</v>
      </c>
      <c r="L22" s="1139">
        <v>1</v>
      </c>
      <c r="M22" s="1139">
        <v>100</v>
      </c>
      <c r="N22" s="1139">
        <v>100</v>
      </c>
      <c r="O22" s="1140">
        <v>0</v>
      </c>
    </row>
    <row r="23" spans="2:15" ht="13.5" customHeight="1" thickTop="1">
      <c r="B23" s="1129"/>
      <c r="C23" s="1865" t="s">
        <v>48</v>
      </c>
      <c r="D23" s="1866"/>
      <c r="E23" s="1867"/>
      <c r="F23" s="1859" t="s">
        <v>49</v>
      </c>
      <c r="G23" s="1860"/>
      <c r="H23" s="1861"/>
      <c r="I23" s="1856" t="s">
        <v>50</v>
      </c>
      <c r="J23" s="1857"/>
      <c r="K23" s="1857"/>
      <c r="L23" s="1857"/>
      <c r="M23" s="1857"/>
      <c r="N23" s="1858"/>
      <c r="O23" s="1141"/>
    </row>
    <row r="24" spans="2:15" ht="13.5" customHeight="1">
      <c r="B24" s="1130" t="s">
        <v>559</v>
      </c>
      <c r="C24" s="1868"/>
      <c r="D24" s="1869"/>
      <c r="E24" s="1870"/>
      <c r="F24" s="1862"/>
      <c r="G24" s="1863"/>
      <c r="H24" s="1864"/>
      <c r="I24" s="1853" t="s">
        <v>51</v>
      </c>
      <c r="J24" s="1854"/>
      <c r="K24" s="1854"/>
      <c r="L24" s="1853" t="s">
        <v>52</v>
      </c>
      <c r="M24" s="1854"/>
      <c r="N24" s="1855"/>
      <c r="O24" s="1144"/>
    </row>
    <row r="25" spans="2:15" ht="13.5" customHeight="1">
      <c r="B25" s="1133"/>
      <c r="C25" s="1142" t="s">
        <v>1129</v>
      </c>
      <c r="D25" s="1145" t="s">
        <v>43</v>
      </c>
      <c r="E25" s="1145" t="s">
        <v>44</v>
      </c>
      <c r="F25" s="1145" t="s">
        <v>1129</v>
      </c>
      <c r="G25" s="1145" t="s">
        <v>43</v>
      </c>
      <c r="H25" s="1145" t="s">
        <v>44</v>
      </c>
      <c r="I25" s="1145" t="s">
        <v>1129</v>
      </c>
      <c r="J25" s="1145" t="s">
        <v>43</v>
      </c>
      <c r="K25" s="1142" t="s">
        <v>44</v>
      </c>
      <c r="L25" s="1145" t="s">
        <v>1129</v>
      </c>
      <c r="M25" s="1145" t="s">
        <v>43</v>
      </c>
      <c r="N25" s="1143" t="s">
        <v>44</v>
      </c>
      <c r="O25" s="1144"/>
    </row>
    <row r="26" spans="2:14" s="1134" customFormat="1" ht="13.5" customHeight="1">
      <c r="B26" s="1135" t="s">
        <v>1129</v>
      </c>
      <c r="C26" s="1146">
        <f aca="true" t="shared" si="1" ref="C26:I26">SUM(C27:C40)</f>
        <v>5</v>
      </c>
      <c r="D26" s="1146">
        <f t="shared" si="1"/>
        <v>244</v>
      </c>
      <c r="E26" s="1146">
        <f t="shared" si="1"/>
        <v>199</v>
      </c>
      <c r="F26" s="1146">
        <f t="shared" si="1"/>
        <v>1</v>
      </c>
      <c r="G26" s="1146">
        <f t="shared" si="1"/>
        <v>20</v>
      </c>
      <c r="H26" s="1146">
        <f t="shared" si="1"/>
        <v>6</v>
      </c>
      <c r="I26" s="1146">
        <f t="shared" si="1"/>
        <v>3</v>
      </c>
      <c r="J26" s="1146">
        <v>0</v>
      </c>
      <c r="K26" s="1147">
        <v>0</v>
      </c>
      <c r="L26" s="1147">
        <f>SUM(L27:L40)</f>
        <v>1</v>
      </c>
      <c r="M26" s="1147">
        <f>SUM(M27:M40)</f>
        <v>100</v>
      </c>
      <c r="N26" s="1148">
        <f>SUM(N27:N40)</f>
        <v>73</v>
      </c>
    </row>
    <row r="27" spans="2:14" ht="13.5" customHeight="1">
      <c r="B27" s="1138" t="s">
        <v>226</v>
      </c>
      <c r="C27" s="1149">
        <v>4</v>
      </c>
      <c r="D27" s="1149">
        <v>174</v>
      </c>
      <c r="E27" s="1149">
        <v>163</v>
      </c>
      <c r="F27" s="1149">
        <v>0</v>
      </c>
      <c r="G27" s="1149">
        <v>0</v>
      </c>
      <c r="H27" s="1149">
        <v>0</v>
      </c>
      <c r="I27" s="1149">
        <v>1</v>
      </c>
      <c r="J27" s="1150" t="s">
        <v>53</v>
      </c>
      <c r="K27" s="1150" t="s">
        <v>54</v>
      </c>
      <c r="L27" s="1139">
        <v>1</v>
      </c>
      <c r="M27" s="1151">
        <v>100</v>
      </c>
      <c r="N27" s="1140">
        <v>73</v>
      </c>
    </row>
    <row r="28" spans="2:14" ht="13.5" customHeight="1">
      <c r="B28" s="1138" t="s">
        <v>249</v>
      </c>
      <c r="C28" s="1149">
        <v>1</v>
      </c>
      <c r="D28" s="1149">
        <v>70</v>
      </c>
      <c r="E28" s="1149">
        <v>36</v>
      </c>
      <c r="F28" s="1149">
        <v>0</v>
      </c>
      <c r="G28" s="1149">
        <v>0</v>
      </c>
      <c r="H28" s="1149">
        <v>0</v>
      </c>
      <c r="I28" s="1149">
        <v>1</v>
      </c>
      <c r="J28" s="1150" t="s">
        <v>55</v>
      </c>
      <c r="K28" s="1150" t="s">
        <v>56</v>
      </c>
      <c r="L28" s="1139">
        <v>0</v>
      </c>
      <c r="M28" s="1149">
        <v>0</v>
      </c>
      <c r="N28" s="1140">
        <v>0</v>
      </c>
    </row>
    <row r="29" spans="2:14" ht="13.5" customHeight="1">
      <c r="B29" s="1138" t="s">
        <v>255</v>
      </c>
      <c r="C29" s="1149">
        <v>0</v>
      </c>
      <c r="D29" s="1149">
        <v>0</v>
      </c>
      <c r="E29" s="1149">
        <v>0</v>
      </c>
      <c r="F29" s="1149">
        <v>0</v>
      </c>
      <c r="G29" s="1149">
        <v>0</v>
      </c>
      <c r="H29" s="1149">
        <v>0</v>
      </c>
      <c r="I29" s="1149">
        <v>0</v>
      </c>
      <c r="J29" s="1149">
        <v>0</v>
      </c>
      <c r="K29" s="1139">
        <v>0</v>
      </c>
      <c r="L29" s="1139">
        <v>0</v>
      </c>
      <c r="M29" s="1149">
        <v>0</v>
      </c>
      <c r="N29" s="1140">
        <v>0</v>
      </c>
    </row>
    <row r="30" spans="2:14" ht="13.5" customHeight="1">
      <c r="B30" s="1138" t="s">
        <v>256</v>
      </c>
      <c r="C30" s="1149">
        <v>0</v>
      </c>
      <c r="D30" s="1149">
        <v>0</v>
      </c>
      <c r="E30" s="1149">
        <v>0</v>
      </c>
      <c r="F30" s="1149">
        <v>0</v>
      </c>
      <c r="G30" s="1149">
        <v>0</v>
      </c>
      <c r="H30" s="1149">
        <v>0</v>
      </c>
      <c r="I30" s="1149">
        <v>1</v>
      </c>
      <c r="J30" s="1149">
        <v>50</v>
      </c>
      <c r="K30" s="1139">
        <v>39</v>
      </c>
      <c r="L30" s="1139">
        <v>0</v>
      </c>
      <c r="M30" s="1149">
        <v>0</v>
      </c>
      <c r="N30" s="1140">
        <v>0</v>
      </c>
    </row>
    <row r="31" spans="2:14" ht="13.5" customHeight="1">
      <c r="B31" s="1138" t="s">
        <v>45</v>
      </c>
      <c r="C31" s="1149">
        <v>0</v>
      </c>
      <c r="D31" s="1149">
        <v>0</v>
      </c>
      <c r="E31" s="1149">
        <v>0</v>
      </c>
      <c r="F31" s="1149">
        <v>0</v>
      </c>
      <c r="G31" s="1149">
        <v>0</v>
      </c>
      <c r="H31" s="1149">
        <v>0</v>
      </c>
      <c r="I31" s="1149">
        <v>0</v>
      </c>
      <c r="J31" s="1149">
        <v>0</v>
      </c>
      <c r="K31" s="1139">
        <v>0</v>
      </c>
      <c r="L31" s="1139">
        <v>0</v>
      </c>
      <c r="M31" s="1149">
        <v>0</v>
      </c>
      <c r="N31" s="1140">
        <v>0</v>
      </c>
    </row>
    <row r="32" spans="2:14" ht="13.5" customHeight="1">
      <c r="B32" s="1138" t="s">
        <v>227</v>
      </c>
      <c r="C32" s="1149">
        <v>0</v>
      </c>
      <c r="D32" s="1149">
        <v>0</v>
      </c>
      <c r="E32" s="1149">
        <v>0</v>
      </c>
      <c r="F32" s="1149">
        <v>0</v>
      </c>
      <c r="G32" s="1149">
        <v>0</v>
      </c>
      <c r="H32" s="1149">
        <v>0</v>
      </c>
      <c r="I32" s="1149">
        <v>0</v>
      </c>
      <c r="J32" s="1149">
        <v>0</v>
      </c>
      <c r="K32" s="1139">
        <v>0</v>
      </c>
      <c r="L32" s="1139">
        <v>0</v>
      </c>
      <c r="M32" s="1149">
        <v>0</v>
      </c>
      <c r="N32" s="1140">
        <v>0</v>
      </c>
    </row>
    <row r="33" spans="2:14" ht="13.5" customHeight="1">
      <c r="B33" s="1138"/>
      <c r="C33" s="1149"/>
      <c r="D33" s="1149"/>
      <c r="E33" s="1149"/>
      <c r="F33" s="1149"/>
      <c r="G33" s="1149"/>
      <c r="H33" s="1149"/>
      <c r="I33" s="1149"/>
      <c r="J33" s="1149"/>
      <c r="K33" s="1139"/>
      <c r="L33" s="1139"/>
      <c r="M33" s="1149"/>
      <c r="N33" s="1140"/>
    </row>
    <row r="34" spans="2:14" ht="13.5" customHeight="1">
      <c r="B34" s="1138" t="s">
        <v>228</v>
      </c>
      <c r="C34" s="1149">
        <v>0</v>
      </c>
      <c r="D34" s="1149">
        <v>0</v>
      </c>
      <c r="E34" s="1149">
        <v>0</v>
      </c>
      <c r="F34" s="1149">
        <v>1</v>
      </c>
      <c r="G34" s="1149">
        <v>20</v>
      </c>
      <c r="H34" s="1149">
        <v>6</v>
      </c>
      <c r="I34" s="1149">
        <v>0</v>
      </c>
      <c r="J34" s="1149">
        <v>0</v>
      </c>
      <c r="K34" s="1139">
        <v>0</v>
      </c>
      <c r="L34" s="1139">
        <v>0</v>
      </c>
      <c r="M34" s="1149">
        <v>0</v>
      </c>
      <c r="N34" s="1140">
        <v>0</v>
      </c>
    </row>
    <row r="35" spans="2:14" ht="13.5" customHeight="1">
      <c r="B35" s="1138" t="s">
        <v>229</v>
      </c>
      <c r="C35" s="1149">
        <v>0</v>
      </c>
      <c r="D35" s="1149">
        <v>0</v>
      </c>
      <c r="E35" s="1149">
        <v>0</v>
      </c>
      <c r="F35" s="1149">
        <v>0</v>
      </c>
      <c r="G35" s="1149">
        <v>0</v>
      </c>
      <c r="H35" s="1149">
        <v>0</v>
      </c>
      <c r="I35" s="1149">
        <v>0</v>
      </c>
      <c r="J35" s="1149">
        <v>0</v>
      </c>
      <c r="K35" s="1139">
        <v>0</v>
      </c>
      <c r="L35" s="1139">
        <v>0</v>
      </c>
      <c r="M35" s="1149">
        <v>0</v>
      </c>
      <c r="N35" s="1140">
        <v>0</v>
      </c>
    </row>
    <row r="36" spans="2:14" ht="13.5" customHeight="1">
      <c r="B36" s="1138" t="s">
        <v>250</v>
      </c>
      <c r="C36" s="1149">
        <v>0</v>
      </c>
      <c r="D36" s="1149">
        <v>0</v>
      </c>
      <c r="E36" s="1149">
        <v>0</v>
      </c>
      <c r="F36" s="1149">
        <v>0</v>
      </c>
      <c r="G36" s="1149">
        <v>0</v>
      </c>
      <c r="H36" s="1149">
        <v>0</v>
      </c>
      <c r="I36" s="1149">
        <v>0</v>
      </c>
      <c r="J36" s="1149">
        <v>0</v>
      </c>
      <c r="K36" s="1139">
        <v>0</v>
      </c>
      <c r="L36" s="1139">
        <v>0</v>
      </c>
      <c r="M36" s="1149">
        <v>0</v>
      </c>
      <c r="N36" s="1140">
        <v>0</v>
      </c>
    </row>
    <row r="37" spans="2:14" ht="13.5" customHeight="1">
      <c r="B37" s="1138" t="s">
        <v>230</v>
      </c>
      <c r="C37" s="1149">
        <v>0</v>
      </c>
      <c r="D37" s="1149">
        <v>0</v>
      </c>
      <c r="E37" s="1149">
        <v>0</v>
      </c>
      <c r="F37" s="1149">
        <v>0</v>
      </c>
      <c r="G37" s="1149">
        <v>0</v>
      </c>
      <c r="H37" s="1149">
        <v>0</v>
      </c>
      <c r="I37" s="1149">
        <v>0</v>
      </c>
      <c r="J37" s="1149">
        <v>0</v>
      </c>
      <c r="K37" s="1139">
        <v>0</v>
      </c>
      <c r="L37" s="1139">
        <v>0</v>
      </c>
      <c r="M37" s="1149">
        <v>0</v>
      </c>
      <c r="N37" s="1140">
        <v>0</v>
      </c>
    </row>
    <row r="38" spans="2:14" ht="13.5" customHeight="1">
      <c r="B38" s="1138" t="s">
        <v>231</v>
      </c>
      <c r="C38" s="1149">
        <v>0</v>
      </c>
      <c r="D38" s="1149">
        <v>0</v>
      </c>
      <c r="E38" s="1149">
        <v>0</v>
      </c>
      <c r="F38" s="1149">
        <v>0</v>
      </c>
      <c r="G38" s="1149">
        <v>0</v>
      </c>
      <c r="H38" s="1149">
        <v>0</v>
      </c>
      <c r="I38" s="1149">
        <v>0</v>
      </c>
      <c r="J38" s="1149">
        <v>0</v>
      </c>
      <c r="K38" s="1139">
        <v>0</v>
      </c>
      <c r="L38" s="1139">
        <v>0</v>
      </c>
      <c r="M38" s="1149">
        <v>0</v>
      </c>
      <c r="N38" s="1140">
        <v>0</v>
      </c>
    </row>
    <row r="39" spans="2:14" ht="13.5" customHeight="1">
      <c r="B39" s="1138" t="s">
        <v>232</v>
      </c>
      <c r="C39" s="1149">
        <v>0</v>
      </c>
      <c r="D39" s="1149">
        <v>0</v>
      </c>
      <c r="E39" s="1149">
        <v>0</v>
      </c>
      <c r="F39" s="1149">
        <v>0</v>
      </c>
      <c r="G39" s="1149">
        <v>0</v>
      </c>
      <c r="H39" s="1149">
        <v>0</v>
      </c>
      <c r="I39" s="1149">
        <v>0</v>
      </c>
      <c r="J39" s="1149">
        <v>0</v>
      </c>
      <c r="K39" s="1139">
        <v>0</v>
      </c>
      <c r="L39" s="1139">
        <v>0</v>
      </c>
      <c r="M39" s="1149">
        <v>0</v>
      </c>
      <c r="N39" s="1140">
        <v>0</v>
      </c>
    </row>
    <row r="40" spans="2:14" ht="13.5" customHeight="1">
      <c r="B40" s="1133" t="s">
        <v>46</v>
      </c>
      <c r="C40" s="1152">
        <v>0</v>
      </c>
      <c r="D40" s="1152">
        <v>0</v>
      </c>
      <c r="E40" s="1152">
        <v>0</v>
      </c>
      <c r="F40" s="1152">
        <v>0</v>
      </c>
      <c r="G40" s="1152">
        <v>0</v>
      </c>
      <c r="H40" s="1152">
        <v>0</v>
      </c>
      <c r="I40" s="1152">
        <v>0</v>
      </c>
      <c r="J40" s="1152">
        <v>0</v>
      </c>
      <c r="K40" s="1152">
        <v>0</v>
      </c>
      <c r="L40" s="1152">
        <v>0</v>
      </c>
      <c r="M40" s="1152">
        <v>0</v>
      </c>
      <c r="N40" s="1153">
        <v>0</v>
      </c>
    </row>
    <row r="41" ht="13.5" customHeight="1">
      <c r="B41" s="1126" t="s">
        <v>57</v>
      </c>
    </row>
  </sheetData>
  <mergeCells count="10">
    <mergeCell ref="I5:K5"/>
    <mergeCell ref="L5:N5"/>
    <mergeCell ref="I4:O4"/>
    <mergeCell ref="C4:E5"/>
    <mergeCell ref="F4:H5"/>
    <mergeCell ref="L24:N24"/>
    <mergeCell ref="I23:N23"/>
    <mergeCell ref="F23:H24"/>
    <mergeCell ref="C23:E24"/>
    <mergeCell ref="I24:K2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77"/>
  <sheetViews>
    <sheetView workbookViewId="0" topLeftCell="A1">
      <selection activeCell="A1" sqref="A1"/>
    </sheetView>
  </sheetViews>
  <sheetFormatPr defaultColWidth="9.00390625" defaultRowHeight="13.5"/>
  <cols>
    <col min="1" max="1" width="2.625" style="164" customWidth="1"/>
    <col min="2" max="2" width="9.625" style="164" customWidth="1"/>
    <col min="3" max="4" width="6.75390625" style="164" customWidth="1"/>
    <col min="5" max="5" width="8.125" style="164" customWidth="1"/>
    <col min="6" max="6" width="9.75390625" style="164" customWidth="1"/>
    <col min="7" max="9" width="8.625" style="164" customWidth="1"/>
    <col min="10" max="11" width="7.625" style="164" customWidth="1"/>
    <col min="12" max="12" width="8.625" style="164" customWidth="1"/>
    <col min="13" max="14" width="7.625" style="164" customWidth="1"/>
    <col min="15" max="15" width="8.625" style="164" customWidth="1"/>
    <col min="16" max="17" width="7.625" style="164" customWidth="1"/>
    <col min="18" max="18" width="8.625" style="164" customWidth="1"/>
    <col min="19" max="20" width="7.625" style="164" customWidth="1"/>
    <col min="21" max="21" width="8.625" style="164" customWidth="1"/>
    <col min="22" max="22" width="8.125" style="164" customWidth="1"/>
    <col min="23" max="23" width="7.625" style="164" customWidth="1"/>
    <col min="24" max="24" width="8.625" style="164" customWidth="1"/>
    <col min="25" max="26" width="8.125" style="164" customWidth="1"/>
    <col min="27" max="27" width="12.50390625" style="164" customWidth="1"/>
    <col min="28" max="16384" width="9.00390625" style="164" customWidth="1"/>
  </cols>
  <sheetData>
    <row r="1" spans="1:12" ht="14.25">
      <c r="A1" s="165" t="s">
        <v>78</v>
      </c>
      <c r="B1" s="1154"/>
      <c r="K1" s="101"/>
      <c r="L1" s="101"/>
    </row>
    <row r="2" spans="1:27" ht="12.75" thickBot="1">
      <c r="A2" s="101"/>
      <c r="B2" s="1155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85"/>
      <c r="R2" s="1085"/>
      <c r="V2" s="164" t="s">
        <v>59</v>
      </c>
      <c r="AA2" s="1085"/>
    </row>
    <row r="3" spans="1:27" ht="13.5" customHeight="1" thickTop="1">
      <c r="A3" s="1879" t="s">
        <v>1038</v>
      </c>
      <c r="B3" s="1880"/>
      <c r="C3" s="1656" t="s">
        <v>60</v>
      </c>
      <c r="D3" s="1657"/>
      <c r="E3" s="1875" t="s">
        <v>61</v>
      </c>
      <c r="F3" s="1753" t="s">
        <v>62</v>
      </c>
      <c r="G3" s="1890"/>
      <c r="H3" s="1890"/>
      <c r="I3" s="1890"/>
      <c r="J3" s="1890"/>
      <c r="K3" s="1890"/>
      <c r="L3" s="1890"/>
      <c r="M3" s="1890"/>
      <c r="N3" s="1890"/>
      <c r="O3" s="1890"/>
      <c r="P3" s="1890"/>
      <c r="Q3" s="1890"/>
      <c r="R3" s="1890"/>
      <c r="S3" s="1890"/>
      <c r="T3" s="1890"/>
      <c r="U3" s="1890"/>
      <c r="V3" s="1890"/>
      <c r="W3" s="1890"/>
      <c r="X3" s="1890"/>
      <c r="Y3" s="1890"/>
      <c r="Z3" s="1891"/>
      <c r="AA3" s="1885" t="s">
        <v>63</v>
      </c>
    </row>
    <row r="4" spans="1:27" ht="13.5" customHeight="1">
      <c r="A4" s="1881"/>
      <c r="B4" s="1882"/>
      <c r="C4" s="1632"/>
      <c r="D4" s="1634"/>
      <c r="E4" s="1876"/>
      <c r="F4" s="1621" t="s">
        <v>64</v>
      </c>
      <c r="G4" s="1888"/>
      <c r="H4" s="1889"/>
      <c r="I4" s="1892" t="s">
        <v>65</v>
      </c>
      <c r="J4" s="1893"/>
      <c r="K4" s="1894"/>
      <c r="L4" s="1892" t="s">
        <v>66</v>
      </c>
      <c r="M4" s="1893"/>
      <c r="N4" s="1894"/>
      <c r="O4" s="1892" t="s">
        <v>67</v>
      </c>
      <c r="P4" s="1893"/>
      <c r="Q4" s="1894"/>
      <c r="R4" s="1892" t="s">
        <v>68</v>
      </c>
      <c r="S4" s="1893"/>
      <c r="T4" s="1894"/>
      <c r="U4" s="1892" t="s">
        <v>69</v>
      </c>
      <c r="V4" s="1893"/>
      <c r="W4" s="1894"/>
      <c r="X4" s="1892" t="s">
        <v>70</v>
      </c>
      <c r="Y4" s="1893"/>
      <c r="Z4" s="1894"/>
      <c r="AA4" s="1886"/>
    </row>
    <row r="5" spans="1:27" ht="12">
      <c r="A5" s="1883"/>
      <c r="B5" s="1884"/>
      <c r="C5" s="124" t="s">
        <v>71</v>
      </c>
      <c r="D5" s="124" t="s">
        <v>72</v>
      </c>
      <c r="E5" s="1877"/>
      <c r="F5" s="1157" t="s">
        <v>220</v>
      </c>
      <c r="G5" s="124" t="s">
        <v>956</v>
      </c>
      <c r="H5" s="124" t="s">
        <v>957</v>
      </c>
      <c r="I5" s="1157" t="s">
        <v>220</v>
      </c>
      <c r="J5" s="124" t="s">
        <v>956</v>
      </c>
      <c r="K5" s="124" t="s">
        <v>957</v>
      </c>
      <c r="L5" s="1157" t="s">
        <v>220</v>
      </c>
      <c r="M5" s="124" t="s">
        <v>956</v>
      </c>
      <c r="N5" s="124" t="s">
        <v>957</v>
      </c>
      <c r="O5" s="1157" t="s">
        <v>220</v>
      </c>
      <c r="P5" s="124" t="s">
        <v>956</v>
      </c>
      <c r="Q5" s="124" t="s">
        <v>957</v>
      </c>
      <c r="R5" s="1157" t="s">
        <v>220</v>
      </c>
      <c r="S5" s="124" t="s">
        <v>956</v>
      </c>
      <c r="T5" s="124" t="s">
        <v>957</v>
      </c>
      <c r="U5" s="1157" t="s">
        <v>220</v>
      </c>
      <c r="V5" s="124" t="s">
        <v>956</v>
      </c>
      <c r="W5" s="124" t="s">
        <v>957</v>
      </c>
      <c r="X5" s="1157" t="s">
        <v>220</v>
      </c>
      <c r="Y5" s="124" t="s">
        <v>956</v>
      </c>
      <c r="Z5" s="124" t="s">
        <v>957</v>
      </c>
      <c r="AA5" s="1887"/>
    </row>
    <row r="6" spans="1:27" ht="13.5" customHeight="1">
      <c r="A6" s="1850" t="s">
        <v>174</v>
      </c>
      <c r="B6" s="1732"/>
      <c r="C6" s="1158">
        <v>360</v>
      </c>
      <c r="D6" s="1159">
        <v>123</v>
      </c>
      <c r="E6" s="1159">
        <v>3892</v>
      </c>
      <c r="F6" s="1159">
        <f>SUM(G6:H6)</f>
        <v>115527</v>
      </c>
      <c r="G6" s="1159">
        <f>SUM(J6+M6+P6+S6+V6+Y6)</f>
        <v>59202</v>
      </c>
      <c r="H6" s="1159">
        <f>SUM(K6+N6+Q6+T6+W6+Z6)</f>
        <v>56325</v>
      </c>
      <c r="I6" s="1159">
        <f>SUM(J6:K6)</f>
        <v>18037</v>
      </c>
      <c r="J6" s="1159">
        <v>9284</v>
      </c>
      <c r="K6" s="1159">
        <v>8753</v>
      </c>
      <c r="L6" s="1159">
        <f>SUM(M6:N6)</f>
        <v>18250</v>
      </c>
      <c r="M6" s="1159">
        <v>9528</v>
      </c>
      <c r="N6" s="1159">
        <v>8722</v>
      </c>
      <c r="O6" s="1159">
        <f>SUM(P6:Q6)</f>
        <v>18977</v>
      </c>
      <c r="P6" s="1159">
        <v>9774</v>
      </c>
      <c r="Q6" s="1159">
        <v>9203</v>
      </c>
      <c r="R6" s="1159">
        <f>SUM(S6:T6)</f>
        <v>19571</v>
      </c>
      <c r="S6" s="1159">
        <v>9899</v>
      </c>
      <c r="T6" s="1159">
        <v>9672</v>
      </c>
      <c r="U6" s="1159">
        <f>SUM(V6:W6)</f>
        <v>19969</v>
      </c>
      <c r="V6" s="1159">
        <v>10106</v>
      </c>
      <c r="W6" s="1159">
        <v>9863</v>
      </c>
      <c r="X6" s="1159">
        <f>SUM(Y6:Z6)</f>
        <v>20723</v>
      </c>
      <c r="Y6" s="1159">
        <v>10611</v>
      </c>
      <c r="Z6" s="1159">
        <v>10112</v>
      </c>
      <c r="AA6" s="861">
        <v>5169</v>
      </c>
    </row>
    <row r="7" spans="1:27" ht="13.5" customHeight="1">
      <c r="A7" s="1111"/>
      <c r="B7" s="97"/>
      <c r="C7" s="98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302"/>
    </row>
    <row r="8" spans="1:27" s="170" customFormat="1" ht="13.5" customHeight="1">
      <c r="A8" s="1242" t="s">
        <v>175</v>
      </c>
      <c r="B8" s="1243"/>
      <c r="C8" s="104">
        <f>SUM(C10+C26)</f>
        <v>357</v>
      </c>
      <c r="D8" s="102">
        <f>SUM(D10+D26)</f>
        <v>117</v>
      </c>
      <c r="E8" s="102">
        <f>SUM(E10+E26)</f>
        <v>3802</v>
      </c>
      <c r="F8" s="102">
        <f>SUM(G8+H8)</f>
        <v>111079</v>
      </c>
      <c r="G8" s="102">
        <f>SUM(J8+M8+P8+S8+V8+Y8)</f>
        <v>56823</v>
      </c>
      <c r="H8" s="102">
        <f>SUM(K8+N8+Q8+T8+W8+Z8)</f>
        <v>54256</v>
      </c>
      <c r="I8" s="102">
        <f>SUM(J8:K8)</f>
        <v>16506</v>
      </c>
      <c r="J8" s="102">
        <f>SUM(J10+J26)</f>
        <v>8390</v>
      </c>
      <c r="K8" s="102">
        <f>SUM(K10+K26)</f>
        <v>8116</v>
      </c>
      <c r="L8" s="102">
        <f>SUM(M8:N8)</f>
        <v>17986</v>
      </c>
      <c r="M8" s="102">
        <f>SUM(M10+M26)</f>
        <v>9236</v>
      </c>
      <c r="N8" s="102">
        <f>SUM(N10+N26)</f>
        <v>8750</v>
      </c>
      <c r="O8" s="102">
        <f>SUM(P8:Q8)</f>
        <v>18162</v>
      </c>
      <c r="P8" s="102">
        <f>SUM(P10+P26)</f>
        <v>9475</v>
      </c>
      <c r="Q8" s="102">
        <f>SUM(Q10+Q26)</f>
        <v>8687</v>
      </c>
      <c r="R8" s="102">
        <f>SUM(S8:T8)</f>
        <v>18964</v>
      </c>
      <c r="S8" s="102">
        <f>SUM(S10+S26)</f>
        <v>9766</v>
      </c>
      <c r="T8" s="102">
        <f>SUM(T10+T26)</f>
        <v>9198</v>
      </c>
      <c r="U8" s="102">
        <f>SUM(V8:W8)</f>
        <v>19536</v>
      </c>
      <c r="V8" s="102">
        <f>SUM(V10+V26)</f>
        <v>9873</v>
      </c>
      <c r="W8" s="102">
        <f>SUM(W10+W26)</f>
        <v>9663</v>
      </c>
      <c r="X8" s="102">
        <f>SUM(Y8:Z8)</f>
        <v>19925</v>
      </c>
      <c r="Y8" s="102">
        <f>SUM(Y10+Y26)</f>
        <v>10083</v>
      </c>
      <c r="Z8" s="102">
        <f>SUM(Z10+Z26)</f>
        <v>9842</v>
      </c>
      <c r="AA8" s="306">
        <f>SUM(AA10+AA26)</f>
        <v>5117</v>
      </c>
    </row>
    <row r="9" spans="1:27" s="174" customFormat="1" ht="13.5" customHeight="1">
      <c r="A9" s="132"/>
      <c r="B9" s="145"/>
      <c r="C9" s="1160"/>
      <c r="D9" s="1161"/>
      <c r="E9" s="1161"/>
      <c r="F9" s="1161"/>
      <c r="G9" s="102"/>
      <c r="H9" s="102"/>
      <c r="I9" s="1161"/>
      <c r="J9" s="102"/>
      <c r="K9" s="102"/>
      <c r="L9" s="1161"/>
      <c r="M9" s="102"/>
      <c r="N9" s="102"/>
      <c r="O9" s="1161"/>
      <c r="P9" s="102"/>
      <c r="Q9" s="102"/>
      <c r="R9" s="1161"/>
      <c r="S9" s="102"/>
      <c r="T9" s="102"/>
      <c r="U9" s="1161"/>
      <c r="V9" s="102"/>
      <c r="W9" s="102"/>
      <c r="X9" s="1161"/>
      <c r="Y9" s="102"/>
      <c r="Z9" s="102"/>
      <c r="AA9" s="306"/>
    </row>
    <row r="10" spans="1:27" s="170" customFormat="1" ht="13.5" customHeight="1">
      <c r="A10" s="1242" t="s">
        <v>1048</v>
      </c>
      <c r="B10" s="1878"/>
      <c r="C10" s="104">
        <f aca="true" t="shared" si="0" ref="C10:AA10">SUM(C12:C24)</f>
        <v>175</v>
      </c>
      <c r="D10" s="102">
        <f t="shared" si="0"/>
        <v>43</v>
      </c>
      <c r="E10" s="102">
        <f t="shared" si="0"/>
        <v>2302</v>
      </c>
      <c r="F10" s="102">
        <f t="shared" si="0"/>
        <v>74892</v>
      </c>
      <c r="G10" s="102">
        <f t="shared" si="0"/>
        <v>38297</v>
      </c>
      <c r="H10" s="102">
        <f t="shared" si="0"/>
        <v>36595</v>
      </c>
      <c r="I10" s="102">
        <f t="shared" si="0"/>
        <v>11645</v>
      </c>
      <c r="J10" s="102">
        <f t="shared" si="0"/>
        <v>5953</v>
      </c>
      <c r="K10" s="102">
        <f t="shared" si="0"/>
        <v>5692</v>
      </c>
      <c r="L10" s="102">
        <f t="shared" si="0"/>
        <v>12325</v>
      </c>
      <c r="M10" s="102">
        <f t="shared" si="0"/>
        <v>6320</v>
      </c>
      <c r="N10" s="102">
        <f t="shared" si="0"/>
        <v>6005</v>
      </c>
      <c r="O10" s="102">
        <f t="shared" si="0"/>
        <v>12358</v>
      </c>
      <c r="P10" s="102">
        <f t="shared" si="0"/>
        <v>6441</v>
      </c>
      <c r="Q10" s="102">
        <f t="shared" si="0"/>
        <v>5917</v>
      </c>
      <c r="R10" s="102">
        <f t="shared" si="0"/>
        <v>12648</v>
      </c>
      <c r="S10" s="102">
        <f t="shared" si="0"/>
        <v>6480</v>
      </c>
      <c r="T10" s="102">
        <f t="shared" si="0"/>
        <v>6168</v>
      </c>
      <c r="U10" s="102">
        <f t="shared" si="0"/>
        <v>12851</v>
      </c>
      <c r="V10" s="102">
        <f t="shared" si="0"/>
        <v>6524</v>
      </c>
      <c r="W10" s="102">
        <f t="shared" si="0"/>
        <v>6327</v>
      </c>
      <c r="X10" s="102">
        <f t="shared" si="0"/>
        <v>13065</v>
      </c>
      <c r="Y10" s="102">
        <f t="shared" si="0"/>
        <v>6579</v>
      </c>
      <c r="Z10" s="102">
        <f t="shared" si="0"/>
        <v>6486</v>
      </c>
      <c r="AA10" s="306">
        <f t="shared" si="0"/>
        <v>3028</v>
      </c>
    </row>
    <row r="11" spans="1:27" ht="13.5" customHeight="1">
      <c r="A11" s="1162"/>
      <c r="B11" s="97"/>
      <c r="C11" s="98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302"/>
    </row>
    <row r="12" spans="1:27" ht="12" customHeight="1">
      <c r="A12" s="176"/>
      <c r="B12" s="97" t="s">
        <v>958</v>
      </c>
      <c r="C12" s="98">
        <v>32</v>
      </c>
      <c r="D12" s="99">
        <v>3</v>
      </c>
      <c r="E12" s="99">
        <v>513</v>
      </c>
      <c r="F12" s="99">
        <f aca="true" t="shared" si="1" ref="F12:F24">SUM(G12:H12)</f>
        <v>18140</v>
      </c>
      <c r="G12" s="99">
        <f aca="true" t="shared" si="2" ref="G12:G24">SUM(J12+M12+P12+S12+V12+Y12)</f>
        <v>9262</v>
      </c>
      <c r="H12" s="99">
        <f aca="true" t="shared" si="3" ref="H12:H24">SUM(K12+N12+Q12+T12+W12+Z12)</f>
        <v>8878</v>
      </c>
      <c r="I12" s="99">
        <f aca="true" t="shared" si="4" ref="I12:I24">SUM(J12:K12)</f>
        <v>2942</v>
      </c>
      <c r="J12" s="99">
        <v>1486</v>
      </c>
      <c r="K12" s="99">
        <v>1456</v>
      </c>
      <c r="L12" s="99">
        <f aca="true" t="shared" si="5" ref="L12:L24">SUM(M12:N12)</f>
        <v>3132</v>
      </c>
      <c r="M12" s="99">
        <v>1626</v>
      </c>
      <c r="N12" s="99">
        <v>1506</v>
      </c>
      <c r="O12" s="99">
        <f aca="true" t="shared" si="6" ref="O12:O24">SUM(P12:Q12)</f>
        <v>2989</v>
      </c>
      <c r="P12" s="99">
        <v>1561</v>
      </c>
      <c r="Q12" s="99">
        <v>1428</v>
      </c>
      <c r="R12" s="99">
        <f aca="true" t="shared" si="7" ref="R12:R24">SUM(S12:T12)</f>
        <v>2976</v>
      </c>
      <c r="S12" s="99">
        <v>1522</v>
      </c>
      <c r="T12" s="99">
        <v>1454</v>
      </c>
      <c r="U12" s="99">
        <f aca="true" t="shared" si="8" ref="U12:U24">SUM(V12:W12)</f>
        <v>3083</v>
      </c>
      <c r="V12" s="99">
        <v>1537</v>
      </c>
      <c r="W12" s="99">
        <v>1546</v>
      </c>
      <c r="X12" s="99">
        <f aca="true" t="shared" si="9" ref="X12:X24">SUM(Y12:Z12)</f>
        <v>3018</v>
      </c>
      <c r="Y12" s="99">
        <v>1530</v>
      </c>
      <c r="Z12" s="99">
        <v>1488</v>
      </c>
      <c r="AA12" s="302">
        <v>673</v>
      </c>
    </row>
    <row r="13" spans="1:27" ht="13.5" customHeight="1">
      <c r="A13" s="176"/>
      <c r="B13" s="97" t="s">
        <v>959</v>
      </c>
      <c r="C13" s="98">
        <v>19</v>
      </c>
      <c r="D13" s="99">
        <v>12</v>
      </c>
      <c r="E13" s="99">
        <v>268</v>
      </c>
      <c r="F13" s="99">
        <f t="shared" si="1"/>
        <v>8403</v>
      </c>
      <c r="G13" s="99">
        <f t="shared" si="2"/>
        <v>4317</v>
      </c>
      <c r="H13" s="99">
        <f t="shared" si="3"/>
        <v>4086</v>
      </c>
      <c r="I13" s="99">
        <f t="shared" si="4"/>
        <v>1353</v>
      </c>
      <c r="J13" s="99">
        <v>702</v>
      </c>
      <c r="K13" s="99">
        <v>651</v>
      </c>
      <c r="L13" s="99">
        <f t="shared" si="5"/>
        <v>1347</v>
      </c>
      <c r="M13" s="99">
        <v>664</v>
      </c>
      <c r="N13" s="99">
        <v>683</v>
      </c>
      <c r="O13" s="99">
        <f t="shared" si="6"/>
        <v>1380</v>
      </c>
      <c r="P13" s="99">
        <v>719</v>
      </c>
      <c r="Q13" s="99">
        <v>661</v>
      </c>
      <c r="R13" s="99">
        <f t="shared" si="7"/>
        <v>1475</v>
      </c>
      <c r="S13" s="99">
        <v>766</v>
      </c>
      <c r="T13" s="99">
        <v>709</v>
      </c>
      <c r="U13" s="99">
        <f t="shared" si="8"/>
        <v>1419</v>
      </c>
      <c r="V13" s="99">
        <v>736</v>
      </c>
      <c r="W13" s="99">
        <v>683</v>
      </c>
      <c r="X13" s="99">
        <f t="shared" si="9"/>
        <v>1429</v>
      </c>
      <c r="Y13" s="99">
        <v>730</v>
      </c>
      <c r="Z13" s="99">
        <v>699</v>
      </c>
      <c r="AA13" s="302">
        <v>355</v>
      </c>
    </row>
    <row r="14" spans="1:27" ht="13.5" customHeight="1">
      <c r="A14" s="176"/>
      <c r="B14" s="97" t="s">
        <v>960</v>
      </c>
      <c r="C14" s="98">
        <v>20</v>
      </c>
      <c r="D14" s="99">
        <v>2</v>
      </c>
      <c r="E14" s="99">
        <v>270</v>
      </c>
      <c r="F14" s="99">
        <f t="shared" si="1"/>
        <v>8952</v>
      </c>
      <c r="G14" s="99">
        <f t="shared" si="2"/>
        <v>4573</v>
      </c>
      <c r="H14" s="99">
        <f t="shared" si="3"/>
        <v>4379</v>
      </c>
      <c r="I14" s="99">
        <f t="shared" si="4"/>
        <v>1425</v>
      </c>
      <c r="J14" s="99">
        <v>743</v>
      </c>
      <c r="K14" s="99">
        <v>682</v>
      </c>
      <c r="L14" s="99">
        <f t="shared" si="5"/>
        <v>1461</v>
      </c>
      <c r="M14" s="99">
        <v>738</v>
      </c>
      <c r="N14" s="99">
        <v>723</v>
      </c>
      <c r="O14" s="99">
        <f t="shared" si="6"/>
        <v>1469</v>
      </c>
      <c r="P14" s="99">
        <v>758</v>
      </c>
      <c r="Q14" s="99">
        <v>711</v>
      </c>
      <c r="R14" s="99">
        <f t="shared" si="7"/>
        <v>1515</v>
      </c>
      <c r="S14" s="99">
        <v>784</v>
      </c>
      <c r="T14" s="99">
        <v>731</v>
      </c>
      <c r="U14" s="99">
        <f t="shared" si="8"/>
        <v>1550</v>
      </c>
      <c r="V14" s="99">
        <v>790</v>
      </c>
      <c r="W14" s="99">
        <v>760</v>
      </c>
      <c r="X14" s="99">
        <f t="shared" si="9"/>
        <v>1532</v>
      </c>
      <c r="Y14" s="99">
        <v>760</v>
      </c>
      <c r="Z14" s="99">
        <v>772</v>
      </c>
      <c r="AA14" s="302">
        <v>348</v>
      </c>
    </row>
    <row r="15" spans="1:27" ht="13.5" customHeight="1">
      <c r="A15" s="176"/>
      <c r="B15" s="97" t="s">
        <v>961</v>
      </c>
      <c r="C15" s="98">
        <v>21</v>
      </c>
      <c r="D15" s="100">
        <v>0</v>
      </c>
      <c r="E15" s="99">
        <v>253</v>
      </c>
      <c r="F15" s="99">
        <f t="shared" si="1"/>
        <v>8788</v>
      </c>
      <c r="G15" s="99">
        <f t="shared" si="2"/>
        <v>4451</v>
      </c>
      <c r="H15" s="99">
        <f t="shared" si="3"/>
        <v>4337</v>
      </c>
      <c r="I15" s="99">
        <f t="shared" si="4"/>
        <v>1389</v>
      </c>
      <c r="J15" s="99">
        <v>681</v>
      </c>
      <c r="K15" s="99">
        <v>708</v>
      </c>
      <c r="L15" s="99">
        <f t="shared" si="5"/>
        <v>1431</v>
      </c>
      <c r="M15" s="99">
        <v>755</v>
      </c>
      <c r="N15" s="99">
        <v>676</v>
      </c>
      <c r="O15" s="99">
        <f t="shared" si="6"/>
        <v>1549</v>
      </c>
      <c r="P15" s="99">
        <v>806</v>
      </c>
      <c r="Q15" s="99">
        <v>743</v>
      </c>
      <c r="R15" s="99">
        <f t="shared" si="7"/>
        <v>1468</v>
      </c>
      <c r="S15" s="99">
        <v>754</v>
      </c>
      <c r="T15" s="99">
        <v>714</v>
      </c>
      <c r="U15" s="99">
        <f t="shared" si="8"/>
        <v>1477</v>
      </c>
      <c r="V15" s="99">
        <v>734</v>
      </c>
      <c r="W15" s="99">
        <v>743</v>
      </c>
      <c r="X15" s="99">
        <f t="shared" si="9"/>
        <v>1474</v>
      </c>
      <c r="Y15" s="99">
        <v>721</v>
      </c>
      <c r="Z15" s="99">
        <v>753</v>
      </c>
      <c r="AA15" s="302">
        <v>326</v>
      </c>
    </row>
    <row r="16" spans="1:27" ht="13.5" customHeight="1">
      <c r="A16" s="176"/>
      <c r="B16" s="97" t="s">
        <v>962</v>
      </c>
      <c r="C16" s="98">
        <v>11</v>
      </c>
      <c r="D16" s="99">
        <v>6</v>
      </c>
      <c r="E16" s="99">
        <v>143</v>
      </c>
      <c r="F16" s="99">
        <f t="shared" si="1"/>
        <v>4190</v>
      </c>
      <c r="G16" s="99">
        <f t="shared" si="2"/>
        <v>2156</v>
      </c>
      <c r="H16" s="99">
        <f t="shared" si="3"/>
        <v>2034</v>
      </c>
      <c r="I16" s="99">
        <f t="shared" si="4"/>
        <v>596</v>
      </c>
      <c r="J16" s="99">
        <v>312</v>
      </c>
      <c r="K16" s="99">
        <v>284</v>
      </c>
      <c r="L16" s="99">
        <f t="shared" si="5"/>
        <v>706</v>
      </c>
      <c r="M16" s="99">
        <v>361</v>
      </c>
      <c r="N16" s="99">
        <v>345</v>
      </c>
      <c r="O16" s="99">
        <f t="shared" si="6"/>
        <v>676</v>
      </c>
      <c r="P16" s="99">
        <v>349</v>
      </c>
      <c r="Q16" s="99">
        <v>327</v>
      </c>
      <c r="R16" s="99">
        <f t="shared" si="7"/>
        <v>722</v>
      </c>
      <c r="S16" s="99">
        <v>368</v>
      </c>
      <c r="T16" s="99">
        <v>354</v>
      </c>
      <c r="U16" s="99">
        <f t="shared" si="8"/>
        <v>715</v>
      </c>
      <c r="V16" s="99">
        <v>383</v>
      </c>
      <c r="W16" s="99">
        <v>332</v>
      </c>
      <c r="X16" s="99">
        <f t="shared" si="9"/>
        <v>775</v>
      </c>
      <c r="Y16" s="99">
        <v>383</v>
      </c>
      <c r="Z16" s="99">
        <v>392</v>
      </c>
      <c r="AA16" s="302">
        <v>191</v>
      </c>
    </row>
    <row r="17" spans="1:27" ht="13.5" customHeight="1">
      <c r="A17" s="176"/>
      <c r="B17" s="97" t="s">
        <v>963</v>
      </c>
      <c r="C17" s="98">
        <v>10</v>
      </c>
      <c r="D17" s="100">
        <v>1</v>
      </c>
      <c r="E17" s="99">
        <v>120</v>
      </c>
      <c r="F17" s="99">
        <f t="shared" si="1"/>
        <v>3654</v>
      </c>
      <c r="G17" s="99">
        <f t="shared" si="2"/>
        <v>1875</v>
      </c>
      <c r="H17" s="99">
        <f t="shared" si="3"/>
        <v>1779</v>
      </c>
      <c r="I17" s="99">
        <f t="shared" si="4"/>
        <v>554</v>
      </c>
      <c r="J17" s="99">
        <v>290</v>
      </c>
      <c r="K17" s="99">
        <v>264</v>
      </c>
      <c r="L17" s="99">
        <f t="shared" si="5"/>
        <v>544</v>
      </c>
      <c r="M17" s="99">
        <v>277</v>
      </c>
      <c r="N17" s="99">
        <v>267</v>
      </c>
      <c r="O17" s="99">
        <f t="shared" si="6"/>
        <v>621</v>
      </c>
      <c r="P17" s="99">
        <v>318</v>
      </c>
      <c r="Q17" s="99">
        <v>303</v>
      </c>
      <c r="R17" s="99">
        <f t="shared" si="7"/>
        <v>643</v>
      </c>
      <c r="S17" s="99">
        <v>308</v>
      </c>
      <c r="T17" s="99">
        <v>335</v>
      </c>
      <c r="U17" s="99">
        <f t="shared" si="8"/>
        <v>633</v>
      </c>
      <c r="V17" s="99">
        <v>332</v>
      </c>
      <c r="W17" s="99">
        <v>301</v>
      </c>
      <c r="X17" s="99">
        <f t="shared" si="9"/>
        <v>659</v>
      </c>
      <c r="Y17" s="99">
        <v>350</v>
      </c>
      <c r="Z17" s="99">
        <v>309</v>
      </c>
      <c r="AA17" s="302">
        <v>158</v>
      </c>
    </row>
    <row r="18" spans="1:27" ht="13.5" customHeight="1">
      <c r="A18" s="176"/>
      <c r="B18" s="97" t="s">
        <v>964</v>
      </c>
      <c r="C18" s="98">
        <v>9</v>
      </c>
      <c r="D18" s="99">
        <v>6</v>
      </c>
      <c r="E18" s="99">
        <v>105</v>
      </c>
      <c r="F18" s="99">
        <f t="shared" si="1"/>
        <v>3240</v>
      </c>
      <c r="G18" s="99">
        <f t="shared" si="2"/>
        <v>1671</v>
      </c>
      <c r="H18" s="99">
        <f t="shared" si="3"/>
        <v>1569</v>
      </c>
      <c r="I18" s="99">
        <f t="shared" si="4"/>
        <v>508</v>
      </c>
      <c r="J18" s="99">
        <v>269</v>
      </c>
      <c r="K18" s="99">
        <v>239</v>
      </c>
      <c r="L18" s="99">
        <f t="shared" si="5"/>
        <v>491</v>
      </c>
      <c r="M18" s="99">
        <v>267</v>
      </c>
      <c r="N18" s="99">
        <v>224</v>
      </c>
      <c r="O18" s="99">
        <f t="shared" si="6"/>
        <v>553</v>
      </c>
      <c r="P18" s="99">
        <v>288</v>
      </c>
      <c r="Q18" s="99">
        <v>265</v>
      </c>
      <c r="R18" s="99">
        <f t="shared" si="7"/>
        <v>553</v>
      </c>
      <c r="S18" s="99">
        <v>293</v>
      </c>
      <c r="T18" s="99">
        <v>260</v>
      </c>
      <c r="U18" s="99">
        <f t="shared" si="8"/>
        <v>544</v>
      </c>
      <c r="V18" s="99">
        <v>268</v>
      </c>
      <c r="W18" s="99">
        <v>276</v>
      </c>
      <c r="X18" s="99">
        <f t="shared" si="9"/>
        <v>591</v>
      </c>
      <c r="Y18" s="99">
        <v>286</v>
      </c>
      <c r="Z18" s="99">
        <v>305</v>
      </c>
      <c r="AA18" s="302">
        <v>137</v>
      </c>
    </row>
    <row r="19" spans="1:27" ht="13.5" customHeight="1">
      <c r="A19" s="176"/>
      <c r="B19" s="97" t="s">
        <v>965</v>
      </c>
      <c r="C19" s="98">
        <v>9</v>
      </c>
      <c r="D19" s="100">
        <v>0</v>
      </c>
      <c r="E19" s="99">
        <v>96</v>
      </c>
      <c r="F19" s="99">
        <f t="shared" si="1"/>
        <v>3028</v>
      </c>
      <c r="G19" s="99">
        <f t="shared" si="2"/>
        <v>1574</v>
      </c>
      <c r="H19" s="99">
        <f t="shared" si="3"/>
        <v>1454</v>
      </c>
      <c r="I19" s="99">
        <f t="shared" si="4"/>
        <v>430</v>
      </c>
      <c r="J19" s="99">
        <v>241</v>
      </c>
      <c r="K19" s="99">
        <v>189</v>
      </c>
      <c r="L19" s="99">
        <f t="shared" si="5"/>
        <v>505</v>
      </c>
      <c r="M19" s="99">
        <v>271</v>
      </c>
      <c r="N19" s="99">
        <v>234</v>
      </c>
      <c r="O19" s="99">
        <f t="shared" si="6"/>
        <v>478</v>
      </c>
      <c r="P19" s="99">
        <v>249</v>
      </c>
      <c r="Q19" s="99">
        <v>229</v>
      </c>
      <c r="R19" s="99">
        <f t="shared" si="7"/>
        <v>478</v>
      </c>
      <c r="S19" s="99">
        <v>239</v>
      </c>
      <c r="T19" s="99">
        <v>239</v>
      </c>
      <c r="U19" s="99">
        <f t="shared" si="8"/>
        <v>561</v>
      </c>
      <c r="V19" s="99">
        <v>280</v>
      </c>
      <c r="W19" s="99">
        <v>281</v>
      </c>
      <c r="X19" s="99">
        <f t="shared" si="9"/>
        <v>576</v>
      </c>
      <c r="Y19" s="99">
        <v>294</v>
      </c>
      <c r="Z19" s="99">
        <v>282</v>
      </c>
      <c r="AA19" s="302">
        <v>133</v>
      </c>
    </row>
    <row r="20" spans="1:27" ht="13.5" customHeight="1">
      <c r="A20" s="176"/>
      <c r="B20" s="97" t="s">
        <v>966</v>
      </c>
      <c r="C20" s="98">
        <v>6</v>
      </c>
      <c r="D20" s="100">
        <v>3</v>
      </c>
      <c r="E20" s="99">
        <v>96</v>
      </c>
      <c r="F20" s="99">
        <f t="shared" si="1"/>
        <v>2967</v>
      </c>
      <c r="G20" s="99">
        <f t="shared" si="2"/>
        <v>1551</v>
      </c>
      <c r="H20" s="99">
        <f t="shared" si="3"/>
        <v>1416</v>
      </c>
      <c r="I20" s="99">
        <f t="shared" si="4"/>
        <v>461</v>
      </c>
      <c r="J20" s="99">
        <v>233</v>
      </c>
      <c r="K20" s="99">
        <v>228</v>
      </c>
      <c r="L20" s="99">
        <f t="shared" si="5"/>
        <v>485</v>
      </c>
      <c r="M20" s="99">
        <v>229</v>
      </c>
      <c r="N20" s="99">
        <v>256</v>
      </c>
      <c r="O20" s="99">
        <f t="shared" si="6"/>
        <v>466</v>
      </c>
      <c r="P20" s="99">
        <v>250</v>
      </c>
      <c r="Q20" s="99">
        <v>216</v>
      </c>
      <c r="R20" s="99">
        <f t="shared" si="7"/>
        <v>520</v>
      </c>
      <c r="S20" s="99">
        <v>278</v>
      </c>
      <c r="T20" s="99">
        <v>242</v>
      </c>
      <c r="U20" s="99">
        <f t="shared" si="8"/>
        <v>532</v>
      </c>
      <c r="V20" s="99">
        <v>298</v>
      </c>
      <c r="W20" s="99">
        <v>234</v>
      </c>
      <c r="X20" s="99">
        <f t="shared" si="9"/>
        <v>503</v>
      </c>
      <c r="Y20" s="99">
        <v>263</v>
      </c>
      <c r="Z20" s="99">
        <v>240</v>
      </c>
      <c r="AA20" s="302">
        <v>127</v>
      </c>
    </row>
    <row r="21" spans="1:27" ht="13.5" customHeight="1">
      <c r="A21" s="176"/>
      <c r="B21" s="97" t="s">
        <v>967</v>
      </c>
      <c r="C21" s="98">
        <v>10</v>
      </c>
      <c r="D21" s="100">
        <v>1</v>
      </c>
      <c r="E21" s="99">
        <v>122</v>
      </c>
      <c r="F21" s="99">
        <f t="shared" si="1"/>
        <v>3972</v>
      </c>
      <c r="G21" s="99">
        <f t="shared" si="2"/>
        <v>1997</v>
      </c>
      <c r="H21" s="99">
        <f t="shared" si="3"/>
        <v>1975</v>
      </c>
      <c r="I21" s="99">
        <f t="shared" si="4"/>
        <v>604</v>
      </c>
      <c r="J21" s="99">
        <v>288</v>
      </c>
      <c r="K21" s="99">
        <v>316</v>
      </c>
      <c r="L21" s="99">
        <f t="shared" si="5"/>
        <v>658</v>
      </c>
      <c r="M21" s="99">
        <v>326</v>
      </c>
      <c r="N21" s="99">
        <v>332</v>
      </c>
      <c r="O21" s="99">
        <f t="shared" si="6"/>
        <v>675</v>
      </c>
      <c r="P21" s="99">
        <v>359</v>
      </c>
      <c r="Q21" s="99">
        <v>316</v>
      </c>
      <c r="R21" s="99">
        <f t="shared" si="7"/>
        <v>643</v>
      </c>
      <c r="S21" s="99">
        <v>350</v>
      </c>
      <c r="T21" s="99">
        <v>293</v>
      </c>
      <c r="U21" s="99">
        <f t="shared" si="8"/>
        <v>675</v>
      </c>
      <c r="V21" s="99">
        <v>327</v>
      </c>
      <c r="W21" s="99">
        <v>348</v>
      </c>
      <c r="X21" s="99">
        <f t="shared" si="9"/>
        <v>717</v>
      </c>
      <c r="Y21" s="99">
        <v>347</v>
      </c>
      <c r="Z21" s="99">
        <v>370</v>
      </c>
      <c r="AA21" s="302">
        <v>158</v>
      </c>
    </row>
    <row r="22" spans="1:27" ht="13.5" customHeight="1">
      <c r="A22" s="176"/>
      <c r="B22" s="97" t="s">
        <v>968</v>
      </c>
      <c r="C22" s="98">
        <v>7</v>
      </c>
      <c r="D22" s="100">
        <v>3</v>
      </c>
      <c r="E22" s="99">
        <v>110</v>
      </c>
      <c r="F22" s="99">
        <f t="shared" si="1"/>
        <v>3657</v>
      </c>
      <c r="G22" s="99">
        <f t="shared" si="2"/>
        <v>1838</v>
      </c>
      <c r="H22" s="99">
        <f t="shared" si="3"/>
        <v>1819</v>
      </c>
      <c r="I22" s="99">
        <f t="shared" si="4"/>
        <v>559</v>
      </c>
      <c r="J22" s="99">
        <v>286</v>
      </c>
      <c r="K22" s="99">
        <v>273</v>
      </c>
      <c r="L22" s="99">
        <f t="shared" si="5"/>
        <v>611</v>
      </c>
      <c r="M22" s="99">
        <v>310</v>
      </c>
      <c r="N22" s="99">
        <v>301</v>
      </c>
      <c r="O22" s="99">
        <f t="shared" si="6"/>
        <v>550</v>
      </c>
      <c r="P22" s="99">
        <v>284</v>
      </c>
      <c r="Q22" s="99">
        <v>266</v>
      </c>
      <c r="R22" s="99">
        <f t="shared" si="7"/>
        <v>640</v>
      </c>
      <c r="S22" s="99">
        <v>314</v>
      </c>
      <c r="T22" s="99">
        <v>326</v>
      </c>
      <c r="U22" s="99">
        <f t="shared" si="8"/>
        <v>636</v>
      </c>
      <c r="V22" s="99">
        <v>305</v>
      </c>
      <c r="W22" s="99">
        <v>331</v>
      </c>
      <c r="X22" s="99">
        <f t="shared" si="9"/>
        <v>661</v>
      </c>
      <c r="Y22" s="99">
        <v>339</v>
      </c>
      <c r="Z22" s="99">
        <v>322</v>
      </c>
      <c r="AA22" s="302">
        <v>145</v>
      </c>
    </row>
    <row r="23" spans="1:27" ht="13.5" customHeight="1">
      <c r="A23" s="176"/>
      <c r="B23" s="97" t="s">
        <v>969</v>
      </c>
      <c r="C23" s="98">
        <v>12</v>
      </c>
      <c r="D23" s="100">
        <v>3</v>
      </c>
      <c r="E23" s="99">
        <v>95</v>
      </c>
      <c r="F23" s="99">
        <f t="shared" si="1"/>
        <v>2505</v>
      </c>
      <c r="G23" s="99">
        <f t="shared" si="2"/>
        <v>1298</v>
      </c>
      <c r="H23" s="99">
        <f t="shared" si="3"/>
        <v>1207</v>
      </c>
      <c r="I23" s="99">
        <f t="shared" si="4"/>
        <v>331</v>
      </c>
      <c r="J23" s="99">
        <v>170</v>
      </c>
      <c r="K23" s="99">
        <v>161</v>
      </c>
      <c r="L23" s="99">
        <f t="shared" si="5"/>
        <v>395</v>
      </c>
      <c r="M23" s="99">
        <v>205</v>
      </c>
      <c r="N23" s="99">
        <v>190</v>
      </c>
      <c r="O23" s="99">
        <f t="shared" si="6"/>
        <v>381</v>
      </c>
      <c r="P23" s="99">
        <v>199</v>
      </c>
      <c r="Q23" s="99">
        <v>182</v>
      </c>
      <c r="R23" s="99">
        <f t="shared" si="7"/>
        <v>443</v>
      </c>
      <c r="S23" s="99">
        <v>211</v>
      </c>
      <c r="T23" s="99">
        <v>232</v>
      </c>
      <c r="U23" s="99">
        <f t="shared" si="8"/>
        <v>458</v>
      </c>
      <c r="V23" s="99">
        <v>253</v>
      </c>
      <c r="W23" s="99">
        <v>205</v>
      </c>
      <c r="X23" s="99">
        <f t="shared" si="9"/>
        <v>497</v>
      </c>
      <c r="Y23" s="99">
        <v>260</v>
      </c>
      <c r="Z23" s="99">
        <v>237</v>
      </c>
      <c r="AA23" s="302">
        <v>131</v>
      </c>
    </row>
    <row r="24" spans="1:27" ht="13.5" customHeight="1">
      <c r="A24" s="176"/>
      <c r="B24" s="97" t="s">
        <v>970</v>
      </c>
      <c r="C24" s="98">
        <v>9</v>
      </c>
      <c r="D24" s="99">
        <v>3</v>
      </c>
      <c r="E24" s="99">
        <v>111</v>
      </c>
      <c r="F24" s="99">
        <f t="shared" si="1"/>
        <v>3396</v>
      </c>
      <c r="G24" s="99">
        <f t="shared" si="2"/>
        <v>1734</v>
      </c>
      <c r="H24" s="99">
        <f t="shared" si="3"/>
        <v>1662</v>
      </c>
      <c r="I24" s="99">
        <f t="shared" si="4"/>
        <v>493</v>
      </c>
      <c r="J24" s="99">
        <v>252</v>
      </c>
      <c r="K24" s="99">
        <v>241</v>
      </c>
      <c r="L24" s="99">
        <f t="shared" si="5"/>
        <v>559</v>
      </c>
      <c r="M24" s="99">
        <v>291</v>
      </c>
      <c r="N24" s="99">
        <v>268</v>
      </c>
      <c r="O24" s="99">
        <f t="shared" si="6"/>
        <v>571</v>
      </c>
      <c r="P24" s="99">
        <v>301</v>
      </c>
      <c r="Q24" s="99">
        <v>270</v>
      </c>
      <c r="R24" s="99">
        <f t="shared" si="7"/>
        <v>572</v>
      </c>
      <c r="S24" s="99">
        <v>293</v>
      </c>
      <c r="T24" s="99">
        <v>279</v>
      </c>
      <c r="U24" s="99">
        <f t="shared" si="8"/>
        <v>568</v>
      </c>
      <c r="V24" s="99">
        <v>281</v>
      </c>
      <c r="W24" s="99">
        <v>287</v>
      </c>
      <c r="X24" s="99">
        <f t="shared" si="9"/>
        <v>633</v>
      </c>
      <c r="Y24" s="99">
        <v>316</v>
      </c>
      <c r="Z24" s="99">
        <v>317</v>
      </c>
      <c r="AA24" s="302">
        <v>146</v>
      </c>
    </row>
    <row r="25" spans="1:27" ht="13.5" customHeight="1">
      <c r="A25" s="176"/>
      <c r="B25" s="97"/>
      <c r="C25" s="98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302"/>
    </row>
    <row r="26" spans="1:27" s="174" customFormat="1" ht="13.5" customHeight="1">
      <c r="A26" s="1242" t="s">
        <v>1011</v>
      </c>
      <c r="B26" s="1895"/>
      <c r="C26" s="1160">
        <f aca="true" t="shared" si="10" ref="C26:AA26">SUM(C28,C32,C38,C41,C50,C59,C68,C71,C54)</f>
        <v>182</v>
      </c>
      <c r="D26" s="1161">
        <f t="shared" si="10"/>
        <v>74</v>
      </c>
      <c r="E26" s="1161">
        <f t="shared" si="10"/>
        <v>1500</v>
      </c>
      <c r="F26" s="1161">
        <f t="shared" si="10"/>
        <v>36187</v>
      </c>
      <c r="G26" s="1161">
        <f t="shared" si="10"/>
        <v>18526</v>
      </c>
      <c r="H26" s="1161">
        <f t="shared" si="10"/>
        <v>17661</v>
      </c>
      <c r="I26" s="1161">
        <f t="shared" si="10"/>
        <v>4861</v>
      </c>
      <c r="J26" s="1161">
        <f t="shared" si="10"/>
        <v>2437</v>
      </c>
      <c r="K26" s="1161">
        <f t="shared" si="10"/>
        <v>2424</v>
      </c>
      <c r="L26" s="1161">
        <f t="shared" si="10"/>
        <v>5661</v>
      </c>
      <c r="M26" s="1161">
        <f t="shared" si="10"/>
        <v>2916</v>
      </c>
      <c r="N26" s="1161">
        <f t="shared" si="10"/>
        <v>2745</v>
      </c>
      <c r="O26" s="1161">
        <f t="shared" si="10"/>
        <v>5804</v>
      </c>
      <c r="P26" s="1161">
        <f t="shared" si="10"/>
        <v>3034</v>
      </c>
      <c r="Q26" s="1161">
        <f t="shared" si="10"/>
        <v>2770</v>
      </c>
      <c r="R26" s="1161">
        <f t="shared" si="10"/>
        <v>6316</v>
      </c>
      <c r="S26" s="1161">
        <f t="shared" si="10"/>
        <v>3286</v>
      </c>
      <c r="T26" s="1161">
        <f t="shared" si="10"/>
        <v>3030</v>
      </c>
      <c r="U26" s="1161">
        <f t="shared" si="10"/>
        <v>6685</v>
      </c>
      <c r="V26" s="1161">
        <f t="shared" si="10"/>
        <v>3349</v>
      </c>
      <c r="W26" s="1161">
        <f t="shared" si="10"/>
        <v>3336</v>
      </c>
      <c r="X26" s="1161">
        <f t="shared" si="10"/>
        <v>6860</v>
      </c>
      <c r="Y26" s="1161">
        <f t="shared" si="10"/>
        <v>3504</v>
      </c>
      <c r="Z26" s="1161">
        <f t="shared" si="10"/>
        <v>3356</v>
      </c>
      <c r="AA26" s="1164">
        <f t="shared" si="10"/>
        <v>2089</v>
      </c>
    </row>
    <row r="27" spans="1:27" ht="13.5" customHeight="1">
      <c r="A27" s="132"/>
      <c r="B27" s="1163"/>
      <c r="C27" s="98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302"/>
    </row>
    <row r="28" spans="1:27" ht="13.5" customHeight="1">
      <c r="A28" s="1896" t="s">
        <v>1012</v>
      </c>
      <c r="B28" s="1897"/>
      <c r="C28" s="98">
        <f aca="true" t="shared" si="11" ref="C28:AA28">SUM(C29:C30)</f>
        <v>7</v>
      </c>
      <c r="D28" s="99">
        <f t="shared" si="11"/>
        <v>0</v>
      </c>
      <c r="E28" s="99">
        <f t="shared" si="11"/>
        <v>74</v>
      </c>
      <c r="F28" s="99">
        <f t="shared" si="11"/>
        <v>2306</v>
      </c>
      <c r="G28" s="99">
        <f t="shared" si="11"/>
        <v>1154</v>
      </c>
      <c r="H28" s="99">
        <f t="shared" si="11"/>
        <v>1152</v>
      </c>
      <c r="I28" s="99">
        <f t="shared" si="11"/>
        <v>317</v>
      </c>
      <c r="J28" s="99">
        <f t="shared" si="11"/>
        <v>143</v>
      </c>
      <c r="K28" s="99">
        <f t="shared" si="11"/>
        <v>174</v>
      </c>
      <c r="L28" s="99">
        <f t="shared" si="11"/>
        <v>351</v>
      </c>
      <c r="M28" s="99">
        <f t="shared" si="11"/>
        <v>184</v>
      </c>
      <c r="N28" s="99">
        <f t="shared" si="11"/>
        <v>167</v>
      </c>
      <c r="O28" s="99">
        <f t="shared" si="11"/>
        <v>379</v>
      </c>
      <c r="P28" s="99">
        <f t="shared" si="11"/>
        <v>196</v>
      </c>
      <c r="Q28" s="99">
        <f t="shared" si="11"/>
        <v>183</v>
      </c>
      <c r="R28" s="99">
        <f t="shared" si="11"/>
        <v>408</v>
      </c>
      <c r="S28" s="99">
        <f t="shared" si="11"/>
        <v>201</v>
      </c>
      <c r="T28" s="99">
        <f t="shared" si="11"/>
        <v>207</v>
      </c>
      <c r="U28" s="99">
        <f t="shared" si="11"/>
        <v>415</v>
      </c>
      <c r="V28" s="99">
        <f t="shared" si="11"/>
        <v>206</v>
      </c>
      <c r="W28" s="99">
        <f t="shared" si="11"/>
        <v>209</v>
      </c>
      <c r="X28" s="99">
        <f t="shared" si="11"/>
        <v>436</v>
      </c>
      <c r="Y28" s="99">
        <f t="shared" si="11"/>
        <v>224</v>
      </c>
      <c r="Z28" s="99">
        <f t="shared" si="11"/>
        <v>212</v>
      </c>
      <c r="AA28" s="302">
        <f t="shared" si="11"/>
        <v>98</v>
      </c>
    </row>
    <row r="29" spans="1:27" ht="13.5" customHeight="1">
      <c r="A29" s="176"/>
      <c r="B29" s="97" t="s">
        <v>971</v>
      </c>
      <c r="C29" s="98">
        <v>5</v>
      </c>
      <c r="D29" s="100">
        <v>0</v>
      </c>
      <c r="E29" s="99">
        <v>44</v>
      </c>
      <c r="F29" s="99">
        <f>SUM(G29:H29)</f>
        <v>1344</v>
      </c>
      <c r="G29" s="99">
        <f>SUM(J29+M29+P29+S29+V29+Y29)</f>
        <v>680</v>
      </c>
      <c r="H29" s="99">
        <f>SUM(K29+N29+Q29+T29+W29+Z29)</f>
        <v>664</v>
      </c>
      <c r="I29" s="99">
        <f>SUM(J29:K29)</f>
        <v>177</v>
      </c>
      <c r="J29" s="99">
        <v>83</v>
      </c>
      <c r="K29" s="99">
        <v>94</v>
      </c>
      <c r="L29" s="99">
        <f>SUM(M29:N29)</f>
        <v>224</v>
      </c>
      <c r="M29" s="99">
        <v>124</v>
      </c>
      <c r="N29" s="99">
        <v>100</v>
      </c>
      <c r="O29" s="99">
        <f>SUM(P29:Q29)</f>
        <v>220</v>
      </c>
      <c r="P29" s="99">
        <v>113</v>
      </c>
      <c r="Q29" s="99">
        <v>107</v>
      </c>
      <c r="R29" s="99">
        <f>SUM(S29:T29)</f>
        <v>233</v>
      </c>
      <c r="S29" s="99">
        <v>113</v>
      </c>
      <c r="T29" s="99">
        <v>120</v>
      </c>
      <c r="U29" s="99">
        <f>SUM(V29:W29)</f>
        <v>243</v>
      </c>
      <c r="V29" s="99">
        <v>114</v>
      </c>
      <c r="W29" s="99">
        <v>129</v>
      </c>
      <c r="X29" s="99">
        <f>SUM(Y29:Z29)</f>
        <v>247</v>
      </c>
      <c r="Y29" s="99">
        <v>133</v>
      </c>
      <c r="Z29" s="99">
        <v>114</v>
      </c>
      <c r="AA29" s="302">
        <v>59</v>
      </c>
    </row>
    <row r="30" spans="1:27" ht="13.5" customHeight="1">
      <c r="A30" s="176"/>
      <c r="B30" s="97" t="s">
        <v>972</v>
      </c>
      <c r="C30" s="98">
        <v>2</v>
      </c>
      <c r="D30" s="100">
        <v>0</v>
      </c>
      <c r="E30" s="99">
        <v>30</v>
      </c>
      <c r="F30" s="99">
        <f>SUM(G30:H30)</f>
        <v>962</v>
      </c>
      <c r="G30" s="99">
        <f>SUM(J30+M30+P30+S30+V30+Y30)</f>
        <v>474</v>
      </c>
      <c r="H30" s="99">
        <f>SUM(K30+N30+Q30+T30+W30+Z30)</f>
        <v>488</v>
      </c>
      <c r="I30" s="99">
        <f>SUM(J30:K30)</f>
        <v>140</v>
      </c>
      <c r="J30" s="99">
        <v>60</v>
      </c>
      <c r="K30" s="99">
        <v>80</v>
      </c>
      <c r="L30" s="99">
        <f>SUM(M30:N30)</f>
        <v>127</v>
      </c>
      <c r="M30" s="99">
        <v>60</v>
      </c>
      <c r="N30" s="99">
        <v>67</v>
      </c>
      <c r="O30" s="99">
        <f>SUM(P30:Q30)</f>
        <v>159</v>
      </c>
      <c r="P30" s="99">
        <v>83</v>
      </c>
      <c r="Q30" s="99">
        <v>76</v>
      </c>
      <c r="R30" s="99">
        <f>SUM(S30:T30)</f>
        <v>175</v>
      </c>
      <c r="S30" s="99">
        <v>88</v>
      </c>
      <c r="T30" s="99">
        <v>87</v>
      </c>
      <c r="U30" s="99">
        <f>SUM(V30:W30)</f>
        <v>172</v>
      </c>
      <c r="V30" s="99">
        <v>92</v>
      </c>
      <c r="W30" s="99">
        <v>80</v>
      </c>
      <c r="X30" s="99">
        <f>SUM(Y30:Z30)</f>
        <v>189</v>
      </c>
      <c r="Y30" s="99">
        <v>91</v>
      </c>
      <c r="Z30" s="99">
        <v>98</v>
      </c>
      <c r="AA30" s="302">
        <v>39</v>
      </c>
    </row>
    <row r="31" spans="1:27" ht="13.5" customHeight="1">
      <c r="A31" s="176"/>
      <c r="B31" s="97"/>
      <c r="C31" s="98"/>
      <c r="D31" s="100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302"/>
    </row>
    <row r="32" spans="1:27" ht="13.5" customHeight="1">
      <c r="A32" s="1850" t="s">
        <v>1013</v>
      </c>
      <c r="B32" s="1898"/>
      <c r="C32" s="98">
        <f aca="true" t="shared" si="12" ref="C32:AA32">SUM(C33:C36)</f>
        <v>33</v>
      </c>
      <c r="D32" s="99">
        <f t="shared" si="12"/>
        <v>13</v>
      </c>
      <c r="E32" s="99">
        <f t="shared" si="12"/>
        <v>243</v>
      </c>
      <c r="F32" s="99">
        <f t="shared" si="12"/>
        <v>5260</v>
      </c>
      <c r="G32" s="99">
        <f t="shared" si="12"/>
        <v>2677</v>
      </c>
      <c r="H32" s="99">
        <f t="shared" si="12"/>
        <v>2583</v>
      </c>
      <c r="I32" s="99">
        <f t="shared" si="12"/>
        <v>714</v>
      </c>
      <c r="J32" s="99">
        <f t="shared" si="12"/>
        <v>379</v>
      </c>
      <c r="K32" s="99">
        <f t="shared" si="12"/>
        <v>335</v>
      </c>
      <c r="L32" s="99">
        <f t="shared" si="12"/>
        <v>799</v>
      </c>
      <c r="M32" s="99">
        <f t="shared" si="12"/>
        <v>397</v>
      </c>
      <c r="N32" s="99">
        <f t="shared" si="12"/>
        <v>402</v>
      </c>
      <c r="O32" s="99">
        <f t="shared" si="12"/>
        <v>835</v>
      </c>
      <c r="P32" s="99">
        <f t="shared" si="12"/>
        <v>422</v>
      </c>
      <c r="Q32" s="99">
        <f t="shared" si="12"/>
        <v>413</v>
      </c>
      <c r="R32" s="99">
        <f t="shared" si="12"/>
        <v>971</v>
      </c>
      <c r="S32" s="99">
        <f t="shared" si="12"/>
        <v>497</v>
      </c>
      <c r="T32" s="99">
        <f t="shared" si="12"/>
        <v>474</v>
      </c>
      <c r="U32" s="99">
        <f t="shared" si="12"/>
        <v>956</v>
      </c>
      <c r="V32" s="99">
        <f t="shared" si="12"/>
        <v>504</v>
      </c>
      <c r="W32" s="99">
        <f t="shared" si="12"/>
        <v>452</v>
      </c>
      <c r="X32" s="99">
        <f t="shared" si="12"/>
        <v>985</v>
      </c>
      <c r="Y32" s="99">
        <f t="shared" si="12"/>
        <v>478</v>
      </c>
      <c r="Z32" s="99">
        <f t="shared" si="12"/>
        <v>507</v>
      </c>
      <c r="AA32" s="302">
        <f t="shared" si="12"/>
        <v>346</v>
      </c>
    </row>
    <row r="33" spans="1:27" ht="13.5" customHeight="1">
      <c r="A33" s="176"/>
      <c r="B33" s="97" t="s">
        <v>973</v>
      </c>
      <c r="C33" s="98">
        <v>6</v>
      </c>
      <c r="D33" s="100">
        <v>0</v>
      </c>
      <c r="E33" s="99">
        <v>67</v>
      </c>
      <c r="F33" s="99">
        <f>SUM(G33:H33)</f>
        <v>1937</v>
      </c>
      <c r="G33" s="99">
        <f aca="true" t="shared" si="13" ref="G33:H36">SUM(J33+M33+P33+S33+V33+Y33)</f>
        <v>997</v>
      </c>
      <c r="H33" s="99">
        <f t="shared" si="13"/>
        <v>940</v>
      </c>
      <c r="I33" s="99">
        <f>SUM(J33:K33)</f>
        <v>293</v>
      </c>
      <c r="J33" s="99">
        <v>148</v>
      </c>
      <c r="K33" s="99">
        <v>145</v>
      </c>
      <c r="L33" s="99">
        <f>SUM(M33:N33)</f>
        <v>300</v>
      </c>
      <c r="M33" s="99">
        <v>157</v>
      </c>
      <c r="N33" s="99">
        <v>143</v>
      </c>
      <c r="O33" s="99">
        <f>SUM(P33:Q33)</f>
        <v>302</v>
      </c>
      <c r="P33" s="99">
        <v>160</v>
      </c>
      <c r="Q33" s="99">
        <v>142</v>
      </c>
      <c r="R33" s="99">
        <f>SUM(S33:T33)</f>
        <v>368</v>
      </c>
      <c r="S33" s="99">
        <v>196</v>
      </c>
      <c r="T33" s="99">
        <v>172</v>
      </c>
      <c r="U33" s="99">
        <f>SUM(V33:W33)</f>
        <v>325</v>
      </c>
      <c r="V33" s="99">
        <v>175</v>
      </c>
      <c r="W33" s="99">
        <v>150</v>
      </c>
      <c r="X33" s="99">
        <f>SUM(Y33:Z33)</f>
        <v>349</v>
      </c>
      <c r="Y33" s="99">
        <v>161</v>
      </c>
      <c r="Z33" s="99">
        <v>188</v>
      </c>
      <c r="AA33" s="302">
        <v>90</v>
      </c>
    </row>
    <row r="34" spans="1:27" ht="13.5" customHeight="1">
      <c r="A34" s="176"/>
      <c r="B34" s="97" t="s">
        <v>974</v>
      </c>
      <c r="C34" s="98">
        <v>12</v>
      </c>
      <c r="D34" s="99">
        <v>2</v>
      </c>
      <c r="E34" s="99">
        <v>60</v>
      </c>
      <c r="F34" s="99">
        <f>SUM(G34:H34)</f>
        <v>998</v>
      </c>
      <c r="G34" s="99">
        <f t="shared" si="13"/>
        <v>503</v>
      </c>
      <c r="H34" s="99">
        <f t="shared" si="13"/>
        <v>495</v>
      </c>
      <c r="I34" s="99">
        <f>SUM(J34:K34)</f>
        <v>126</v>
      </c>
      <c r="J34" s="99">
        <v>66</v>
      </c>
      <c r="K34" s="99">
        <v>60</v>
      </c>
      <c r="L34" s="99">
        <f>SUM(M34:N34)</f>
        <v>140</v>
      </c>
      <c r="M34" s="99">
        <v>59</v>
      </c>
      <c r="N34" s="99">
        <v>81</v>
      </c>
      <c r="O34" s="99">
        <f>SUM(P34:Q34)</f>
        <v>151</v>
      </c>
      <c r="P34" s="99">
        <v>75</v>
      </c>
      <c r="Q34" s="99">
        <v>76</v>
      </c>
      <c r="R34" s="99">
        <f>SUM(S34:T34)</f>
        <v>197</v>
      </c>
      <c r="S34" s="99">
        <v>94</v>
      </c>
      <c r="T34" s="99">
        <v>103</v>
      </c>
      <c r="U34" s="99">
        <f>SUM(V34:W34)</f>
        <v>198</v>
      </c>
      <c r="V34" s="99">
        <v>111</v>
      </c>
      <c r="W34" s="99">
        <v>87</v>
      </c>
      <c r="X34" s="99">
        <f>SUM(Y34:Z34)</f>
        <v>186</v>
      </c>
      <c r="Y34" s="99">
        <v>98</v>
      </c>
      <c r="Z34" s="99">
        <v>88</v>
      </c>
      <c r="AA34" s="302">
        <v>90</v>
      </c>
    </row>
    <row r="35" spans="1:27" ht="13.5" customHeight="1">
      <c r="A35" s="176"/>
      <c r="B35" s="97" t="s">
        <v>975</v>
      </c>
      <c r="C35" s="98">
        <v>8</v>
      </c>
      <c r="D35" s="99">
        <v>7</v>
      </c>
      <c r="E35" s="99">
        <v>64</v>
      </c>
      <c r="F35" s="99">
        <f>SUM(G35:H35)</f>
        <v>1192</v>
      </c>
      <c r="G35" s="99">
        <f t="shared" si="13"/>
        <v>616</v>
      </c>
      <c r="H35" s="99">
        <f t="shared" si="13"/>
        <v>576</v>
      </c>
      <c r="I35" s="99">
        <f>SUM(J35:K35)</f>
        <v>135</v>
      </c>
      <c r="J35" s="99">
        <v>80</v>
      </c>
      <c r="K35" s="99">
        <v>55</v>
      </c>
      <c r="L35" s="99">
        <f>SUM(M35:N35)</f>
        <v>196</v>
      </c>
      <c r="M35" s="99">
        <v>105</v>
      </c>
      <c r="N35" s="99">
        <v>91</v>
      </c>
      <c r="O35" s="99">
        <f>SUM(P35:Q35)</f>
        <v>188</v>
      </c>
      <c r="P35" s="99">
        <v>96</v>
      </c>
      <c r="Q35" s="99">
        <v>92</v>
      </c>
      <c r="R35" s="99">
        <f>SUM(S35:T35)</f>
        <v>219</v>
      </c>
      <c r="S35" s="99">
        <v>111</v>
      </c>
      <c r="T35" s="99">
        <v>108</v>
      </c>
      <c r="U35" s="99">
        <f>SUM(V35:W35)</f>
        <v>217</v>
      </c>
      <c r="V35" s="99">
        <v>117</v>
      </c>
      <c r="W35" s="99">
        <v>100</v>
      </c>
      <c r="X35" s="99">
        <f>SUM(Y35:Z35)</f>
        <v>237</v>
      </c>
      <c r="Y35" s="99">
        <v>107</v>
      </c>
      <c r="Z35" s="99">
        <v>130</v>
      </c>
      <c r="AA35" s="302">
        <v>91</v>
      </c>
    </row>
    <row r="36" spans="1:27" ht="13.5" customHeight="1">
      <c r="A36" s="176"/>
      <c r="B36" s="97" t="s">
        <v>976</v>
      </c>
      <c r="C36" s="98">
        <v>7</v>
      </c>
      <c r="D36" s="100">
        <v>4</v>
      </c>
      <c r="E36" s="99">
        <v>52</v>
      </c>
      <c r="F36" s="99">
        <f>SUM(G36:H36)</f>
        <v>1133</v>
      </c>
      <c r="G36" s="99">
        <f t="shared" si="13"/>
        <v>561</v>
      </c>
      <c r="H36" s="99">
        <f t="shared" si="13"/>
        <v>572</v>
      </c>
      <c r="I36" s="99">
        <f>SUM(J36:K36)</f>
        <v>160</v>
      </c>
      <c r="J36" s="99">
        <v>85</v>
      </c>
      <c r="K36" s="99">
        <v>75</v>
      </c>
      <c r="L36" s="99">
        <f>SUM(M36:N36)</f>
        <v>163</v>
      </c>
      <c r="M36" s="99">
        <v>76</v>
      </c>
      <c r="N36" s="99">
        <v>87</v>
      </c>
      <c r="O36" s="99">
        <f>SUM(P36:Q36)</f>
        <v>194</v>
      </c>
      <c r="P36" s="99">
        <v>91</v>
      </c>
      <c r="Q36" s="99">
        <v>103</v>
      </c>
      <c r="R36" s="99">
        <f>SUM(S36:T36)</f>
        <v>187</v>
      </c>
      <c r="S36" s="99">
        <v>96</v>
      </c>
      <c r="T36" s="99">
        <v>91</v>
      </c>
      <c r="U36" s="99">
        <f>SUM(V36:W36)</f>
        <v>216</v>
      </c>
      <c r="V36" s="99">
        <v>101</v>
      </c>
      <c r="W36" s="99">
        <v>115</v>
      </c>
      <c r="X36" s="99">
        <f>SUM(Y36:Z36)</f>
        <v>213</v>
      </c>
      <c r="Y36" s="99">
        <v>112</v>
      </c>
      <c r="Z36" s="99">
        <v>101</v>
      </c>
      <c r="AA36" s="302">
        <v>75</v>
      </c>
    </row>
    <row r="37" spans="1:27" ht="13.5" customHeight="1">
      <c r="A37" s="176"/>
      <c r="B37" s="97"/>
      <c r="C37" s="98"/>
      <c r="D37" s="100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302"/>
    </row>
    <row r="38" spans="1:27" ht="13.5" customHeight="1">
      <c r="A38" s="1850" t="s">
        <v>1014</v>
      </c>
      <c r="B38" s="1898"/>
      <c r="C38" s="98">
        <f aca="true" t="shared" si="14" ref="C38:AA38">SUM(C39)</f>
        <v>8</v>
      </c>
      <c r="D38" s="99">
        <f t="shared" si="14"/>
        <v>3</v>
      </c>
      <c r="E38" s="99">
        <f t="shared" si="14"/>
        <v>55</v>
      </c>
      <c r="F38" s="99">
        <f t="shared" si="14"/>
        <v>983</v>
      </c>
      <c r="G38" s="99">
        <f t="shared" si="14"/>
        <v>481</v>
      </c>
      <c r="H38" s="99">
        <f t="shared" si="14"/>
        <v>502</v>
      </c>
      <c r="I38" s="99">
        <f t="shared" si="14"/>
        <v>128</v>
      </c>
      <c r="J38" s="99">
        <f t="shared" si="14"/>
        <v>60</v>
      </c>
      <c r="K38" s="99">
        <f t="shared" si="14"/>
        <v>68</v>
      </c>
      <c r="L38" s="99">
        <f t="shared" si="14"/>
        <v>159</v>
      </c>
      <c r="M38" s="99">
        <f t="shared" si="14"/>
        <v>81</v>
      </c>
      <c r="N38" s="99">
        <f t="shared" si="14"/>
        <v>78</v>
      </c>
      <c r="O38" s="99">
        <f t="shared" si="14"/>
        <v>146</v>
      </c>
      <c r="P38" s="99">
        <f t="shared" si="14"/>
        <v>77</v>
      </c>
      <c r="Q38" s="99">
        <f t="shared" si="14"/>
        <v>69</v>
      </c>
      <c r="R38" s="99">
        <f t="shared" si="14"/>
        <v>177</v>
      </c>
      <c r="S38" s="99">
        <f t="shared" si="14"/>
        <v>95</v>
      </c>
      <c r="T38" s="99">
        <f t="shared" si="14"/>
        <v>82</v>
      </c>
      <c r="U38" s="99">
        <f t="shared" si="14"/>
        <v>175</v>
      </c>
      <c r="V38" s="99">
        <f t="shared" si="14"/>
        <v>81</v>
      </c>
      <c r="W38" s="99">
        <f t="shared" si="14"/>
        <v>94</v>
      </c>
      <c r="X38" s="99">
        <f t="shared" si="14"/>
        <v>198</v>
      </c>
      <c r="Y38" s="99">
        <f t="shared" si="14"/>
        <v>87</v>
      </c>
      <c r="Z38" s="99">
        <f t="shared" si="14"/>
        <v>111</v>
      </c>
      <c r="AA38" s="302">
        <f t="shared" si="14"/>
        <v>78</v>
      </c>
    </row>
    <row r="39" spans="1:27" ht="13.5" customHeight="1">
      <c r="A39" s="176"/>
      <c r="B39" s="97" t="s">
        <v>977</v>
      </c>
      <c r="C39" s="98">
        <v>8</v>
      </c>
      <c r="D39" s="100">
        <v>3</v>
      </c>
      <c r="E39" s="99">
        <v>55</v>
      </c>
      <c r="F39" s="99">
        <f>SUM(G39:H39)</f>
        <v>983</v>
      </c>
      <c r="G39" s="99">
        <f>SUM(J39+M39+P39+S39+V39+Y39)</f>
        <v>481</v>
      </c>
      <c r="H39" s="99">
        <f>SUM(K39+N39+Q39+T39+W39+Z39)</f>
        <v>502</v>
      </c>
      <c r="I39" s="99">
        <f>SUM(J39:K39)</f>
        <v>128</v>
      </c>
      <c r="J39" s="99">
        <v>60</v>
      </c>
      <c r="K39" s="99">
        <v>68</v>
      </c>
      <c r="L39" s="99">
        <f>SUM(M39:N39)</f>
        <v>159</v>
      </c>
      <c r="M39" s="99">
        <v>81</v>
      </c>
      <c r="N39" s="99">
        <v>78</v>
      </c>
      <c r="O39" s="99">
        <f>SUM(P39:Q39)</f>
        <v>146</v>
      </c>
      <c r="P39" s="99">
        <v>77</v>
      </c>
      <c r="Q39" s="99">
        <v>69</v>
      </c>
      <c r="R39" s="99">
        <f>SUM(S39:T39)</f>
        <v>177</v>
      </c>
      <c r="S39" s="99">
        <v>95</v>
      </c>
      <c r="T39" s="99">
        <v>82</v>
      </c>
      <c r="U39" s="99">
        <f>SUM(V39:W39)</f>
        <v>175</v>
      </c>
      <c r="V39" s="99">
        <v>81</v>
      </c>
      <c r="W39" s="99">
        <v>94</v>
      </c>
      <c r="X39" s="99">
        <f>SUM(Y39:Z39)</f>
        <v>198</v>
      </c>
      <c r="Y39" s="99">
        <v>87</v>
      </c>
      <c r="Z39" s="99">
        <v>111</v>
      </c>
      <c r="AA39" s="302">
        <v>78</v>
      </c>
    </row>
    <row r="40" spans="1:27" ht="13.5" customHeight="1">
      <c r="A40" s="176"/>
      <c r="B40" s="97"/>
      <c r="C40" s="98"/>
      <c r="D40" s="100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302"/>
    </row>
    <row r="41" spans="1:27" ht="13.5" customHeight="1">
      <c r="A41" s="1850" t="s">
        <v>1015</v>
      </c>
      <c r="B41" s="1898"/>
      <c r="C41" s="98">
        <f aca="true" t="shared" si="15" ref="C41:AA41">SUM(C42:C48)</f>
        <v>36</v>
      </c>
      <c r="D41" s="99">
        <f t="shared" si="15"/>
        <v>28</v>
      </c>
      <c r="E41" s="99">
        <f t="shared" si="15"/>
        <v>308</v>
      </c>
      <c r="F41" s="99">
        <f t="shared" si="15"/>
        <v>6896</v>
      </c>
      <c r="G41" s="99">
        <f t="shared" si="15"/>
        <v>3584</v>
      </c>
      <c r="H41" s="99">
        <f t="shared" si="15"/>
        <v>3312</v>
      </c>
      <c r="I41" s="99">
        <f t="shared" si="15"/>
        <v>866</v>
      </c>
      <c r="J41" s="99">
        <f t="shared" si="15"/>
        <v>429</v>
      </c>
      <c r="K41" s="99">
        <f t="shared" si="15"/>
        <v>437</v>
      </c>
      <c r="L41" s="99">
        <f t="shared" si="15"/>
        <v>1110</v>
      </c>
      <c r="M41" s="99">
        <f t="shared" si="15"/>
        <v>567</v>
      </c>
      <c r="N41" s="99">
        <f t="shared" si="15"/>
        <v>543</v>
      </c>
      <c r="O41" s="99">
        <f t="shared" si="15"/>
        <v>1078</v>
      </c>
      <c r="P41" s="99">
        <f t="shared" si="15"/>
        <v>594</v>
      </c>
      <c r="Q41" s="99">
        <f t="shared" si="15"/>
        <v>484</v>
      </c>
      <c r="R41" s="99">
        <f t="shared" si="15"/>
        <v>1192</v>
      </c>
      <c r="S41" s="99">
        <f t="shared" si="15"/>
        <v>641</v>
      </c>
      <c r="T41" s="99">
        <f t="shared" si="15"/>
        <v>551</v>
      </c>
      <c r="U41" s="99">
        <f t="shared" si="15"/>
        <v>1299</v>
      </c>
      <c r="V41" s="99">
        <f t="shared" si="15"/>
        <v>665</v>
      </c>
      <c r="W41" s="99">
        <f t="shared" si="15"/>
        <v>634</v>
      </c>
      <c r="X41" s="99">
        <f t="shared" si="15"/>
        <v>1351</v>
      </c>
      <c r="Y41" s="99">
        <f t="shared" si="15"/>
        <v>688</v>
      </c>
      <c r="Z41" s="99">
        <f t="shared" si="15"/>
        <v>663</v>
      </c>
      <c r="AA41" s="302">
        <f t="shared" si="15"/>
        <v>431</v>
      </c>
    </row>
    <row r="42" spans="1:27" ht="13.5" customHeight="1">
      <c r="A42" s="176"/>
      <c r="B42" s="97" t="s">
        <v>978</v>
      </c>
      <c r="C42" s="98">
        <v>4</v>
      </c>
      <c r="D42" s="99">
        <v>4</v>
      </c>
      <c r="E42" s="99">
        <v>39</v>
      </c>
      <c r="F42" s="99">
        <f aca="true" t="shared" si="16" ref="F42:F48">SUM(G42:H42)</f>
        <v>912</v>
      </c>
      <c r="G42" s="99">
        <f aca="true" t="shared" si="17" ref="G42:H48">SUM(J42+M42+P42+S42+V42+Y42)</f>
        <v>477</v>
      </c>
      <c r="H42" s="99">
        <f t="shared" si="17"/>
        <v>435</v>
      </c>
      <c r="I42" s="99">
        <f aca="true" t="shared" si="18" ref="I42:I48">SUM(J42:K42)</f>
        <v>117</v>
      </c>
      <c r="J42" s="99">
        <v>51</v>
      </c>
      <c r="K42" s="99">
        <v>66</v>
      </c>
      <c r="L42" s="99">
        <f aca="true" t="shared" si="19" ref="L42:L48">SUM(M42:N42)</f>
        <v>150</v>
      </c>
      <c r="M42" s="99">
        <v>88</v>
      </c>
      <c r="N42" s="99">
        <v>62</v>
      </c>
      <c r="O42" s="99">
        <f aca="true" t="shared" si="20" ref="O42:O48">SUM(P42:Q42)</f>
        <v>165</v>
      </c>
      <c r="P42" s="99">
        <v>81</v>
      </c>
      <c r="Q42" s="99">
        <v>84</v>
      </c>
      <c r="R42" s="99">
        <f aca="true" t="shared" si="21" ref="R42:R48">SUM(S42:T42)</f>
        <v>146</v>
      </c>
      <c r="S42" s="99">
        <v>85</v>
      </c>
      <c r="T42" s="99">
        <v>61</v>
      </c>
      <c r="U42" s="99">
        <f aca="true" t="shared" si="22" ref="U42:U48">SUM(V42:W42)</f>
        <v>167</v>
      </c>
      <c r="V42" s="99">
        <v>81</v>
      </c>
      <c r="W42" s="99">
        <v>86</v>
      </c>
      <c r="X42" s="99">
        <f aca="true" t="shared" si="23" ref="X42:X48">SUM(Y42:Z42)</f>
        <v>167</v>
      </c>
      <c r="Y42" s="99">
        <v>91</v>
      </c>
      <c r="Z42" s="99">
        <v>76</v>
      </c>
      <c r="AA42" s="302">
        <v>52</v>
      </c>
    </row>
    <row r="43" spans="1:27" ht="13.5" customHeight="1">
      <c r="A43" s="176"/>
      <c r="B43" s="97" t="s">
        <v>979</v>
      </c>
      <c r="C43" s="98">
        <v>8</v>
      </c>
      <c r="D43" s="100">
        <v>4</v>
      </c>
      <c r="E43" s="99">
        <v>64</v>
      </c>
      <c r="F43" s="99">
        <f t="shared" si="16"/>
        <v>1494</v>
      </c>
      <c r="G43" s="99">
        <f t="shared" si="17"/>
        <v>807</v>
      </c>
      <c r="H43" s="99">
        <f t="shared" si="17"/>
        <v>687</v>
      </c>
      <c r="I43" s="99">
        <f t="shared" si="18"/>
        <v>170</v>
      </c>
      <c r="J43" s="99">
        <v>84</v>
      </c>
      <c r="K43" s="99">
        <v>86</v>
      </c>
      <c r="L43" s="99">
        <f t="shared" si="19"/>
        <v>251</v>
      </c>
      <c r="M43" s="99">
        <v>144</v>
      </c>
      <c r="N43" s="99">
        <v>107</v>
      </c>
      <c r="O43" s="99">
        <f t="shared" si="20"/>
        <v>219</v>
      </c>
      <c r="P43" s="99">
        <v>128</v>
      </c>
      <c r="Q43" s="99">
        <v>91</v>
      </c>
      <c r="R43" s="99">
        <f t="shared" si="21"/>
        <v>260</v>
      </c>
      <c r="S43" s="99">
        <v>128</v>
      </c>
      <c r="T43" s="99">
        <v>132</v>
      </c>
      <c r="U43" s="99">
        <f t="shared" si="22"/>
        <v>296</v>
      </c>
      <c r="V43" s="99">
        <v>155</v>
      </c>
      <c r="W43" s="99">
        <v>141</v>
      </c>
      <c r="X43" s="99">
        <f t="shared" si="23"/>
        <v>298</v>
      </c>
      <c r="Y43" s="99">
        <v>168</v>
      </c>
      <c r="Z43" s="99">
        <v>130</v>
      </c>
      <c r="AA43" s="302">
        <v>90</v>
      </c>
    </row>
    <row r="44" spans="1:27" ht="13.5" customHeight="1">
      <c r="A44" s="176"/>
      <c r="B44" s="97" t="s">
        <v>980</v>
      </c>
      <c r="C44" s="98">
        <v>4</v>
      </c>
      <c r="D44" s="100">
        <v>4</v>
      </c>
      <c r="E44" s="99">
        <v>38</v>
      </c>
      <c r="F44" s="99">
        <f t="shared" si="16"/>
        <v>810</v>
      </c>
      <c r="G44" s="99">
        <f t="shared" si="17"/>
        <v>410</v>
      </c>
      <c r="H44" s="99">
        <f t="shared" si="17"/>
        <v>400</v>
      </c>
      <c r="I44" s="99">
        <f t="shared" si="18"/>
        <v>96</v>
      </c>
      <c r="J44" s="99">
        <v>40</v>
      </c>
      <c r="K44" s="99">
        <v>56</v>
      </c>
      <c r="L44" s="99">
        <f t="shared" si="19"/>
        <v>138</v>
      </c>
      <c r="M44" s="99">
        <v>71</v>
      </c>
      <c r="N44" s="99">
        <v>67</v>
      </c>
      <c r="O44" s="99">
        <f t="shared" si="20"/>
        <v>118</v>
      </c>
      <c r="P44" s="99">
        <v>71</v>
      </c>
      <c r="Q44" s="99">
        <v>47</v>
      </c>
      <c r="R44" s="99">
        <f t="shared" si="21"/>
        <v>153</v>
      </c>
      <c r="S44" s="99">
        <v>90</v>
      </c>
      <c r="T44" s="99">
        <v>63</v>
      </c>
      <c r="U44" s="99">
        <f t="shared" si="22"/>
        <v>151</v>
      </c>
      <c r="V44" s="99">
        <v>66</v>
      </c>
      <c r="W44" s="99">
        <v>85</v>
      </c>
      <c r="X44" s="99">
        <f t="shared" si="23"/>
        <v>154</v>
      </c>
      <c r="Y44" s="99">
        <v>72</v>
      </c>
      <c r="Z44" s="99">
        <v>82</v>
      </c>
      <c r="AA44" s="302">
        <v>55</v>
      </c>
    </row>
    <row r="45" spans="1:27" ht="13.5" customHeight="1">
      <c r="A45" s="176"/>
      <c r="B45" s="97" t="s">
        <v>981</v>
      </c>
      <c r="C45" s="98">
        <v>7</v>
      </c>
      <c r="D45" s="99">
        <v>2</v>
      </c>
      <c r="E45" s="99">
        <v>54</v>
      </c>
      <c r="F45" s="99">
        <f t="shared" si="16"/>
        <v>1386</v>
      </c>
      <c r="G45" s="99">
        <f t="shared" si="17"/>
        <v>716</v>
      </c>
      <c r="H45" s="99">
        <f t="shared" si="17"/>
        <v>670</v>
      </c>
      <c r="I45" s="99">
        <f t="shared" si="18"/>
        <v>196</v>
      </c>
      <c r="J45" s="99">
        <v>104</v>
      </c>
      <c r="K45" s="99">
        <v>92</v>
      </c>
      <c r="L45" s="99">
        <f t="shared" si="19"/>
        <v>215</v>
      </c>
      <c r="M45" s="99">
        <v>105</v>
      </c>
      <c r="N45" s="99">
        <v>110</v>
      </c>
      <c r="O45" s="99">
        <f t="shared" si="20"/>
        <v>220</v>
      </c>
      <c r="P45" s="99">
        <v>112</v>
      </c>
      <c r="Q45" s="99">
        <v>108</v>
      </c>
      <c r="R45" s="99">
        <f t="shared" si="21"/>
        <v>225</v>
      </c>
      <c r="S45" s="99">
        <v>132</v>
      </c>
      <c r="T45" s="99">
        <v>93</v>
      </c>
      <c r="U45" s="99">
        <f t="shared" si="22"/>
        <v>243</v>
      </c>
      <c r="V45" s="99">
        <v>133</v>
      </c>
      <c r="W45" s="99">
        <v>110</v>
      </c>
      <c r="X45" s="99">
        <f t="shared" si="23"/>
        <v>287</v>
      </c>
      <c r="Y45" s="99">
        <v>130</v>
      </c>
      <c r="Z45" s="99">
        <v>157</v>
      </c>
      <c r="AA45" s="302">
        <v>74</v>
      </c>
    </row>
    <row r="46" spans="1:27" ht="13.5" customHeight="1">
      <c r="A46" s="176"/>
      <c r="B46" s="97" t="s">
        <v>982</v>
      </c>
      <c r="C46" s="98">
        <v>5</v>
      </c>
      <c r="D46" s="100">
        <v>2</v>
      </c>
      <c r="E46" s="99">
        <v>35</v>
      </c>
      <c r="F46" s="99">
        <f t="shared" si="16"/>
        <v>684</v>
      </c>
      <c r="G46" s="99">
        <f t="shared" si="17"/>
        <v>353</v>
      </c>
      <c r="H46" s="99">
        <f t="shared" si="17"/>
        <v>331</v>
      </c>
      <c r="I46" s="99">
        <f t="shared" si="18"/>
        <v>87</v>
      </c>
      <c r="J46" s="99">
        <v>49</v>
      </c>
      <c r="K46" s="99">
        <v>38</v>
      </c>
      <c r="L46" s="99">
        <f t="shared" si="19"/>
        <v>117</v>
      </c>
      <c r="M46" s="99">
        <v>58</v>
      </c>
      <c r="N46" s="99">
        <v>59</v>
      </c>
      <c r="O46" s="99">
        <f t="shared" si="20"/>
        <v>97</v>
      </c>
      <c r="P46" s="99">
        <v>51</v>
      </c>
      <c r="Q46" s="99">
        <v>46</v>
      </c>
      <c r="R46" s="99">
        <f t="shared" si="21"/>
        <v>117</v>
      </c>
      <c r="S46" s="99">
        <v>58</v>
      </c>
      <c r="T46" s="99">
        <v>59</v>
      </c>
      <c r="U46" s="99">
        <f t="shared" si="22"/>
        <v>135</v>
      </c>
      <c r="V46" s="99">
        <v>70</v>
      </c>
      <c r="W46" s="99">
        <v>65</v>
      </c>
      <c r="X46" s="99">
        <f t="shared" si="23"/>
        <v>131</v>
      </c>
      <c r="Y46" s="99">
        <v>67</v>
      </c>
      <c r="Z46" s="99">
        <v>64</v>
      </c>
      <c r="AA46" s="302">
        <v>47</v>
      </c>
    </row>
    <row r="47" spans="1:27" ht="13.5" customHeight="1">
      <c r="A47" s="176"/>
      <c r="B47" s="97" t="s">
        <v>983</v>
      </c>
      <c r="C47" s="98">
        <v>4</v>
      </c>
      <c r="D47" s="99">
        <v>5</v>
      </c>
      <c r="E47" s="99">
        <v>36</v>
      </c>
      <c r="F47" s="99">
        <f t="shared" si="16"/>
        <v>682</v>
      </c>
      <c r="G47" s="99">
        <f t="shared" si="17"/>
        <v>327</v>
      </c>
      <c r="H47" s="99">
        <f t="shared" si="17"/>
        <v>355</v>
      </c>
      <c r="I47" s="99">
        <f t="shared" si="18"/>
        <v>90</v>
      </c>
      <c r="J47" s="99">
        <v>48</v>
      </c>
      <c r="K47" s="99">
        <v>42</v>
      </c>
      <c r="L47" s="99">
        <f t="shared" si="19"/>
        <v>105</v>
      </c>
      <c r="M47" s="99">
        <v>44</v>
      </c>
      <c r="N47" s="99">
        <v>61</v>
      </c>
      <c r="O47" s="99">
        <f t="shared" si="20"/>
        <v>111</v>
      </c>
      <c r="P47" s="99">
        <v>60</v>
      </c>
      <c r="Q47" s="99">
        <v>51</v>
      </c>
      <c r="R47" s="99">
        <f t="shared" si="21"/>
        <v>110</v>
      </c>
      <c r="S47" s="99">
        <v>55</v>
      </c>
      <c r="T47" s="99">
        <v>55</v>
      </c>
      <c r="U47" s="99">
        <f t="shared" si="22"/>
        <v>126</v>
      </c>
      <c r="V47" s="99">
        <v>61</v>
      </c>
      <c r="W47" s="99">
        <v>65</v>
      </c>
      <c r="X47" s="99">
        <f t="shared" si="23"/>
        <v>140</v>
      </c>
      <c r="Y47" s="99">
        <v>59</v>
      </c>
      <c r="Z47" s="99">
        <v>81</v>
      </c>
      <c r="AA47" s="302">
        <v>54</v>
      </c>
    </row>
    <row r="48" spans="1:27" ht="13.5" customHeight="1">
      <c r="A48" s="176"/>
      <c r="B48" s="97" t="s">
        <v>73</v>
      </c>
      <c r="C48" s="98">
        <v>4</v>
      </c>
      <c r="D48" s="99">
        <v>7</v>
      </c>
      <c r="E48" s="99">
        <v>42</v>
      </c>
      <c r="F48" s="99">
        <f t="shared" si="16"/>
        <v>928</v>
      </c>
      <c r="G48" s="99">
        <f t="shared" si="17"/>
        <v>494</v>
      </c>
      <c r="H48" s="99">
        <f t="shared" si="17"/>
        <v>434</v>
      </c>
      <c r="I48" s="99">
        <f t="shared" si="18"/>
        <v>110</v>
      </c>
      <c r="J48" s="99">
        <v>53</v>
      </c>
      <c r="K48" s="99">
        <v>57</v>
      </c>
      <c r="L48" s="99">
        <f t="shared" si="19"/>
        <v>134</v>
      </c>
      <c r="M48" s="99">
        <v>57</v>
      </c>
      <c r="N48" s="99">
        <v>77</v>
      </c>
      <c r="O48" s="99">
        <f t="shared" si="20"/>
        <v>148</v>
      </c>
      <c r="P48" s="99">
        <v>91</v>
      </c>
      <c r="Q48" s="99">
        <v>57</v>
      </c>
      <c r="R48" s="99">
        <f t="shared" si="21"/>
        <v>181</v>
      </c>
      <c r="S48" s="99">
        <v>93</v>
      </c>
      <c r="T48" s="99">
        <v>88</v>
      </c>
      <c r="U48" s="99">
        <f t="shared" si="22"/>
        <v>181</v>
      </c>
      <c r="V48" s="99">
        <v>99</v>
      </c>
      <c r="W48" s="99">
        <v>82</v>
      </c>
      <c r="X48" s="99">
        <f t="shared" si="23"/>
        <v>174</v>
      </c>
      <c r="Y48" s="99">
        <v>101</v>
      </c>
      <c r="Z48" s="99">
        <v>73</v>
      </c>
      <c r="AA48" s="302">
        <v>59</v>
      </c>
    </row>
    <row r="49" spans="1:27" ht="13.5" customHeight="1">
      <c r="A49" s="176"/>
      <c r="B49" s="97"/>
      <c r="C49" s="98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302"/>
    </row>
    <row r="50" spans="1:27" ht="13.5" customHeight="1">
      <c r="A50" s="1850" t="s">
        <v>74</v>
      </c>
      <c r="B50" s="1898"/>
      <c r="C50" s="98">
        <f aca="true" t="shared" si="24" ref="C50:AA50">SUM(C51:C52)</f>
        <v>14</v>
      </c>
      <c r="D50" s="99">
        <f t="shared" si="24"/>
        <v>3</v>
      </c>
      <c r="E50" s="99">
        <f t="shared" si="24"/>
        <v>150</v>
      </c>
      <c r="F50" s="99">
        <f t="shared" si="24"/>
        <v>4337</v>
      </c>
      <c r="G50" s="99">
        <f t="shared" si="24"/>
        <v>2213</v>
      </c>
      <c r="H50" s="99">
        <f t="shared" si="24"/>
        <v>2124</v>
      </c>
      <c r="I50" s="99">
        <f t="shared" si="24"/>
        <v>605</v>
      </c>
      <c r="J50" s="99">
        <f t="shared" si="24"/>
        <v>315</v>
      </c>
      <c r="K50" s="99">
        <f t="shared" si="24"/>
        <v>290</v>
      </c>
      <c r="L50" s="99">
        <f t="shared" si="24"/>
        <v>681</v>
      </c>
      <c r="M50" s="99">
        <f t="shared" si="24"/>
        <v>349</v>
      </c>
      <c r="N50" s="99">
        <f t="shared" si="24"/>
        <v>332</v>
      </c>
      <c r="O50" s="99">
        <f t="shared" si="24"/>
        <v>697</v>
      </c>
      <c r="P50" s="99">
        <f t="shared" si="24"/>
        <v>365</v>
      </c>
      <c r="Q50" s="99">
        <f t="shared" si="24"/>
        <v>332</v>
      </c>
      <c r="R50" s="99">
        <f t="shared" si="24"/>
        <v>717</v>
      </c>
      <c r="S50" s="99">
        <f t="shared" si="24"/>
        <v>367</v>
      </c>
      <c r="T50" s="99">
        <f t="shared" si="24"/>
        <v>350</v>
      </c>
      <c r="U50" s="99">
        <f t="shared" si="24"/>
        <v>816</v>
      </c>
      <c r="V50" s="99">
        <f t="shared" si="24"/>
        <v>388</v>
      </c>
      <c r="W50" s="99">
        <f t="shared" si="24"/>
        <v>428</v>
      </c>
      <c r="X50" s="99">
        <f t="shared" si="24"/>
        <v>821</v>
      </c>
      <c r="Y50" s="99">
        <f t="shared" si="24"/>
        <v>429</v>
      </c>
      <c r="Z50" s="99">
        <f t="shared" si="24"/>
        <v>392</v>
      </c>
      <c r="AA50" s="302">
        <f t="shared" si="24"/>
        <v>204</v>
      </c>
    </row>
    <row r="51" spans="1:27" ht="13.5" customHeight="1">
      <c r="A51" s="176"/>
      <c r="B51" s="97" t="s">
        <v>985</v>
      </c>
      <c r="C51" s="98">
        <v>6</v>
      </c>
      <c r="D51" s="99">
        <v>3</v>
      </c>
      <c r="E51" s="99">
        <v>77</v>
      </c>
      <c r="F51" s="99">
        <f>SUM(G51:H51)</f>
        <v>2319</v>
      </c>
      <c r="G51" s="99">
        <f>SUM(J51+M51+P51+S51+V51+Y51)</f>
        <v>1209</v>
      </c>
      <c r="H51" s="99">
        <f>SUM(K51+N51+Q51+T51+W51+Z51)</f>
        <v>1110</v>
      </c>
      <c r="I51" s="99">
        <f>SUM(J51:K51)</f>
        <v>327</v>
      </c>
      <c r="J51" s="99">
        <v>174</v>
      </c>
      <c r="K51" s="99">
        <v>153</v>
      </c>
      <c r="L51" s="99">
        <f>SUM(M51:N51)</f>
        <v>359</v>
      </c>
      <c r="M51" s="99">
        <v>190</v>
      </c>
      <c r="N51" s="99">
        <v>169</v>
      </c>
      <c r="O51" s="99">
        <f>SUM(P51:Q51)</f>
        <v>383</v>
      </c>
      <c r="P51" s="99">
        <v>203</v>
      </c>
      <c r="Q51" s="99">
        <v>180</v>
      </c>
      <c r="R51" s="99">
        <f>SUM(S51:T51)</f>
        <v>383</v>
      </c>
      <c r="S51" s="99">
        <v>195</v>
      </c>
      <c r="T51" s="99">
        <v>188</v>
      </c>
      <c r="U51" s="99">
        <f>SUM(V51:W51)</f>
        <v>425</v>
      </c>
      <c r="V51" s="99">
        <v>209</v>
      </c>
      <c r="W51" s="99">
        <v>216</v>
      </c>
      <c r="X51" s="99">
        <f>SUM(Y51:Z51)</f>
        <v>442</v>
      </c>
      <c r="Y51" s="99">
        <v>238</v>
      </c>
      <c r="Z51" s="99">
        <v>204</v>
      </c>
      <c r="AA51" s="302">
        <v>101</v>
      </c>
    </row>
    <row r="52" spans="1:27" ht="13.5" customHeight="1">
      <c r="A52" s="176"/>
      <c r="B52" s="97" t="s">
        <v>986</v>
      </c>
      <c r="C52" s="98">
        <v>8</v>
      </c>
      <c r="D52" s="100">
        <v>0</v>
      </c>
      <c r="E52" s="99">
        <v>73</v>
      </c>
      <c r="F52" s="99">
        <f>SUM(G52:H52)</f>
        <v>2018</v>
      </c>
      <c r="G52" s="99">
        <f>SUM(J52+M52+P52+S52+V52+Y52)</f>
        <v>1004</v>
      </c>
      <c r="H52" s="99">
        <f>SUM(K52+N52+Q52+T52+W52+Z52)</f>
        <v>1014</v>
      </c>
      <c r="I52" s="99">
        <f>SUM(J52:K52)</f>
        <v>278</v>
      </c>
      <c r="J52" s="99">
        <v>141</v>
      </c>
      <c r="K52" s="99">
        <v>137</v>
      </c>
      <c r="L52" s="99">
        <f>SUM(M52:N52)</f>
        <v>322</v>
      </c>
      <c r="M52" s="99">
        <v>159</v>
      </c>
      <c r="N52" s="99">
        <v>163</v>
      </c>
      <c r="O52" s="99">
        <f>SUM(P52:Q52)</f>
        <v>314</v>
      </c>
      <c r="P52" s="99">
        <v>162</v>
      </c>
      <c r="Q52" s="99">
        <v>152</v>
      </c>
      <c r="R52" s="99">
        <f>SUM(S52:T52)</f>
        <v>334</v>
      </c>
      <c r="S52" s="99">
        <v>172</v>
      </c>
      <c r="T52" s="99">
        <v>162</v>
      </c>
      <c r="U52" s="99">
        <f>SUM(V52:W52)</f>
        <v>391</v>
      </c>
      <c r="V52" s="99">
        <v>179</v>
      </c>
      <c r="W52" s="99">
        <v>212</v>
      </c>
      <c r="X52" s="99">
        <f>SUM(Y52:Z52)</f>
        <v>379</v>
      </c>
      <c r="Y52" s="99">
        <v>191</v>
      </c>
      <c r="Z52" s="99">
        <v>188</v>
      </c>
      <c r="AA52" s="302">
        <v>103</v>
      </c>
    </row>
    <row r="53" spans="1:27" ht="13.5" customHeight="1">
      <c r="A53" s="176"/>
      <c r="B53" s="97"/>
      <c r="C53" s="98"/>
      <c r="D53" s="100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302"/>
    </row>
    <row r="54" spans="1:27" ht="13.5" customHeight="1">
      <c r="A54" s="1850" t="s">
        <v>75</v>
      </c>
      <c r="B54" s="1898"/>
      <c r="C54" s="100">
        <f aca="true" t="shared" si="25" ref="C54:AA54">SUM(C55:C57)</f>
        <v>22</v>
      </c>
      <c r="D54" s="100">
        <f t="shared" si="25"/>
        <v>15</v>
      </c>
      <c r="E54" s="100">
        <f t="shared" si="25"/>
        <v>184</v>
      </c>
      <c r="F54" s="100">
        <f t="shared" si="25"/>
        <v>3933</v>
      </c>
      <c r="G54" s="100">
        <f t="shared" si="25"/>
        <v>2035</v>
      </c>
      <c r="H54" s="100">
        <f t="shared" si="25"/>
        <v>1898</v>
      </c>
      <c r="I54" s="100">
        <f t="shared" si="25"/>
        <v>518</v>
      </c>
      <c r="J54" s="100">
        <f t="shared" si="25"/>
        <v>263</v>
      </c>
      <c r="K54" s="100">
        <f t="shared" si="25"/>
        <v>255</v>
      </c>
      <c r="L54" s="100">
        <f t="shared" si="25"/>
        <v>610</v>
      </c>
      <c r="M54" s="100">
        <f t="shared" si="25"/>
        <v>335</v>
      </c>
      <c r="N54" s="100">
        <f t="shared" si="25"/>
        <v>275</v>
      </c>
      <c r="O54" s="100">
        <f t="shared" si="25"/>
        <v>658</v>
      </c>
      <c r="P54" s="100">
        <f t="shared" si="25"/>
        <v>348</v>
      </c>
      <c r="Q54" s="100">
        <f t="shared" si="25"/>
        <v>310</v>
      </c>
      <c r="R54" s="100">
        <f t="shared" si="25"/>
        <v>681</v>
      </c>
      <c r="S54" s="100">
        <f t="shared" si="25"/>
        <v>333</v>
      </c>
      <c r="T54" s="100">
        <f t="shared" si="25"/>
        <v>348</v>
      </c>
      <c r="U54" s="100">
        <f t="shared" si="25"/>
        <v>692</v>
      </c>
      <c r="V54" s="100">
        <f t="shared" si="25"/>
        <v>351</v>
      </c>
      <c r="W54" s="100">
        <f t="shared" si="25"/>
        <v>341</v>
      </c>
      <c r="X54" s="100">
        <f t="shared" si="25"/>
        <v>774</v>
      </c>
      <c r="Y54" s="100">
        <f t="shared" si="25"/>
        <v>405</v>
      </c>
      <c r="Z54" s="100">
        <f t="shared" si="25"/>
        <v>369</v>
      </c>
      <c r="AA54" s="281">
        <f t="shared" si="25"/>
        <v>260</v>
      </c>
    </row>
    <row r="55" spans="1:27" ht="13.5" customHeight="1">
      <c r="A55" s="176"/>
      <c r="B55" s="97" t="s">
        <v>987</v>
      </c>
      <c r="C55" s="98">
        <v>9</v>
      </c>
      <c r="D55" s="99">
        <v>4</v>
      </c>
      <c r="E55" s="99">
        <v>58</v>
      </c>
      <c r="F55" s="99">
        <f>SUM(G55:H55)</f>
        <v>1305</v>
      </c>
      <c r="G55" s="99">
        <f aca="true" t="shared" si="26" ref="G55:H57">SUM(J55+M55+P55+S55+V55+Y55)</f>
        <v>677</v>
      </c>
      <c r="H55" s="99">
        <f t="shared" si="26"/>
        <v>628</v>
      </c>
      <c r="I55" s="99">
        <f>SUM(J55:K55)</f>
        <v>181</v>
      </c>
      <c r="J55" s="99">
        <v>85</v>
      </c>
      <c r="K55" s="99">
        <v>96</v>
      </c>
      <c r="L55" s="99">
        <f>SUM(M55:N55)</f>
        <v>227</v>
      </c>
      <c r="M55" s="99">
        <v>122</v>
      </c>
      <c r="N55" s="99">
        <v>105</v>
      </c>
      <c r="O55" s="99">
        <f>SUM(P55:Q55)</f>
        <v>223</v>
      </c>
      <c r="P55" s="99">
        <v>114</v>
      </c>
      <c r="Q55" s="99">
        <v>109</v>
      </c>
      <c r="R55" s="99">
        <f>SUM(S55:T55)</f>
        <v>218</v>
      </c>
      <c r="S55" s="99">
        <v>104</v>
      </c>
      <c r="T55" s="99">
        <v>114</v>
      </c>
      <c r="U55" s="99">
        <f>SUM(V55:W55)</f>
        <v>223</v>
      </c>
      <c r="V55" s="99">
        <v>120</v>
      </c>
      <c r="W55" s="99">
        <v>103</v>
      </c>
      <c r="X55" s="99">
        <f>SUM(Y55:Z55)</f>
        <v>233</v>
      </c>
      <c r="Y55" s="99">
        <v>132</v>
      </c>
      <c r="Z55" s="99">
        <v>101</v>
      </c>
      <c r="AA55" s="302">
        <v>83</v>
      </c>
    </row>
    <row r="56" spans="1:27" ht="13.5" customHeight="1">
      <c r="A56" s="176"/>
      <c r="B56" s="97" t="s">
        <v>988</v>
      </c>
      <c r="C56" s="98">
        <v>8</v>
      </c>
      <c r="D56" s="100">
        <v>2</v>
      </c>
      <c r="E56" s="99">
        <v>67</v>
      </c>
      <c r="F56" s="99">
        <f>SUM(G56:H56)</f>
        <v>1633</v>
      </c>
      <c r="G56" s="99">
        <f t="shared" si="26"/>
        <v>837</v>
      </c>
      <c r="H56" s="99">
        <f t="shared" si="26"/>
        <v>796</v>
      </c>
      <c r="I56" s="99">
        <f>SUM(J56:K56)</f>
        <v>216</v>
      </c>
      <c r="J56" s="99">
        <v>119</v>
      </c>
      <c r="K56" s="99">
        <v>97</v>
      </c>
      <c r="L56" s="99">
        <f>SUM(M56:N56)</f>
        <v>239</v>
      </c>
      <c r="M56" s="99">
        <v>134</v>
      </c>
      <c r="N56" s="99">
        <v>105</v>
      </c>
      <c r="O56" s="99">
        <f>SUM(P56:Q56)</f>
        <v>260</v>
      </c>
      <c r="P56" s="99">
        <v>135</v>
      </c>
      <c r="Q56" s="99">
        <v>125</v>
      </c>
      <c r="R56" s="99">
        <f>SUM(S56:T56)</f>
        <v>297</v>
      </c>
      <c r="S56" s="99">
        <v>143</v>
      </c>
      <c r="T56" s="99">
        <v>154</v>
      </c>
      <c r="U56" s="99">
        <f>SUM(V56:W56)</f>
        <v>291</v>
      </c>
      <c r="V56" s="99">
        <v>139</v>
      </c>
      <c r="W56" s="99">
        <v>152</v>
      </c>
      <c r="X56" s="99">
        <f>SUM(Y56:Z56)</f>
        <v>330</v>
      </c>
      <c r="Y56" s="99">
        <v>167</v>
      </c>
      <c r="Z56" s="99">
        <v>163</v>
      </c>
      <c r="AA56" s="302">
        <v>92</v>
      </c>
    </row>
    <row r="57" spans="1:27" ht="13.5" customHeight="1">
      <c r="A57" s="176"/>
      <c r="B57" s="97" t="s">
        <v>989</v>
      </c>
      <c r="C57" s="98">
        <v>5</v>
      </c>
      <c r="D57" s="99">
        <v>9</v>
      </c>
      <c r="E57" s="99">
        <v>59</v>
      </c>
      <c r="F57" s="99">
        <f>SUM(G57:H57)</f>
        <v>995</v>
      </c>
      <c r="G57" s="99">
        <f t="shared" si="26"/>
        <v>521</v>
      </c>
      <c r="H57" s="99">
        <f t="shared" si="26"/>
        <v>474</v>
      </c>
      <c r="I57" s="99">
        <f>SUM(J57:K57)</f>
        <v>121</v>
      </c>
      <c r="J57" s="99">
        <v>59</v>
      </c>
      <c r="K57" s="99">
        <v>62</v>
      </c>
      <c r="L57" s="99">
        <f>SUM(M57:N57)</f>
        <v>144</v>
      </c>
      <c r="M57" s="99">
        <v>79</v>
      </c>
      <c r="N57" s="99">
        <v>65</v>
      </c>
      <c r="O57" s="99">
        <f>SUM(P57:Q57)</f>
        <v>175</v>
      </c>
      <c r="P57" s="99">
        <v>99</v>
      </c>
      <c r="Q57" s="99">
        <v>76</v>
      </c>
      <c r="R57" s="99">
        <f>SUM(S57:T57)</f>
        <v>166</v>
      </c>
      <c r="S57" s="99">
        <v>86</v>
      </c>
      <c r="T57" s="99">
        <v>80</v>
      </c>
      <c r="U57" s="99">
        <f>SUM(V57:W57)</f>
        <v>178</v>
      </c>
      <c r="V57" s="99">
        <v>92</v>
      </c>
      <c r="W57" s="99">
        <v>86</v>
      </c>
      <c r="X57" s="99">
        <f>SUM(Y57:Z57)</f>
        <v>211</v>
      </c>
      <c r="Y57" s="99">
        <v>106</v>
      </c>
      <c r="Z57" s="99">
        <v>105</v>
      </c>
      <c r="AA57" s="302">
        <v>85</v>
      </c>
    </row>
    <row r="58" spans="1:27" ht="13.5" customHeight="1">
      <c r="A58" s="176"/>
      <c r="B58" s="97"/>
      <c r="C58" s="98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302"/>
    </row>
    <row r="59" spans="1:27" ht="13.5" customHeight="1">
      <c r="A59" s="1850" t="s">
        <v>1018</v>
      </c>
      <c r="B59" s="1898"/>
      <c r="C59" s="98">
        <f aca="true" t="shared" si="27" ref="C59:AA59">SUM(C60:C66)</f>
        <v>32</v>
      </c>
      <c r="D59" s="99">
        <f t="shared" si="27"/>
        <v>9</v>
      </c>
      <c r="E59" s="99">
        <f t="shared" si="27"/>
        <v>269</v>
      </c>
      <c r="F59" s="99">
        <f t="shared" si="27"/>
        <v>6958</v>
      </c>
      <c r="G59" s="99">
        <f t="shared" si="27"/>
        <v>3603</v>
      </c>
      <c r="H59" s="99">
        <f t="shared" si="27"/>
        <v>3355</v>
      </c>
      <c r="I59" s="99">
        <f t="shared" si="27"/>
        <v>897</v>
      </c>
      <c r="J59" s="99">
        <f t="shared" si="27"/>
        <v>441</v>
      </c>
      <c r="K59" s="99">
        <f t="shared" si="27"/>
        <v>456</v>
      </c>
      <c r="L59" s="99">
        <f t="shared" si="27"/>
        <v>1084</v>
      </c>
      <c r="M59" s="99">
        <f t="shared" si="27"/>
        <v>569</v>
      </c>
      <c r="N59" s="99">
        <f t="shared" si="27"/>
        <v>515</v>
      </c>
      <c r="O59" s="99">
        <f t="shared" si="27"/>
        <v>1112</v>
      </c>
      <c r="P59" s="99">
        <f t="shared" si="27"/>
        <v>580</v>
      </c>
      <c r="Q59" s="99">
        <f t="shared" si="27"/>
        <v>532</v>
      </c>
      <c r="R59" s="99">
        <f t="shared" si="27"/>
        <v>1240</v>
      </c>
      <c r="S59" s="99">
        <f t="shared" si="27"/>
        <v>673</v>
      </c>
      <c r="T59" s="99">
        <f t="shared" si="27"/>
        <v>567</v>
      </c>
      <c r="U59" s="99">
        <f t="shared" si="27"/>
        <v>1333</v>
      </c>
      <c r="V59" s="99">
        <f t="shared" si="27"/>
        <v>662</v>
      </c>
      <c r="W59" s="99">
        <f t="shared" si="27"/>
        <v>671</v>
      </c>
      <c r="X59" s="99">
        <f t="shared" si="27"/>
        <v>1292</v>
      </c>
      <c r="Y59" s="99">
        <f t="shared" si="27"/>
        <v>678</v>
      </c>
      <c r="Z59" s="99">
        <f t="shared" si="27"/>
        <v>614</v>
      </c>
      <c r="AA59" s="302">
        <f t="shared" si="27"/>
        <v>373</v>
      </c>
    </row>
    <row r="60" spans="1:27" ht="13.5" customHeight="1">
      <c r="A60" s="176"/>
      <c r="B60" s="97" t="s">
        <v>990</v>
      </c>
      <c r="C60" s="98">
        <v>4</v>
      </c>
      <c r="D60" s="100">
        <v>0</v>
      </c>
      <c r="E60" s="99">
        <v>34</v>
      </c>
      <c r="F60" s="99">
        <f aca="true" t="shared" si="28" ref="F60:F66">SUM(G60:H60)</f>
        <v>831</v>
      </c>
      <c r="G60" s="99">
        <f aca="true" t="shared" si="29" ref="G60:H66">SUM(J60+M60+P60+S60+V60+Y60)</f>
        <v>426</v>
      </c>
      <c r="H60" s="99">
        <f t="shared" si="29"/>
        <v>405</v>
      </c>
      <c r="I60" s="99">
        <f aca="true" t="shared" si="30" ref="I60:I66">SUM(J60:K60)</f>
        <v>104</v>
      </c>
      <c r="J60" s="99">
        <v>55</v>
      </c>
      <c r="K60" s="99">
        <v>49</v>
      </c>
      <c r="L60" s="99">
        <f aca="true" t="shared" si="31" ref="L60:L66">SUM(M60:N60)</f>
        <v>131</v>
      </c>
      <c r="M60" s="99">
        <v>64</v>
      </c>
      <c r="N60" s="99">
        <v>67</v>
      </c>
      <c r="O60" s="99">
        <f aca="true" t="shared" si="32" ref="O60:O66">SUM(P60:Q60)</f>
        <v>124</v>
      </c>
      <c r="P60" s="99">
        <v>64</v>
      </c>
      <c r="Q60" s="99">
        <v>60</v>
      </c>
      <c r="R60" s="99">
        <f aca="true" t="shared" si="33" ref="R60:R66">SUM(S60:T60)</f>
        <v>142</v>
      </c>
      <c r="S60" s="99">
        <v>86</v>
      </c>
      <c r="T60" s="99">
        <v>56</v>
      </c>
      <c r="U60" s="99">
        <f aca="true" t="shared" si="34" ref="U60:U66">SUM(V60:W60)</f>
        <v>171</v>
      </c>
      <c r="V60" s="99">
        <v>78</v>
      </c>
      <c r="W60" s="99">
        <v>93</v>
      </c>
      <c r="X60" s="99">
        <f aca="true" t="shared" si="35" ref="X60:X66">SUM(Y60:Z60)</f>
        <v>159</v>
      </c>
      <c r="Y60" s="99">
        <v>79</v>
      </c>
      <c r="Z60" s="99">
        <v>80</v>
      </c>
      <c r="AA60" s="302">
        <v>44</v>
      </c>
    </row>
    <row r="61" spans="1:27" ht="13.5" customHeight="1">
      <c r="A61" s="176"/>
      <c r="B61" s="97" t="s">
        <v>991</v>
      </c>
      <c r="C61" s="98">
        <v>5</v>
      </c>
      <c r="D61" s="100">
        <v>0</v>
      </c>
      <c r="E61" s="99">
        <v>56</v>
      </c>
      <c r="F61" s="99">
        <f t="shared" si="28"/>
        <v>1793</v>
      </c>
      <c r="G61" s="99">
        <f t="shared" si="29"/>
        <v>966</v>
      </c>
      <c r="H61" s="99">
        <f t="shared" si="29"/>
        <v>827</v>
      </c>
      <c r="I61" s="99">
        <f t="shared" si="30"/>
        <v>249</v>
      </c>
      <c r="J61" s="99">
        <v>121</v>
      </c>
      <c r="K61" s="99">
        <v>128</v>
      </c>
      <c r="L61" s="99">
        <f t="shared" si="31"/>
        <v>285</v>
      </c>
      <c r="M61" s="99">
        <v>152</v>
      </c>
      <c r="N61" s="99">
        <v>133</v>
      </c>
      <c r="O61" s="99">
        <f t="shared" si="32"/>
        <v>288</v>
      </c>
      <c r="P61" s="99">
        <v>165</v>
      </c>
      <c r="Q61" s="99">
        <v>123</v>
      </c>
      <c r="R61" s="99">
        <f t="shared" si="33"/>
        <v>324</v>
      </c>
      <c r="S61" s="99">
        <v>173</v>
      </c>
      <c r="T61" s="99">
        <v>151</v>
      </c>
      <c r="U61" s="99">
        <f t="shared" si="34"/>
        <v>338</v>
      </c>
      <c r="V61" s="99">
        <v>184</v>
      </c>
      <c r="W61" s="99">
        <v>154</v>
      </c>
      <c r="X61" s="99">
        <f t="shared" si="35"/>
        <v>309</v>
      </c>
      <c r="Y61" s="99">
        <v>171</v>
      </c>
      <c r="Z61" s="99">
        <v>138</v>
      </c>
      <c r="AA61" s="302">
        <v>76</v>
      </c>
    </row>
    <row r="62" spans="1:27" ht="13.5" customHeight="1">
      <c r="A62" s="176"/>
      <c r="B62" s="97" t="s">
        <v>992</v>
      </c>
      <c r="C62" s="98">
        <v>6</v>
      </c>
      <c r="D62" s="100">
        <v>0</v>
      </c>
      <c r="E62" s="99">
        <v>43</v>
      </c>
      <c r="F62" s="99">
        <f t="shared" si="28"/>
        <v>1145</v>
      </c>
      <c r="G62" s="99">
        <f t="shared" si="29"/>
        <v>582</v>
      </c>
      <c r="H62" s="99">
        <f t="shared" si="29"/>
        <v>563</v>
      </c>
      <c r="I62" s="99">
        <f t="shared" si="30"/>
        <v>154</v>
      </c>
      <c r="J62" s="99">
        <v>64</v>
      </c>
      <c r="K62" s="99">
        <v>90</v>
      </c>
      <c r="L62" s="99">
        <f t="shared" si="31"/>
        <v>172</v>
      </c>
      <c r="M62" s="99">
        <v>91</v>
      </c>
      <c r="N62" s="99">
        <v>81</v>
      </c>
      <c r="O62" s="99">
        <f t="shared" si="32"/>
        <v>179</v>
      </c>
      <c r="P62" s="99">
        <v>87</v>
      </c>
      <c r="Q62" s="99">
        <v>92</v>
      </c>
      <c r="R62" s="99">
        <f t="shared" si="33"/>
        <v>213</v>
      </c>
      <c r="S62" s="99">
        <v>129</v>
      </c>
      <c r="T62" s="99">
        <v>84</v>
      </c>
      <c r="U62" s="99">
        <f t="shared" si="34"/>
        <v>217</v>
      </c>
      <c r="V62" s="99">
        <v>108</v>
      </c>
      <c r="W62" s="99">
        <v>109</v>
      </c>
      <c r="X62" s="99">
        <f t="shared" si="35"/>
        <v>210</v>
      </c>
      <c r="Y62" s="99">
        <v>103</v>
      </c>
      <c r="Z62" s="99">
        <v>107</v>
      </c>
      <c r="AA62" s="302">
        <v>58</v>
      </c>
    </row>
    <row r="63" spans="1:27" ht="13.5" customHeight="1">
      <c r="A63" s="176"/>
      <c r="B63" s="97" t="s">
        <v>993</v>
      </c>
      <c r="C63" s="98">
        <v>4</v>
      </c>
      <c r="D63" s="100">
        <v>1</v>
      </c>
      <c r="E63" s="99">
        <v>38</v>
      </c>
      <c r="F63" s="99">
        <f t="shared" si="28"/>
        <v>1002</v>
      </c>
      <c r="G63" s="99">
        <f t="shared" si="29"/>
        <v>513</v>
      </c>
      <c r="H63" s="99">
        <f t="shared" si="29"/>
        <v>489</v>
      </c>
      <c r="I63" s="99">
        <f t="shared" si="30"/>
        <v>129</v>
      </c>
      <c r="J63" s="99">
        <v>72</v>
      </c>
      <c r="K63" s="99">
        <v>57</v>
      </c>
      <c r="L63" s="99">
        <f t="shared" si="31"/>
        <v>137</v>
      </c>
      <c r="M63" s="99">
        <v>70</v>
      </c>
      <c r="N63" s="99">
        <v>67</v>
      </c>
      <c r="O63" s="99">
        <f t="shared" si="32"/>
        <v>170</v>
      </c>
      <c r="P63" s="99">
        <v>87</v>
      </c>
      <c r="Q63" s="99">
        <v>83</v>
      </c>
      <c r="R63" s="99">
        <f t="shared" si="33"/>
        <v>172</v>
      </c>
      <c r="S63" s="99">
        <v>87</v>
      </c>
      <c r="T63" s="99">
        <v>85</v>
      </c>
      <c r="U63" s="99">
        <f t="shared" si="34"/>
        <v>182</v>
      </c>
      <c r="V63" s="99">
        <v>83</v>
      </c>
      <c r="W63" s="99">
        <v>99</v>
      </c>
      <c r="X63" s="99">
        <f t="shared" si="35"/>
        <v>212</v>
      </c>
      <c r="Y63" s="99">
        <v>114</v>
      </c>
      <c r="Z63" s="99">
        <v>98</v>
      </c>
      <c r="AA63" s="302">
        <v>53</v>
      </c>
    </row>
    <row r="64" spans="1:27" ht="13.5" customHeight="1">
      <c r="A64" s="176"/>
      <c r="B64" s="97" t="s">
        <v>994</v>
      </c>
      <c r="C64" s="98">
        <v>3</v>
      </c>
      <c r="D64" s="99">
        <v>2</v>
      </c>
      <c r="E64" s="99">
        <v>29</v>
      </c>
      <c r="F64" s="99">
        <f t="shared" si="28"/>
        <v>780</v>
      </c>
      <c r="G64" s="99">
        <f t="shared" si="29"/>
        <v>400</v>
      </c>
      <c r="H64" s="99">
        <f t="shared" si="29"/>
        <v>380</v>
      </c>
      <c r="I64" s="99">
        <f t="shared" si="30"/>
        <v>91</v>
      </c>
      <c r="J64" s="99">
        <v>43</v>
      </c>
      <c r="K64" s="99">
        <v>48</v>
      </c>
      <c r="L64" s="99">
        <f t="shared" si="31"/>
        <v>137</v>
      </c>
      <c r="M64" s="99">
        <v>71</v>
      </c>
      <c r="N64" s="99">
        <v>66</v>
      </c>
      <c r="O64" s="99">
        <f t="shared" si="32"/>
        <v>129</v>
      </c>
      <c r="P64" s="99">
        <v>65</v>
      </c>
      <c r="Q64" s="99">
        <v>64</v>
      </c>
      <c r="R64" s="99">
        <f t="shared" si="33"/>
        <v>138</v>
      </c>
      <c r="S64" s="99">
        <v>79</v>
      </c>
      <c r="T64" s="99">
        <v>59</v>
      </c>
      <c r="U64" s="99">
        <f t="shared" si="34"/>
        <v>156</v>
      </c>
      <c r="V64" s="99">
        <v>68</v>
      </c>
      <c r="W64" s="99">
        <v>88</v>
      </c>
      <c r="X64" s="99">
        <f t="shared" si="35"/>
        <v>129</v>
      </c>
      <c r="Y64" s="99">
        <v>74</v>
      </c>
      <c r="Z64" s="99">
        <v>55</v>
      </c>
      <c r="AA64" s="302">
        <v>39</v>
      </c>
    </row>
    <row r="65" spans="1:27" ht="13.5" customHeight="1">
      <c r="A65" s="176"/>
      <c r="B65" s="97" t="s">
        <v>995</v>
      </c>
      <c r="C65" s="98">
        <v>3</v>
      </c>
      <c r="D65" s="100">
        <v>0</v>
      </c>
      <c r="E65" s="99">
        <v>26</v>
      </c>
      <c r="F65" s="99">
        <f t="shared" si="28"/>
        <v>760</v>
      </c>
      <c r="G65" s="99">
        <f t="shared" si="29"/>
        <v>387</v>
      </c>
      <c r="H65" s="99">
        <f t="shared" si="29"/>
        <v>373</v>
      </c>
      <c r="I65" s="99">
        <f t="shared" si="30"/>
        <v>94</v>
      </c>
      <c r="J65" s="99">
        <v>48</v>
      </c>
      <c r="K65" s="99">
        <v>46</v>
      </c>
      <c r="L65" s="99">
        <f t="shared" si="31"/>
        <v>118</v>
      </c>
      <c r="M65" s="99">
        <v>66</v>
      </c>
      <c r="N65" s="99">
        <v>52</v>
      </c>
      <c r="O65" s="99">
        <f t="shared" si="32"/>
        <v>119</v>
      </c>
      <c r="P65" s="99">
        <v>61</v>
      </c>
      <c r="Q65" s="99">
        <v>58</v>
      </c>
      <c r="R65" s="99">
        <f t="shared" si="33"/>
        <v>133</v>
      </c>
      <c r="S65" s="99">
        <v>61</v>
      </c>
      <c r="T65" s="99">
        <v>72</v>
      </c>
      <c r="U65" s="99">
        <f t="shared" si="34"/>
        <v>158</v>
      </c>
      <c r="V65" s="99">
        <v>87</v>
      </c>
      <c r="W65" s="99">
        <v>71</v>
      </c>
      <c r="X65" s="99">
        <f t="shared" si="35"/>
        <v>138</v>
      </c>
      <c r="Y65" s="99">
        <v>64</v>
      </c>
      <c r="Z65" s="99">
        <v>74</v>
      </c>
      <c r="AA65" s="302">
        <v>37</v>
      </c>
    </row>
    <row r="66" spans="1:27" ht="13.5" customHeight="1">
      <c r="A66" s="176"/>
      <c r="B66" s="97" t="s">
        <v>996</v>
      </c>
      <c r="C66" s="98">
        <v>7</v>
      </c>
      <c r="D66" s="99">
        <v>6</v>
      </c>
      <c r="E66" s="99">
        <v>43</v>
      </c>
      <c r="F66" s="99">
        <f t="shared" si="28"/>
        <v>647</v>
      </c>
      <c r="G66" s="99">
        <f t="shared" si="29"/>
        <v>329</v>
      </c>
      <c r="H66" s="99">
        <f t="shared" si="29"/>
        <v>318</v>
      </c>
      <c r="I66" s="99">
        <f t="shared" si="30"/>
        <v>76</v>
      </c>
      <c r="J66" s="99">
        <v>38</v>
      </c>
      <c r="K66" s="99">
        <v>38</v>
      </c>
      <c r="L66" s="99">
        <f t="shared" si="31"/>
        <v>104</v>
      </c>
      <c r="M66" s="99">
        <v>55</v>
      </c>
      <c r="N66" s="99">
        <v>49</v>
      </c>
      <c r="O66" s="99">
        <f t="shared" si="32"/>
        <v>103</v>
      </c>
      <c r="P66" s="99">
        <v>51</v>
      </c>
      <c r="Q66" s="99">
        <v>52</v>
      </c>
      <c r="R66" s="99">
        <f t="shared" si="33"/>
        <v>118</v>
      </c>
      <c r="S66" s="99">
        <v>58</v>
      </c>
      <c r="T66" s="99">
        <v>60</v>
      </c>
      <c r="U66" s="99">
        <f t="shared" si="34"/>
        <v>111</v>
      </c>
      <c r="V66" s="99">
        <v>54</v>
      </c>
      <c r="W66" s="99">
        <v>57</v>
      </c>
      <c r="X66" s="99">
        <f t="shared" si="35"/>
        <v>135</v>
      </c>
      <c r="Y66" s="99">
        <v>73</v>
      </c>
      <c r="Z66" s="99">
        <v>62</v>
      </c>
      <c r="AA66" s="302">
        <v>66</v>
      </c>
    </row>
    <row r="67" spans="1:27" ht="12.75" customHeight="1">
      <c r="A67" s="176"/>
      <c r="B67" s="97"/>
      <c r="C67" s="98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302"/>
    </row>
    <row r="68" spans="1:27" ht="13.5" customHeight="1">
      <c r="A68" s="1850" t="s">
        <v>1019</v>
      </c>
      <c r="B68" s="1898"/>
      <c r="C68" s="98">
        <f>SUM(C69)</f>
        <v>10</v>
      </c>
      <c r="D68" s="99">
        <f>SUM(D69)</f>
        <v>2</v>
      </c>
      <c r="E68" s="99">
        <f>SUM(E69)</f>
        <v>65</v>
      </c>
      <c r="F68" s="99">
        <f>SUM(F69)</f>
        <v>1577</v>
      </c>
      <c r="G68" s="99">
        <f>SUM(G69)</f>
        <v>783</v>
      </c>
      <c r="H68" s="99">
        <f>SUM(K68+N68+Q68+T68+W68+Z68)</f>
        <v>794</v>
      </c>
      <c r="I68" s="99">
        <f aca="true" t="shared" si="36" ref="I68:AA68">SUM(I69)</f>
        <v>229</v>
      </c>
      <c r="J68" s="99">
        <f t="shared" si="36"/>
        <v>124</v>
      </c>
      <c r="K68" s="99">
        <f t="shared" si="36"/>
        <v>105</v>
      </c>
      <c r="L68" s="99">
        <f t="shared" si="36"/>
        <v>267</v>
      </c>
      <c r="M68" s="99">
        <f t="shared" si="36"/>
        <v>125</v>
      </c>
      <c r="N68" s="99">
        <f t="shared" si="36"/>
        <v>142</v>
      </c>
      <c r="O68" s="99">
        <f t="shared" si="36"/>
        <v>271</v>
      </c>
      <c r="P68" s="99">
        <f t="shared" si="36"/>
        <v>141</v>
      </c>
      <c r="Q68" s="99">
        <f t="shared" si="36"/>
        <v>130</v>
      </c>
      <c r="R68" s="99">
        <f t="shared" si="36"/>
        <v>248</v>
      </c>
      <c r="S68" s="99">
        <f t="shared" si="36"/>
        <v>121</v>
      </c>
      <c r="T68" s="99">
        <f t="shared" si="36"/>
        <v>127</v>
      </c>
      <c r="U68" s="99">
        <f t="shared" si="36"/>
        <v>292</v>
      </c>
      <c r="V68" s="99">
        <f t="shared" si="36"/>
        <v>136</v>
      </c>
      <c r="W68" s="99">
        <f t="shared" si="36"/>
        <v>156</v>
      </c>
      <c r="X68" s="99">
        <f t="shared" si="36"/>
        <v>270</v>
      </c>
      <c r="Y68" s="99">
        <f t="shared" si="36"/>
        <v>136</v>
      </c>
      <c r="Z68" s="99">
        <f t="shared" si="36"/>
        <v>134</v>
      </c>
      <c r="AA68" s="302">
        <f t="shared" si="36"/>
        <v>91</v>
      </c>
    </row>
    <row r="69" spans="1:27" ht="13.5" customHeight="1">
      <c r="A69" s="176"/>
      <c r="B69" s="97" t="s">
        <v>997</v>
      </c>
      <c r="C69" s="98">
        <v>10</v>
      </c>
      <c r="D69" s="100">
        <v>2</v>
      </c>
      <c r="E69" s="99">
        <v>65</v>
      </c>
      <c r="F69" s="99">
        <f>SUM(G69:H69)</f>
        <v>1577</v>
      </c>
      <c r="G69" s="99">
        <f>SUM(J69+M69+P69+S69+V69+Y69)</f>
        <v>783</v>
      </c>
      <c r="H69" s="99">
        <f>SUM(K69+N69+Q69+T69+W69+Z69)</f>
        <v>794</v>
      </c>
      <c r="I69" s="99">
        <f>SUM(J69:K69)</f>
        <v>229</v>
      </c>
      <c r="J69" s="99">
        <v>124</v>
      </c>
      <c r="K69" s="99">
        <v>105</v>
      </c>
      <c r="L69" s="99">
        <f>SUM(M69:N69)</f>
        <v>267</v>
      </c>
      <c r="M69" s="99">
        <v>125</v>
      </c>
      <c r="N69" s="99">
        <v>142</v>
      </c>
      <c r="O69" s="99">
        <f>SUM(P69:Q69)</f>
        <v>271</v>
      </c>
      <c r="P69" s="99">
        <v>141</v>
      </c>
      <c r="Q69" s="99">
        <v>130</v>
      </c>
      <c r="R69" s="99">
        <f>SUM(S69:T69)</f>
        <v>248</v>
      </c>
      <c r="S69" s="99">
        <v>121</v>
      </c>
      <c r="T69" s="99">
        <v>127</v>
      </c>
      <c r="U69" s="99">
        <f>SUM(V69:W69)</f>
        <v>292</v>
      </c>
      <c r="V69" s="99">
        <v>136</v>
      </c>
      <c r="W69" s="99">
        <v>156</v>
      </c>
      <c r="X69" s="99">
        <f>SUM(Y69:Z69)</f>
        <v>270</v>
      </c>
      <c r="Y69" s="99">
        <v>136</v>
      </c>
      <c r="Z69" s="99">
        <v>134</v>
      </c>
      <c r="AA69" s="302">
        <v>91</v>
      </c>
    </row>
    <row r="70" spans="1:27" ht="13.5" customHeight="1">
      <c r="A70" s="176"/>
      <c r="B70" s="97"/>
      <c r="C70" s="98"/>
      <c r="D70" s="100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302"/>
    </row>
    <row r="71" spans="1:27" ht="13.5" customHeight="1">
      <c r="A71" s="1850" t="s">
        <v>1084</v>
      </c>
      <c r="B71" s="1898"/>
      <c r="C71" s="98">
        <f aca="true" t="shared" si="37" ref="C71:AA71">SUM(C72:C75)</f>
        <v>20</v>
      </c>
      <c r="D71" s="99">
        <f t="shared" si="37"/>
        <v>1</v>
      </c>
      <c r="E71" s="99">
        <f t="shared" si="37"/>
        <v>152</v>
      </c>
      <c r="F71" s="99">
        <f t="shared" si="37"/>
        <v>3937</v>
      </c>
      <c r="G71" s="99">
        <f t="shared" si="37"/>
        <v>1996</v>
      </c>
      <c r="H71" s="99">
        <f t="shared" si="37"/>
        <v>1941</v>
      </c>
      <c r="I71" s="99">
        <f t="shared" si="37"/>
        <v>587</v>
      </c>
      <c r="J71" s="99">
        <f t="shared" si="37"/>
        <v>283</v>
      </c>
      <c r="K71" s="99">
        <f t="shared" si="37"/>
        <v>304</v>
      </c>
      <c r="L71" s="99">
        <f t="shared" si="37"/>
        <v>600</v>
      </c>
      <c r="M71" s="99">
        <f t="shared" si="37"/>
        <v>309</v>
      </c>
      <c r="N71" s="99">
        <f t="shared" si="37"/>
        <v>291</v>
      </c>
      <c r="O71" s="99">
        <f t="shared" si="37"/>
        <v>628</v>
      </c>
      <c r="P71" s="99">
        <f t="shared" si="37"/>
        <v>311</v>
      </c>
      <c r="Q71" s="99">
        <f t="shared" si="37"/>
        <v>317</v>
      </c>
      <c r="R71" s="99">
        <f t="shared" si="37"/>
        <v>682</v>
      </c>
      <c r="S71" s="99">
        <f t="shared" si="37"/>
        <v>358</v>
      </c>
      <c r="T71" s="99">
        <f t="shared" si="37"/>
        <v>324</v>
      </c>
      <c r="U71" s="99">
        <f t="shared" si="37"/>
        <v>707</v>
      </c>
      <c r="V71" s="99">
        <f t="shared" si="37"/>
        <v>356</v>
      </c>
      <c r="W71" s="99">
        <f t="shared" si="37"/>
        <v>351</v>
      </c>
      <c r="X71" s="99">
        <f t="shared" si="37"/>
        <v>733</v>
      </c>
      <c r="Y71" s="99">
        <f t="shared" si="37"/>
        <v>379</v>
      </c>
      <c r="Z71" s="99">
        <f t="shared" si="37"/>
        <v>354</v>
      </c>
      <c r="AA71" s="302">
        <f t="shared" si="37"/>
        <v>208</v>
      </c>
    </row>
    <row r="72" spans="1:27" ht="13.5" customHeight="1">
      <c r="A72" s="176"/>
      <c r="B72" s="97" t="s">
        <v>998</v>
      </c>
      <c r="C72" s="98">
        <v>8</v>
      </c>
      <c r="D72" s="100">
        <v>1</v>
      </c>
      <c r="E72" s="99">
        <v>66</v>
      </c>
      <c r="F72" s="99">
        <f>SUM(G72:H72)</f>
        <v>1836</v>
      </c>
      <c r="G72" s="99">
        <f aca="true" t="shared" si="38" ref="G72:H75">SUM(J72+M72+P72+S72+V72+Y72)</f>
        <v>927</v>
      </c>
      <c r="H72" s="99">
        <f t="shared" si="38"/>
        <v>909</v>
      </c>
      <c r="I72" s="99">
        <f>SUM(J72:K72)</f>
        <v>284</v>
      </c>
      <c r="J72" s="99">
        <v>139</v>
      </c>
      <c r="K72" s="99">
        <v>145</v>
      </c>
      <c r="L72" s="99">
        <f>SUM(M72:N72)</f>
        <v>266</v>
      </c>
      <c r="M72" s="99">
        <v>142</v>
      </c>
      <c r="N72" s="99">
        <v>124</v>
      </c>
      <c r="O72" s="99">
        <f>SUM(P72:Q72)</f>
        <v>294</v>
      </c>
      <c r="P72" s="99">
        <v>140</v>
      </c>
      <c r="Q72" s="99">
        <v>154</v>
      </c>
      <c r="R72" s="99">
        <f>SUM(S72:T72)</f>
        <v>314</v>
      </c>
      <c r="S72" s="99">
        <v>167</v>
      </c>
      <c r="T72" s="99">
        <v>147</v>
      </c>
      <c r="U72" s="99">
        <f>SUM(V72:W72)</f>
        <v>344</v>
      </c>
      <c r="V72" s="99">
        <v>170</v>
      </c>
      <c r="W72" s="99">
        <v>174</v>
      </c>
      <c r="X72" s="99">
        <f>SUM(Y72:Z72)</f>
        <v>334</v>
      </c>
      <c r="Y72" s="99">
        <v>169</v>
      </c>
      <c r="Z72" s="99">
        <v>165</v>
      </c>
      <c r="AA72" s="302">
        <v>91</v>
      </c>
    </row>
    <row r="73" spans="1:27" ht="13.5" customHeight="1">
      <c r="A73" s="176"/>
      <c r="B73" s="97" t="s">
        <v>999</v>
      </c>
      <c r="C73" s="98">
        <v>6</v>
      </c>
      <c r="D73" s="100">
        <v>0</v>
      </c>
      <c r="E73" s="99">
        <v>36</v>
      </c>
      <c r="F73" s="99">
        <f>SUM(G73:H73)</f>
        <v>748</v>
      </c>
      <c r="G73" s="99">
        <f t="shared" si="38"/>
        <v>364</v>
      </c>
      <c r="H73" s="99">
        <f t="shared" si="38"/>
        <v>384</v>
      </c>
      <c r="I73" s="99">
        <f>SUM(J73:K73)</f>
        <v>116</v>
      </c>
      <c r="J73" s="99">
        <v>51</v>
      </c>
      <c r="K73" s="99">
        <v>65</v>
      </c>
      <c r="L73" s="99">
        <f>SUM(M73:N73)</f>
        <v>117</v>
      </c>
      <c r="M73" s="99">
        <v>58</v>
      </c>
      <c r="N73" s="99">
        <v>59</v>
      </c>
      <c r="O73" s="99">
        <f>SUM(P73:Q73)</f>
        <v>111</v>
      </c>
      <c r="P73" s="99">
        <v>60</v>
      </c>
      <c r="Q73" s="99">
        <v>51</v>
      </c>
      <c r="R73" s="99">
        <f>SUM(S73:T73)</f>
        <v>127</v>
      </c>
      <c r="S73" s="99">
        <v>63</v>
      </c>
      <c r="T73" s="99">
        <v>64</v>
      </c>
      <c r="U73" s="99">
        <f>SUM(V73:W73)</f>
        <v>125</v>
      </c>
      <c r="V73" s="99">
        <v>61</v>
      </c>
      <c r="W73" s="99">
        <v>64</v>
      </c>
      <c r="X73" s="99">
        <f>SUM(Y73:Z73)</f>
        <v>152</v>
      </c>
      <c r="Y73" s="99">
        <v>71</v>
      </c>
      <c r="Z73" s="99">
        <v>81</v>
      </c>
      <c r="AA73" s="302">
        <v>50</v>
      </c>
    </row>
    <row r="74" spans="1:27" ht="13.5" customHeight="1">
      <c r="A74" s="176"/>
      <c r="B74" s="97" t="s">
        <v>1000</v>
      </c>
      <c r="C74" s="98">
        <v>3</v>
      </c>
      <c r="D74" s="100">
        <v>0</v>
      </c>
      <c r="E74" s="99">
        <v>24</v>
      </c>
      <c r="F74" s="99">
        <f>SUM(G74:H74)</f>
        <v>646</v>
      </c>
      <c r="G74" s="99">
        <f t="shared" si="38"/>
        <v>342</v>
      </c>
      <c r="H74" s="99">
        <f t="shared" si="38"/>
        <v>304</v>
      </c>
      <c r="I74" s="99">
        <f>SUM(J74:K74)</f>
        <v>79</v>
      </c>
      <c r="J74" s="99">
        <v>42</v>
      </c>
      <c r="K74" s="99">
        <v>37</v>
      </c>
      <c r="L74" s="99">
        <f>SUM(M74:N74)</f>
        <v>106</v>
      </c>
      <c r="M74" s="99">
        <v>53</v>
      </c>
      <c r="N74" s="99">
        <v>53</v>
      </c>
      <c r="O74" s="99">
        <f>SUM(P74:Q74)</f>
        <v>108</v>
      </c>
      <c r="P74" s="99">
        <v>50</v>
      </c>
      <c r="Q74" s="99">
        <v>58</v>
      </c>
      <c r="R74" s="99">
        <f>SUM(S74:T74)</f>
        <v>116</v>
      </c>
      <c r="S74" s="99">
        <v>68</v>
      </c>
      <c r="T74" s="99">
        <v>48</v>
      </c>
      <c r="U74" s="99">
        <f>SUM(V74:W74)</f>
        <v>115</v>
      </c>
      <c r="V74" s="99">
        <v>60</v>
      </c>
      <c r="W74" s="99">
        <v>55</v>
      </c>
      <c r="X74" s="99">
        <f>SUM(Y74:Z74)</f>
        <v>122</v>
      </c>
      <c r="Y74" s="99">
        <v>69</v>
      </c>
      <c r="Z74" s="99">
        <v>53</v>
      </c>
      <c r="AA74" s="302">
        <v>32</v>
      </c>
    </row>
    <row r="75" spans="1:27" ht="13.5" customHeight="1">
      <c r="A75" s="181"/>
      <c r="B75" s="107" t="s">
        <v>1001</v>
      </c>
      <c r="C75" s="108">
        <v>3</v>
      </c>
      <c r="D75" s="110">
        <v>0</v>
      </c>
      <c r="E75" s="109">
        <v>26</v>
      </c>
      <c r="F75" s="109">
        <f>SUM(G75:H75)</f>
        <v>707</v>
      </c>
      <c r="G75" s="109">
        <f t="shared" si="38"/>
        <v>363</v>
      </c>
      <c r="H75" s="109">
        <f t="shared" si="38"/>
        <v>344</v>
      </c>
      <c r="I75" s="109">
        <f>SUM(J75:K75)</f>
        <v>108</v>
      </c>
      <c r="J75" s="109">
        <v>51</v>
      </c>
      <c r="K75" s="109">
        <v>57</v>
      </c>
      <c r="L75" s="109">
        <f>SUM(M75:N75)</f>
        <v>111</v>
      </c>
      <c r="M75" s="109">
        <v>56</v>
      </c>
      <c r="N75" s="109">
        <v>55</v>
      </c>
      <c r="O75" s="109">
        <f>SUM(P75:Q75)</f>
        <v>115</v>
      </c>
      <c r="P75" s="109">
        <v>61</v>
      </c>
      <c r="Q75" s="109">
        <v>54</v>
      </c>
      <c r="R75" s="109">
        <f>SUM(S75:T75)</f>
        <v>125</v>
      </c>
      <c r="S75" s="109">
        <v>60</v>
      </c>
      <c r="T75" s="109">
        <v>65</v>
      </c>
      <c r="U75" s="109">
        <f>SUM(V75:W75)</f>
        <v>123</v>
      </c>
      <c r="V75" s="109">
        <v>65</v>
      </c>
      <c r="W75" s="109">
        <v>58</v>
      </c>
      <c r="X75" s="109">
        <f>SUM(Y75:Z75)</f>
        <v>125</v>
      </c>
      <c r="Y75" s="109">
        <v>70</v>
      </c>
      <c r="Z75" s="109">
        <v>55</v>
      </c>
      <c r="AA75" s="880">
        <v>35</v>
      </c>
    </row>
    <row r="76" spans="1:6" ht="12" customHeight="1">
      <c r="A76" s="164" t="s">
        <v>76</v>
      </c>
      <c r="E76" s="1154"/>
      <c r="F76" s="1154"/>
    </row>
    <row r="77" spans="1:6" ht="12">
      <c r="A77" s="164" t="s">
        <v>77</v>
      </c>
      <c r="E77" s="1154"/>
      <c r="F77" s="1154"/>
    </row>
  </sheetData>
  <mergeCells count="25">
    <mergeCell ref="A68:B68"/>
    <mergeCell ref="A71:B71"/>
    <mergeCell ref="A41:B41"/>
    <mergeCell ref="A50:B50"/>
    <mergeCell ref="A54:B54"/>
    <mergeCell ref="A59:B59"/>
    <mergeCell ref="A26:B26"/>
    <mergeCell ref="A28:B28"/>
    <mergeCell ref="A32:B32"/>
    <mergeCell ref="A38:B38"/>
    <mergeCell ref="AA3:AA5"/>
    <mergeCell ref="F4:H4"/>
    <mergeCell ref="F3:Z3"/>
    <mergeCell ref="I4:K4"/>
    <mergeCell ref="L4:N4"/>
    <mergeCell ref="O4:Q4"/>
    <mergeCell ref="R4:T4"/>
    <mergeCell ref="U4:W4"/>
    <mergeCell ref="X4:Z4"/>
    <mergeCell ref="E3:E5"/>
    <mergeCell ref="A10:B10"/>
    <mergeCell ref="A6:B6"/>
    <mergeCell ref="A8:B8"/>
    <mergeCell ref="A3:B5"/>
    <mergeCell ref="C3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S76"/>
  <sheetViews>
    <sheetView workbookViewId="0" topLeftCell="A1">
      <selection activeCell="A1" sqref="A1"/>
    </sheetView>
  </sheetViews>
  <sheetFormatPr defaultColWidth="9.00390625" defaultRowHeight="13.5"/>
  <cols>
    <col min="1" max="1" width="4.50390625" style="1169" customWidth="1"/>
    <col min="2" max="2" width="3.50390625" style="1169" customWidth="1"/>
    <col min="3" max="3" width="10.125" style="1169" customWidth="1"/>
    <col min="4" max="5" width="5.875" style="1169" customWidth="1"/>
    <col min="6" max="18" width="8.125" style="1169" customWidth="1"/>
    <col min="19" max="19" width="7.625" style="1169" customWidth="1"/>
    <col min="20" max="16384" width="9.00390625" style="1169" customWidth="1"/>
  </cols>
  <sheetData>
    <row r="1" spans="2:14" s="1165" customFormat="1" ht="14.25">
      <c r="B1" s="1166" t="s">
        <v>92</v>
      </c>
      <c r="C1" s="165"/>
      <c r="D1" s="165"/>
      <c r="E1" s="165"/>
      <c r="F1" s="165"/>
      <c r="G1" s="165"/>
      <c r="H1" s="165"/>
      <c r="K1" s="165"/>
      <c r="L1" s="165"/>
      <c r="M1" s="165"/>
      <c r="N1" s="1167"/>
    </row>
    <row r="2" spans="3:19" s="1165" customFormat="1" ht="12.75" thickBot="1">
      <c r="C2" s="1168"/>
      <c r="D2" s="1167"/>
      <c r="E2" s="1167"/>
      <c r="F2" s="1167"/>
      <c r="G2" s="1167"/>
      <c r="H2" s="1167"/>
      <c r="I2" s="1167"/>
      <c r="J2" s="1167"/>
      <c r="K2" s="1167"/>
      <c r="L2" s="1167"/>
      <c r="M2" s="1167"/>
      <c r="O2" s="1167" t="s">
        <v>84</v>
      </c>
      <c r="P2" s="1167"/>
      <c r="Q2" s="1167"/>
      <c r="R2" s="1167"/>
      <c r="S2" s="101"/>
    </row>
    <row r="3" spans="2:19" ht="13.5" customHeight="1" thickTop="1">
      <c r="B3" s="1906" t="s">
        <v>1038</v>
      </c>
      <c r="C3" s="1907"/>
      <c r="D3" s="1903" t="s">
        <v>79</v>
      </c>
      <c r="E3" s="1904"/>
      <c r="F3" s="1875" t="s">
        <v>80</v>
      </c>
      <c r="G3" s="1753" t="s">
        <v>85</v>
      </c>
      <c r="H3" s="1899"/>
      <c r="I3" s="1899"/>
      <c r="J3" s="1899"/>
      <c r="K3" s="1899"/>
      <c r="L3" s="1899"/>
      <c r="M3" s="1899"/>
      <c r="N3" s="1899"/>
      <c r="O3" s="1899"/>
      <c r="P3" s="1899"/>
      <c r="Q3" s="1899"/>
      <c r="R3" s="1900"/>
      <c r="S3" s="1156" t="s">
        <v>81</v>
      </c>
    </row>
    <row r="4" spans="2:19" ht="13.5" customHeight="1">
      <c r="B4" s="1908"/>
      <c r="C4" s="1909"/>
      <c r="D4" s="1214" t="s">
        <v>82</v>
      </c>
      <c r="E4" s="1214" t="s">
        <v>83</v>
      </c>
      <c r="F4" s="1591"/>
      <c r="G4" s="1621" t="s">
        <v>86</v>
      </c>
      <c r="H4" s="1624"/>
      <c r="I4" s="1625"/>
      <c r="J4" s="1892" t="s">
        <v>65</v>
      </c>
      <c r="K4" s="1901"/>
      <c r="L4" s="1902"/>
      <c r="M4" s="1892" t="s">
        <v>66</v>
      </c>
      <c r="N4" s="1901"/>
      <c r="O4" s="1902"/>
      <c r="P4" s="1892" t="s">
        <v>67</v>
      </c>
      <c r="Q4" s="1901"/>
      <c r="R4" s="1902"/>
      <c r="S4" s="1170" t="s">
        <v>87</v>
      </c>
    </row>
    <row r="5" spans="2:19" ht="13.5" customHeight="1">
      <c r="B5" s="1910"/>
      <c r="C5" s="1911"/>
      <c r="D5" s="1905"/>
      <c r="E5" s="1905"/>
      <c r="F5" s="1213"/>
      <c r="G5" s="1171" t="s">
        <v>220</v>
      </c>
      <c r="H5" s="1172" t="s">
        <v>956</v>
      </c>
      <c r="I5" s="1172" t="s">
        <v>957</v>
      </c>
      <c r="J5" s="1171" t="s">
        <v>220</v>
      </c>
      <c r="K5" s="1172" t="s">
        <v>956</v>
      </c>
      <c r="L5" s="1172" t="s">
        <v>957</v>
      </c>
      <c r="M5" s="1171" t="s">
        <v>220</v>
      </c>
      <c r="N5" s="1172" t="s">
        <v>956</v>
      </c>
      <c r="O5" s="1172" t="s">
        <v>957</v>
      </c>
      <c r="P5" s="1171" t="s">
        <v>220</v>
      </c>
      <c r="Q5" s="1172" t="s">
        <v>956</v>
      </c>
      <c r="R5" s="1172" t="s">
        <v>957</v>
      </c>
      <c r="S5" s="1173"/>
    </row>
    <row r="6" spans="2:19" s="1175" customFormat="1" ht="15" customHeight="1">
      <c r="B6" s="1850" t="s">
        <v>88</v>
      </c>
      <c r="C6" s="1912"/>
      <c r="D6" s="1158">
        <v>177</v>
      </c>
      <c r="E6" s="1159">
        <v>13</v>
      </c>
      <c r="F6" s="1159">
        <v>1852</v>
      </c>
      <c r="G6" s="1159">
        <f>SUM(H6:I6)</f>
        <v>66709</v>
      </c>
      <c r="H6" s="99">
        <f>SUM(K6+N6+Q6)</f>
        <v>34057</v>
      </c>
      <c r="I6" s="99">
        <f>SUM(L6+O6+R6)</f>
        <v>32652</v>
      </c>
      <c r="J6" s="1159">
        <f>SUM(K6:L6)</f>
        <v>22175</v>
      </c>
      <c r="K6" s="1159">
        <v>11366</v>
      </c>
      <c r="L6" s="1159">
        <v>10809</v>
      </c>
      <c r="M6" s="1159">
        <f>SUM(N6:O6)</f>
        <v>21809</v>
      </c>
      <c r="N6" s="1159">
        <v>11177</v>
      </c>
      <c r="O6" s="1159">
        <v>10632</v>
      </c>
      <c r="P6" s="1159">
        <f>SUM(Q6:R6)</f>
        <v>22725</v>
      </c>
      <c r="Q6" s="99">
        <v>11514</v>
      </c>
      <c r="R6" s="1159">
        <v>11211</v>
      </c>
      <c r="S6" s="861">
        <v>3330</v>
      </c>
    </row>
    <row r="7" spans="2:19" s="1176" customFormat="1" ht="15" customHeight="1">
      <c r="B7" s="1242" t="s">
        <v>89</v>
      </c>
      <c r="C7" s="1913"/>
      <c r="D7" s="102">
        <f>SUM(D9+D25)</f>
        <v>172</v>
      </c>
      <c r="E7" s="102">
        <f>SUM(E9+E25)</f>
        <v>13</v>
      </c>
      <c r="F7" s="102">
        <f>SUM(F9+F25)</f>
        <v>1815</v>
      </c>
      <c r="G7" s="102">
        <f>SUM(H7+I7)</f>
        <v>64528</v>
      </c>
      <c r="H7" s="102">
        <f>SUM(K7,N7,Q7)</f>
        <v>33067</v>
      </c>
      <c r="I7" s="102">
        <f>SUM(L7,O7,R7)</f>
        <v>31461</v>
      </c>
      <c r="J7" s="102">
        <f>SUM(K7:L7)</f>
        <v>20661</v>
      </c>
      <c r="K7" s="102">
        <f>SUM(K9+K25)</f>
        <v>10584</v>
      </c>
      <c r="L7" s="102">
        <f>SUM(L9+L25)</f>
        <v>10077</v>
      </c>
      <c r="M7" s="102">
        <f>SUM(N7:O7)</f>
        <v>22142</v>
      </c>
      <c r="N7" s="102">
        <f>SUM(N9+N25)</f>
        <v>11352</v>
      </c>
      <c r="O7" s="102">
        <f>SUM(O9+O25)</f>
        <v>10790</v>
      </c>
      <c r="P7" s="102">
        <f>SUM(Q7:R7)</f>
        <v>21725</v>
      </c>
      <c r="Q7" s="102">
        <f>SUM(Q9+Q25)</f>
        <v>11131</v>
      </c>
      <c r="R7" s="102">
        <f>SUM(R9+R25)</f>
        <v>10594</v>
      </c>
      <c r="S7" s="306">
        <f>SUM(S9+S25)</f>
        <v>3281</v>
      </c>
    </row>
    <row r="8" spans="2:19" ht="15" customHeight="1">
      <c r="B8" s="1174"/>
      <c r="C8" s="1177"/>
      <c r="D8" s="1178"/>
      <c r="E8" s="1179"/>
      <c r="F8" s="1179"/>
      <c r="G8" s="1179"/>
      <c r="H8" s="1179"/>
      <c r="I8" s="1179"/>
      <c r="J8" s="1179"/>
      <c r="K8" s="1179"/>
      <c r="L8" s="1179"/>
      <c r="M8" s="1179"/>
      <c r="N8" s="1179"/>
      <c r="O8" s="1179"/>
      <c r="P8" s="1179"/>
      <c r="Q8" s="1179"/>
      <c r="R8" s="1179"/>
      <c r="S8" s="306"/>
    </row>
    <row r="9" spans="2:19" ht="15" customHeight="1">
      <c r="B9" s="1914" t="s">
        <v>1048</v>
      </c>
      <c r="C9" s="1909"/>
      <c r="D9" s="104">
        <f>SUM(D11:D23)</f>
        <v>90</v>
      </c>
      <c r="E9" s="102">
        <f>SUM(E11:E23)</f>
        <v>8</v>
      </c>
      <c r="F9" s="102">
        <f>SUM(F11:F23)</f>
        <v>1104</v>
      </c>
      <c r="G9" s="102">
        <f>SUM(G11:G23)</f>
        <v>40812</v>
      </c>
      <c r="H9" s="102">
        <f>SUM(K9,N9,Q9)</f>
        <v>20894</v>
      </c>
      <c r="I9" s="102">
        <f>SUM(L9,O9,R9)</f>
        <v>19918</v>
      </c>
      <c r="J9" s="102">
        <f aca="true" t="shared" si="0" ref="J9:S9">SUM(J11:J23)</f>
        <v>13326</v>
      </c>
      <c r="K9" s="102">
        <f t="shared" si="0"/>
        <v>6790</v>
      </c>
      <c r="L9" s="102">
        <f t="shared" si="0"/>
        <v>6536</v>
      </c>
      <c r="M9" s="102">
        <f t="shared" si="0"/>
        <v>13995</v>
      </c>
      <c r="N9" s="102">
        <f t="shared" si="0"/>
        <v>7170</v>
      </c>
      <c r="O9" s="102">
        <f t="shared" si="0"/>
        <v>6825</v>
      </c>
      <c r="P9" s="102">
        <f t="shared" si="0"/>
        <v>13491</v>
      </c>
      <c r="Q9" s="102">
        <f t="shared" si="0"/>
        <v>6934</v>
      </c>
      <c r="R9" s="102">
        <f t="shared" si="0"/>
        <v>6557</v>
      </c>
      <c r="S9" s="306">
        <f t="shared" si="0"/>
        <v>1971</v>
      </c>
    </row>
    <row r="10" spans="2:19" ht="15" customHeight="1">
      <c r="B10" s="1174"/>
      <c r="C10" s="1177"/>
      <c r="D10" s="1178"/>
      <c r="E10" s="1179"/>
      <c r="F10" s="1179"/>
      <c r="G10" s="1179"/>
      <c r="H10" s="1179"/>
      <c r="I10" s="1179"/>
      <c r="J10" s="1179"/>
      <c r="K10" s="1179"/>
      <c r="L10" s="1179"/>
      <c r="M10" s="1179"/>
      <c r="N10" s="1179"/>
      <c r="O10" s="1179"/>
      <c r="P10" s="1179"/>
      <c r="Q10" s="1179"/>
      <c r="R10" s="1179"/>
      <c r="S10" s="1180"/>
    </row>
    <row r="11" spans="2:19" ht="13.5" customHeight="1">
      <c r="B11" s="1174"/>
      <c r="C11" s="1177" t="s">
        <v>958</v>
      </c>
      <c r="D11" s="98">
        <v>17</v>
      </c>
      <c r="E11" s="99">
        <v>0</v>
      </c>
      <c r="F11" s="100">
        <v>242</v>
      </c>
      <c r="G11" s="99">
        <f aca="true" t="shared" si="1" ref="G11:G23">SUM(H11:I11)</f>
        <v>9257</v>
      </c>
      <c r="H11" s="99">
        <f aca="true" t="shared" si="2" ref="H11:H23">SUM(K11+N11+Q11)</f>
        <v>4769</v>
      </c>
      <c r="I11" s="99">
        <f aca="true" t="shared" si="3" ref="I11:I23">SUM(L11+O11+R11)</f>
        <v>4488</v>
      </c>
      <c r="J11" s="99">
        <f aca="true" t="shared" si="4" ref="J11:J23">SUM(K11:L11)</f>
        <v>3097</v>
      </c>
      <c r="K11" s="99">
        <v>1578</v>
      </c>
      <c r="L11" s="99">
        <v>1519</v>
      </c>
      <c r="M11" s="99">
        <f aca="true" t="shared" si="5" ref="M11:M23">SUM(N11:O11)</f>
        <v>3146</v>
      </c>
      <c r="N11" s="99">
        <v>1616</v>
      </c>
      <c r="O11" s="99">
        <v>1530</v>
      </c>
      <c r="P11" s="99">
        <f aca="true" t="shared" si="6" ref="P11:P23">SUM(Q11:R11)</f>
        <v>3014</v>
      </c>
      <c r="Q11" s="99">
        <v>1575</v>
      </c>
      <c r="R11" s="99">
        <v>1439</v>
      </c>
      <c r="S11" s="302">
        <v>432</v>
      </c>
    </row>
    <row r="12" spans="2:19" ht="13.5" customHeight="1">
      <c r="B12" s="1174"/>
      <c r="C12" s="1177" t="s">
        <v>959</v>
      </c>
      <c r="D12" s="98">
        <v>10</v>
      </c>
      <c r="E12" s="99">
        <v>3</v>
      </c>
      <c r="F12" s="99">
        <v>127</v>
      </c>
      <c r="G12" s="99">
        <f t="shared" si="1"/>
        <v>4428</v>
      </c>
      <c r="H12" s="99">
        <f t="shared" si="2"/>
        <v>2238</v>
      </c>
      <c r="I12" s="99">
        <f t="shared" si="3"/>
        <v>2190</v>
      </c>
      <c r="J12" s="99">
        <f t="shared" si="4"/>
        <v>1442</v>
      </c>
      <c r="K12" s="99">
        <v>711</v>
      </c>
      <c r="L12" s="99">
        <v>731</v>
      </c>
      <c r="M12" s="99">
        <f t="shared" si="5"/>
        <v>1545</v>
      </c>
      <c r="N12" s="99">
        <v>766</v>
      </c>
      <c r="O12" s="99">
        <v>779</v>
      </c>
      <c r="P12" s="99">
        <f t="shared" si="6"/>
        <v>1441</v>
      </c>
      <c r="Q12" s="99">
        <v>761</v>
      </c>
      <c r="R12" s="99">
        <v>680</v>
      </c>
      <c r="S12" s="302">
        <v>225</v>
      </c>
    </row>
    <row r="13" spans="2:19" ht="13.5" customHeight="1">
      <c r="B13" s="1174"/>
      <c r="C13" s="1177" t="s">
        <v>960</v>
      </c>
      <c r="D13" s="98">
        <v>10</v>
      </c>
      <c r="E13" s="99">
        <v>1</v>
      </c>
      <c r="F13" s="99">
        <v>127</v>
      </c>
      <c r="G13" s="99">
        <f t="shared" si="1"/>
        <v>4860</v>
      </c>
      <c r="H13" s="99">
        <f t="shared" si="2"/>
        <v>2464</v>
      </c>
      <c r="I13" s="99">
        <f t="shared" si="3"/>
        <v>2396</v>
      </c>
      <c r="J13" s="99">
        <f t="shared" si="4"/>
        <v>1562</v>
      </c>
      <c r="K13" s="99">
        <v>799</v>
      </c>
      <c r="L13" s="99">
        <v>763</v>
      </c>
      <c r="M13" s="99">
        <f t="shared" si="5"/>
        <v>1673</v>
      </c>
      <c r="N13" s="99">
        <v>855</v>
      </c>
      <c r="O13" s="99">
        <v>818</v>
      </c>
      <c r="P13" s="99">
        <f t="shared" si="6"/>
        <v>1625</v>
      </c>
      <c r="Q13" s="99">
        <v>810</v>
      </c>
      <c r="R13" s="99">
        <v>815</v>
      </c>
      <c r="S13" s="302">
        <v>225</v>
      </c>
    </row>
    <row r="14" spans="2:19" ht="13.5" customHeight="1">
      <c r="B14" s="1174"/>
      <c r="C14" s="1177" t="s">
        <v>961</v>
      </c>
      <c r="D14" s="98">
        <v>9</v>
      </c>
      <c r="E14" s="99">
        <v>1</v>
      </c>
      <c r="F14" s="100">
        <v>121</v>
      </c>
      <c r="G14" s="99">
        <f t="shared" si="1"/>
        <v>4721</v>
      </c>
      <c r="H14" s="99">
        <f t="shared" si="2"/>
        <v>2484</v>
      </c>
      <c r="I14" s="99">
        <f t="shared" si="3"/>
        <v>2237</v>
      </c>
      <c r="J14" s="99">
        <f t="shared" si="4"/>
        <v>1519</v>
      </c>
      <c r="K14" s="99">
        <v>787</v>
      </c>
      <c r="L14" s="99">
        <v>732</v>
      </c>
      <c r="M14" s="99">
        <f t="shared" si="5"/>
        <v>1563</v>
      </c>
      <c r="N14" s="99">
        <v>830</v>
      </c>
      <c r="O14" s="99">
        <v>733</v>
      </c>
      <c r="P14" s="99">
        <f t="shared" si="6"/>
        <v>1639</v>
      </c>
      <c r="Q14" s="99">
        <v>867</v>
      </c>
      <c r="R14" s="99">
        <v>772</v>
      </c>
      <c r="S14" s="302">
        <v>213</v>
      </c>
    </row>
    <row r="15" spans="2:19" ht="13.5" customHeight="1">
      <c r="B15" s="1174"/>
      <c r="C15" s="1177" t="s">
        <v>962</v>
      </c>
      <c r="D15" s="98">
        <v>5</v>
      </c>
      <c r="E15" s="99">
        <v>1</v>
      </c>
      <c r="F15" s="100">
        <v>63</v>
      </c>
      <c r="G15" s="99">
        <f t="shared" si="1"/>
        <v>2399</v>
      </c>
      <c r="H15" s="99">
        <f t="shared" si="2"/>
        <v>1190</v>
      </c>
      <c r="I15" s="99">
        <f t="shared" si="3"/>
        <v>1209</v>
      </c>
      <c r="J15" s="99">
        <f t="shared" si="4"/>
        <v>798</v>
      </c>
      <c r="K15" s="99">
        <v>399</v>
      </c>
      <c r="L15" s="99">
        <v>399</v>
      </c>
      <c r="M15" s="99">
        <f t="shared" si="5"/>
        <v>823</v>
      </c>
      <c r="N15" s="99">
        <v>405</v>
      </c>
      <c r="O15" s="99">
        <v>418</v>
      </c>
      <c r="P15" s="99">
        <f t="shared" si="6"/>
        <v>778</v>
      </c>
      <c r="Q15" s="99">
        <v>386</v>
      </c>
      <c r="R15" s="99">
        <v>392</v>
      </c>
      <c r="S15" s="302">
        <v>113</v>
      </c>
    </row>
    <row r="16" spans="2:19" ht="13.5" customHeight="1">
      <c r="B16" s="1174"/>
      <c r="C16" s="1177" t="s">
        <v>963</v>
      </c>
      <c r="D16" s="98">
        <v>4</v>
      </c>
      <c r="E16" s="99">
        <v>1</v>
      </c>
      <c r="F16" s="100">
        <v>59</v>
      </c>
      <c r="G16" s="99">
        <f t="shared" si="1"/>
        <v>2121</v>
      </c>
      <c r="H16" s="99">
        <f t="shared" si="2"/>
        <v>1067</v>
      </c>
      <c r="I16" s="99">
        <f t="shared" si="3"/>
        <v>1054</v>
      </c>
      <c r="J16" s="99">
        <f t="shared" si="4"/>
        <v>695</v>
      </c>
      <c r="K16" s="99">
        <v>338</v>
      </c>
      <c r="L16" s="99">
        <v>357</v>
      </c>
      <c r="M16" s="99">
        <f t="shared" si="5"/>
        <v>735</v>
      </c>
      <c r="N16" s="99">
        <v>383</v>
      </c>
      <c r="O16" s="99">
        <v>352</v>
      </c>
      <c r="P16" s="99">
        <f t="shared" si="6"/>
        <v>691</v>
      </c>
      <c r="Q16" s="99">
        <v>346</v>
      </c>
      <c r="R16" s="99">
        <v>345</v>
      </c>
      <c r="S16" s="302">
        <v>105</v>
      </c>
    </row>
    <row r="17" spans="2:19" ht="13.5" customHeight="1">
      <c r="B17" s="1174"/>
      <c r="C17" s="1177" t="s">
        <v>964</v>
      </c>
      <c r="D17" s="98">
        <v>4</v>
      </c>
      <c r="E17" s="99">
        <v>0</v>
      </c>
      <c r="F17" s="100">
        <v>51</v>
      </c>
      <c r="G17" s="99">
        <f t="shared" si="1"/>
        <v>1838</v>
      </c>
      <c r="H17" s="99">
        <f t="shared" si="2"/>
        <v>925</v>
      </c>
      <c r="I17" s="99">
        <f t="shared" si="3"/>
        <v>913</v>
      </c>
      <c r="J17" s="99">
        <f t="shared" si="4"/>
        <v>601</v>
      </c>
      <c r="K17" s="99">
        <v>305</v>
      </c>
      <c r="L17" s="99">
        <v>296</v>
      </c>
      <c r="M17" s="99">
        <f t="shared" si="5"/>
        <v>612</v>
      </c>
      <c r="N17" s="99">
        <v>303</v>
      </c>
      <c r="O17" s="99">
        <v>309</v>
      </c>
      <c r="P17" s="99">
        <f t="shared" si="6"/>
        <v>625</v>
      </c>
      <c r="Q17" s="99">
        <v>317</v>
      </c>
      <c r="R17" s="99">
        <v>308</v>
      </c>
      <c r="S17" s="302">
        <v>94</v>
      </c>
    </row>
    <row r="18" spans="2:19" ht="13.5" customHeight="1">
      <c r="B18" s="1174"/>
      <c r="C18" s="1177" t="s">
        <v>965</v>
      </c>
      <c r="D18" s="98">
        <v>6</v>
      </c>
      <c r="E18" s="99">
        <v>0</v>
      </c>
      <c r="F18" s="100">
        <v>54</v>
      </c>
      <c r="G18" s="99">
        <f t="shared" si="1"/>
        <v>1901</v>
      </c>
      <c r="H18" s="99">
        <f t="shared" si="2"/>
        <v>978</v>
      </c>
      <c r="I18" s="99">
        <f t="shared" si="3"/>
        <v>923</v>
      </c>
      <c r="J18" s="99">
        <f t="shared" si="4"/>
        <v>581</v>
      </c>
      <c r="K18" s="99">
        <v>317</v>
      </c>
      <c r="L18" s="99">
        <v>264</v>
      </c>
      <c r="M18" s="99">
        <f t="shared" si="5"/>
        <v>694</v>
      </c>
      <c r="N18" s="99">
        <v>345</v>
      </c>
      <c r="O18" s="99">
        <v>349</v>
      </c>
      <c r="P18" s="99">
        <f t="shared" si="6"/>
        <v>626</v>
      </c>
      <c r="Q18" s="99">
        <v>316</v>
      </c>
      <c r="R18" s="99">
        <v>310</v>
      </c>
      <c r="S18" s="302">
        <v>99</v>
      </c>
    </row>
    <row r="19" spans="2:19" ht="13.5" customHeight="1">
      <c r="B19" s="1174"/>
      <c r="C19" s="1177" t="s">
        <v>966</v>
      </c>
      <c r="D19" s="98">
        <v>5</v>
      </c>
      <c r="E19" s="99">
        <v>1</v>
      </c>
      <c r="F19" s="100">
        <v>47</v>
      </c>
      <c r="G19" s="99">
        <f t="shared" si="1"/>
        <v>1609</v>
      </c>
      <c r="H19" s="99">
        <f t="shared" si="2"/>
        <v>842</v>
      </c>
      <c r="I19" s="99">
        <f t="shared" si="3"/>
        <v>767</v>
      </c>
      <c r="J19" s="99">
        <f t="shared" si="4"/>
        <v>537</v>
      </c>
      <c r="K19" s="99">
        <v>277</v>
      </c>
      <c r="L19" s="99">
        <v>260</v>
      </c>
      <c r="M19" s="99">
        <f t="shared" si="5"/>
        <v>563</v>
      </c>
      <c r="N19" s="99">
        <v>300</v>
      </c>
      <c r="O19" s="99">
        <v>263</v>
      </c>
      <c r="P19" s="99">
        <f t="shared" si="6"/>
        <v>509</v>
      </c>
      <c r="Q19" s="99">
        <v>265</v>
      </c>
      <c r="R19" s="99">
        <v>244</v>
      </c>
      <c r="S19" s="302">
        <v>90</v>
      </c>
    </row>
    <row r="20" spans="2:19" ht="13.5" customHeight="1">
      <c r="B20" s="1174"/>
      <c r="C20" s="1177" t="s">
        <v>967</v>
      </c>
      <c r="D20" s="98">
        <v>3</v>
      </c>
      <c r="E20" s="99">
        <v>0</v>
      </c>
      <c r="F20" s="100">
        <v>55</v>
      </c>
      <c r="G20" s="99">
        <f t="shared" si="1"/>
        <v>2191</v>
      </c>
      <c r="H20" s="99">
        <f t="shared" si="2"/>
        <v>1101</v>
      </c>
      <c r="I20" s="99">
        <f t="shared" si="3"/>
        <v>1090</v>
      </c>
      <c r="J20" s="99">
        <f t="shared" si="4"/>
        <v>710</v>
      </c>
      <c r="K20" s="99">
        <v>372</v>
      </c>
      <c r="L20" s="99">
        <v>338</v>
      </c>
      <c r="M20" s="99">
        <f t="shared" si="5"/>
        <v>762</v>
      </c>
      <c r="N20" s="99">
        <v>382</v>
      </c>
      <c r="O20" s="99">
        <v>380</v>
      </c>
      <c r="P20" s="99">
        <f t="shared" si="6"/>
        <v>719</v>
      </c>
      <c r="Q20" s="99">
        <v>347</v>
      </c>
      <c r="R20" s="99">
        <v>372</v>
      </c>
      <c r="S20" s="302">
        <v>93</v>
      </c>
    </row>
    <row r="21" spans="2:19" ht="13.5" customHeight="1">
      <c r="B21" s="1174"/>
      <c r="C21" s="1177" t="s">
        <v>968</v>
      </c>
      <c r="D21" s="98">
        <v>4</v>
      </c>
      <c r="E21" s="99">
        <v>0</v>
      </c>
      <c r="F21" s="100">
        <v>52</v>
      </c>
      <c r="G21" s="99">
        <f t="shared" si="1"/>
        <v>1956</v>
      </c>
      <c r="H21" s="99">
        <f t="shared" si="2"/>
        <v>993</v>
      </c>
      <c r="I21" s="99">
        <f t="shared" si="3"/>
        <v>963</v>
      </c>
      <c r="J21" s="99">
        <f t="shared" si="4"/>
        <v>639</v>
      </c>
      <c r="K21" s="99">
        <v>327</v>
      </c>
      <c r="L21" s="99">
        <v>312</v>
      </c>
      <c r="M21" s="99">
        <f t="shared" si="5"/>
        <v>697</v>
      </c>
      <c r="N21" s="99">
        <v>363</v>
      </c>
      <c r="O21" s="99">
        <v>334</v>
      </c>
      <c r="P21" s="99">
        <f t="shared" si="6"/>
        <v>620</v>
      </c>
      <c r="Q21" s="99">
        <v>303</v>
      </c>
      <c r="R21" s="99">
        <v>317</v>
      </c>
      <c r="S21" s="302">
        <v>90</v>
      </c>
    </row>
    <row r="22" spans="2:19" ht="13.5" customHeight="1">
      <c r="B22" s="1174"/>
      <c r="C22" s="1177" t="s">
        <v>969</v>
      </c>
      <c r="D22" s="98">
        <v>6</v>
      </c>
      <c r="E22" s="99">
        <v>0</v>
      </c>
      <c r="F22" s="100">
        <v>48</v>
      </c>
      <c r="G22" s="99">
        <f t="shared" si="1"/>
        <v>1605</v>
      </c>
      <c r="H22" s="99">
        <f t="shared" si="2"/>
        <v>816</v>
      </c>
      <c r="I22" s="99">
        <f t="shared" si="3"/>
        <v>789</v>
      </c>
      <c r="J22" s="99">
        <f t="shared" si="4"/>
        <v>500</v>
      </c>
      <c r="K22" s="99">
        <v>251</v>
      </c>
      <c r="L22" s="99">
        <v>249</v>
      </c>
      <c r="M22" s="99">
        <f t="shared" si="5"/>
        <v>557</v>
      </c>
      <c r="N22" s="99">
        <v>282</v>
      </c>
      <c r="O22" s="99">
        <v>275</v>
      </c>
      <c r="P22" s="99">
        <f t="shared" si="6"/>
        <v>548</v>
      </c>
      <c r="Q22" s="99">
        <v>283</v>
      </c>
      <c r="R22" s="99">
        <v>265</v>
      </c>
      <c r="S22" s="302">
        <v>87</v>
      </c>
    </row>
    <row r="23" spans="2:19" ht="13.5" customHeight="1">
      <c r="B23" s="1174"/>
      <c r="C23" s="1177" t="s">
        <v>970</v>
      </c>
      <c r="D23" s="98">
        <v>7</v>
      </c>
      <c r="E23" s="99">
        <v>0</v>
      </c>
      <c r="F23" s="100">
        <v>58</v>
      </c>
      <c r="G23" s="99">
        <f t="shared" si="1"/>
        <v>1926</v>
      </c>
      <c r="H23" s="99">
        <f t="shared" si="2"/>
        <v>1027</v>
      </c>
      <c r="I23" s="99">
        <f t="shared" si="3"/>
        <v>899</v>
      </c>
      <c r="J23" s="99">
        <f t="shared" si="4"/>
        <v>645</v>
      </c>
      <c r="K23" s="99">
        <v>329</v>
      </c>
      <c r="L23" s="99">
        <v>316</v>
      </c>
      <c r="M23" s="99">
        <f t="shared" si="5"/>
        <v>625</v>
      </c>
      <c r="N23" s="99">
        <v>340</v>
      </c>
      <c r="O23" s="99">
        <v>285</v>
      </c>
      <c r="P23" s="99">
        <f t="shared" si="6"/>
        <v>656</v>
      </c>
      <c r="Q23" s="99">
        <v>358</v>
      </c>
      <c r="R23" s="99">
        <v>298</v>
      </c>
      <c r="S23" s="302">
        <v>105</v>
      </c>
    </row>
    <row r="24" spans="2:19" ht="13.5" customHeight="1">
      <c r="B24" s="1174"/>
      <c r="C24" s="1177"/>
      <c r="D24" s="98"/>
      <c r="E24" s="99"/>
      <c r="F24" s="100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302"/>
    </row>
    <row r="25" spans="2:19" s="1176" customFormat="1" ht="13.5" customHeight="1">
      <c r="B25" s="1915" t="s">
        <v>1011</v>
      </c>
      <c r="C25" s="1916"/>
      <c r="D25" s="104">
        <f aca="true" t="shared" si="7" ref="D25:S25">SUM(D27,D31,D37,D40,D49,D53,D58,D67,D70)</f>
        <v>82</v>
      </c>
      <c r="E25" s="102">
        <f t="shared" si="7"/>
        <v>5</v>
      </c>
      <c r="F25" s="102">
        <f t="shared" si="7"/>
        <v>711</v>
      </c>
      <c r="G25" s="102">
        <f t="shared" si="7"/>
        <v>23716</v>
      </c>
      <c r="H25" s="102">
        <f t="shared" si="7"/>
        <v>12173</v>
      </c>
      <c r="I25" s="102">
        <f t="shared" si="7"/>
        <v>11543</v>
      </c>
      <c r="J25" s="102">
        <f t="shared" si="7"/>
        <v>7335</v>
      </c>
      <c r="K25" s="102">
        <f t="shared" si="7"/>
        <v>3794</v>
      </c>
      <c r="L25" s="102">
        <f t="shared" si="7"/>
        <v>3541</v>
      </c>
      <c r="M25" s="102">
        <f t="shared" si="7"/>
        <v>8147</v>
      </c>
      <c r="N25" s="102">
        <f t="shared" si="7"/>
        <v>4182</v>
      </c>
      <c r="O25" s="102">
        <f t="shared" si="7"/>
        <v>3965</v>
      </c>
      <c r="P25" s="102">
        <f t="shared" si="7"/>
        <v>8234</v>
      </c>
      <c r="Q25" s="102">
        <f t="shared" si="7"/>
        <v>4197</v>
      </c>
      <c r="R25" s="102">
        <f t="shared" si="7"/>
        <v>4037</v>
      </c>
      <c r="S25" s="306">
        <f t="shared" si="7"/>
        <v>1310</v>
      </c>
    </row>
    <row r="26" spans="2:19" ht="13.5" customHeight="1">
      <c r="B26" s="1174"/>
      <c r="C26" s="1177"/>
      <c r="D26" s="98"/>
      <c r="E26" s="99"/>
      <c r="F26" s="100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302"/>
    </row>
    <row r="27" spans="2:19" ht="13.5" customHeight="1">
      <c r="B27" s="1917" t="s">
        <v>1012</v>
      </c>
      <c r="C27" s="1909"/>
      <c r="D27" s="98">
        <f>SUM(D28:D29)</f>
        <v>4</v>
      </c>
      <c r="E27" s="99">
        <f>SUM(E28:E29)</f>
        <v>0</v>
      </c>
      <c r="F27" s="99">
        <f>SUM(F28:F29)</f>
        <v>39</v>
      </c>
      <c r="G27" s="99">
        <f>SUM(H27:I27)</f>
        <v>1367</v>
      </c>
      <c r="H27" s="99">
        <f aca="true" t="shared" si="8" ref="H27:I29">SUM(K27+N27+Q27)</f>
        <v>716</v>
      </c>
      <c r="I27" s="99">
        <f t="shared" si="8"/>
        <v>651</v>
      </c>
      <c r="J27" s="99">
        <f>SUM(K27:L27)</f>
        <v>461</v>
      </c>
      <c r="K27" s="99">
        <f>SUM(K28:K29)</f>
        <v>238</v>
      </c>
      <c r="L27" s="99">
        <f>SUM(L28:L29)</f>
        <v>223</v>
      </c>
      <c r="M27" s="99">
        <f>SUM(N27:O27)</f>
        <v>457</v>
      </c>
      <c r="N27" s="99">
        <f>SUM(N28:N29)</f>
        <v>249</v>
      </c>
      <c r="O27" s="99">
        <f>SUM(O28:O29)</f>
        <v>208</v>
      </c>
      <c r="P27" s="99">
        <f>SUM(Q27:R27)</f>
        <v>449</v>
      </c>
      <c r="Q27" s="99">
        <f>SUM(Q28:Q29)</f>
        <v>229</v>
      </c>
      <c r="R27" s="99">
        <f>SUM(R28:R29)</f>
        <v>220</v>
      </c>
      <c r="S27" s="302">
        <f>SUM(S28:S29)</f>
        <v>69</v>
      </c>
    </row>
    <row r="28" spans="2:19" ht="13.5" customHeight="1">
      <c r="B28" s="1174"/>
      <c r="C28" s="1177" t="s">
        <v>971</v>
      </c>
      <c r="D28" s="98">
        <v>3</v>
      </c>
      <c r="E28" s="99">
        <v>0</v>
      </c>
      <c r="F28" s="100">
        <v>23</v>
      </c>
      <c r="G28" s="99">
        <f>SUM(H28:I28)</f>
        <v>777</v>
      </c>
      <c r="H28" s="99">
        <f t="shared" si="8"/>
        <v>418</v>
      </c>
      <c r="I28" s="99">
        <f t="shared" si="8"/>
        <v>359</v>
      </c>
      <c r="J28" s="99">
        <f>SUM(K28:L28)</f>
        <v>258</v>
      </c>
      <c r="K28" s="99">
        <v>143</v>
      </c>
      <c r="L28" s="99">
        <v>115</v>
      </c>
      <c r="M28" s="99">
        <f>SUM(N28:O28)</f>
        <v>257</v>
      </c>
      <c r="N28" s="99">
        <v>141</v>
      </c>
      <c r="O28" s="99">
        <v>116</v>
      </c>
      <c r="P28" s="99">
        <f>SUM(Q28:R28)</f>
        <v>262</v>
      </c>
      <c r="Q28" s="99">
        <v>134</v>
      </c>
      <c r="R28" s="99">
        <v>128</v>
      </c>
      <c r="S28" s="302">
        <v>42</v>
      </c>
    </row>
    <row r="29" spans="2:19" ht="13.5" customHeight="1">
      <c r="B29" s="1174"/>
      <c r="C29" s="1177" t="s">
        <v>972</v>
      </c>
      <c r="D29" s="98">
        <v>1</v>
      </c>
      <c r="E29" s="99">
        <v>0</v>
      </c>
      <c r="F29" s="100">
        <v>16</v>
      </c>
      <c r="G29" s="99">
        <f>SUM(H29:I29)</f>
        <v>590</v>
      </c>
      <c r="H29" s="99">
        <f t="shared" si="8"/>
        <v>298</v>
      </c>
      <c r="I29" s="99">
        <f t="shared" si="8"/>
        <v>292</v>
      </c>
      <c r="J29" s="99">
        <f>SUM(K29:L29)</f>
        <v>203</v>
      </c>
      <c r="K29" s="99">
        <v>95</v>
      </c>
      <c r="L29" s="99">
        <v>108</v>
      </c>
      <c r="M29" s="99">
        <f>SUM(N29:O29)</f>
        <v>200</v>
      </c>
      <c r="N29" s="99">
        <v>108</v>
      </c>
      <c r="O29" s="99">
        <v>92</v>
      </c>
      <c r="P29" s="99">
        <f>SUM(Q29:R29)</f>
        <v>187</v>
      </c>
      <c r="Q29" s="99">
        <v>95</v>
      </c>
      <c r="R29" s="99">
        <v>92</v>
      </c>
      <c r="S29" s="302">
        <v>27</v>
      </c>
    </row>
    <row r="30" spans="2:19" ht="13.5" customHeight="1">
      <c r="B30" s="1174"/>
      <c r="C30" s="1177"/>
      <c r="D30" s="98"/>
      <c r="E30" s="99"/>
      <c r="F30" s="100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302"/>
    </row>
    <row r="31" spans="2:19" ht="13.5" customHeight="1">
      <c r="B31" s="1917" t="s">
        <v>1013</v>
      </c>
      <c r="C31" s="1909"/>
      <c r="D31" s="98">
        <f>SUM(D32:D35)</f>
        <v>14</v>
      </c>
      <c r="E31" s="99">
        <f>SUM(E32:E35)</f>
        <v>1</v>
      </c>
      <c r="F31" s="99">
        <f>SUM(F32:F35)</f>
        <v>113</v>
      </c>
      <c r="G31" s="99">
        <f>SUM(H31:I31)</f>
        <v>3486</v>
      </c>
      <c r="H31" s="99">
        <f aca="true" t="shared" si="9" ref="H31:I35">SUM(K31+N31+Q31)</f>
        <v>1771</v>
      </c>
      <c r="I31" s="99">
        <f t="shared" si="9"/>
        <v>1715</v>
      </c>
      <c r="J31" s="99">
        <f>SUM(K31:L31)</f>
        <v>1100</v>
      </c>
      <c r="K31" s="99">
        <f>SUM(K32:K35)</f>
        <v>566</v>
      </c>
      <c r="L31" s="99">
        <f>SUM(L32:L35)</f>
        <v>534</v>
      </c>
      <c r="M31" s="99">
        <f>SUM(N31:O31)</f>
        <v>1157</v>
      </c>
      <c r="N31" s="99">
        <f>SUM(N32:N35)</f>
        <v>573</v>
      </c>
      <c r="O31" s="99">
        <f>SUM(O32:O35)</f>
        <v>584</v>
      </c>
      <c r="P31" s="99">
        <f>SUM(Q31:R31)</f>
        <v>1229</v>
      </c>
      <c r="Q31" s="99">
        <f>SUM(Q32:Q35)</f>
        <v>632</v>
      </c>
      <c r="R31" s="99">
        <f>SUM(R32:R35)</f>
        <v>597</v>
      </c>
      <c r="S31" s="302">
        <f>SUM(S32:S35)</f>
        <v>212</v>
      </c>
    </row>
    <row r="32" spans="2:19" ht="13.5" customHeight="1">
      <c r="B32" s="1174"/>
      <c r="C32" s="1177" t="s">
        <v>973</v>
      </c>
      <c r="D32" s="98">
        <v>4</v>
      </c>
      <c r="E32" s="99">
        <v>0</v>
      </c>
      <c r="F32" s="100">
        <v>38</v>
      </c>
      <c r="G32" s="99">
        <f>SUM(H32:I32)</f>
        <v>1288</v>
      </c>
      <c r="H32" s="99">
        <f t="shared" si="9"/>
        <v>645</v>
      </c>
      <c r="I32" s="99">
        <f t="shared" si="9"/>
        <v>643</v>
      </c>
      <c r="J32" s="99">
        <f>SUM(K32:L32)</f>
        <v>423</v>
      </c>
      <c r="K32" s="99">
        <v>215</v>
      </c>
      <c r="L32" s="99">
        <v>208</v>
      </c>
      <c r="M32" s="99">
        <f>SUM(N32:O32)</f>
        <v>412</v>
      </c>
      <c r="N32" s="99">
        <v>202</v>
      </c>
      <c r="O32" s="99">
        <v>210</v>
      </c>
      <c r="P32" s="99">
        <f>SUM(Q32:R32)</f>
        <v>453</v>
      </c>
      <c r="Q32" s="99">
        <v>228</v>
      </c>
      <c r="R32" s="99">
        <v>225</v>
      </c>
      <c r="S32" s="302">
        <v>68</v>
      </c>
    </row>
    <row r="33" spans="2:19" ht="13.5" customHeight="1">
      <c r="B33" s="1174"/>
      <c r="C33" s="1177" t="s">
        <v>974</v>
      </c>
      <c r="D33" s="98">
        <v>4</v>
      </c>
      <c r="E33" s="99">
        <v>0</v>
      </c>
      <c r="F33" s="100">
        <v>25</v>
      </c>
      <c r="G33" s="99">
        <f>SUM(H33:I33)</f>
        <v>663</v>
      </c>
      <c r="H33" s="99">
        <f t="shared" si="9"/>
        <v>345</v>
      </c>
      <c r="I33" s="99">
        <f t="shared" si="9"/>
        <v>318</v>
      </c>
      <c r="J33" s="99">
        <f>SUM(K33:L33)</f>
        <v>211</v>
      </c>
      <c r="K33" s="99">
        <v>102</v>
      </c>
      <c r="L33" s="99">
        <v>109</v>
      </c>
      <c r="M33" s="99">
        <f>SUM(N33:O33)</f>
        <v>191</v>
      </c>
      <c r="N33" s="99">
        <v>104</v>
      </c>
      <c r="O33" s="99">
        <v>87</v>
      </c>
      <c r="P33" s="99">
        <f>SUM(Q33:R33)</f>
        <v>261</v>
      </c>
      <c r="Q33" s="99">
        <v>139</v>
      </c>
      <c r="R33" s="99">
        <v>122</v>
      </c>
      <c r="S33" s="302">
        <v>47</v>
      </c>
    </row>
    <row r="34" spans="2:19" ht="13.5" customHeight="1">
      <c r="B34" s="1174"/>
      <c r="C34" s="1177" t="s">
        <v>975</v>
      </c>
      <c r="D34" s="98">
        <v>3</v>
      </c>
      <c r="E34" s="99">
        <v>0</v>
      </c>
      <c r="F34" s="100">
        <v>25</v>
      </c>
      <c r="G34" s="99">
        <f>SUM(H34:I34)</f>
        <v>775</v>
      </c>
      <c r="H34" s="99">
        <f t="shared" si="9"/>
        <v>386</v>
      </c>
      <c r="I34" s="99">
        <f t="shared" si="9"/>
        <v>389</v>
      </c>
      <c r="J34" s="99">
        <f>SUM(K34:L34)</f>
        <v>234</v>
      </c>
      <c r="K34" s="99">
        <v>117</v>
      </c>
      <c r="L34" s="99">
        <v>117</v>
      </c>
      <c r="M34" s="99">
        <f>SUM(N34:O34)</f>
        <v>291</v>
      </c>
      <c r="N34" s="99">
        <v>138</v>
      </c>
      <c r="O34" s="99">
        <v>153</v>
      </c>
      <c r="P34" s="99">
        <f>SUM(Q34:R34)</f>
        <v>250</v>
      </c>
      <c r="Q34" s="99">
        <v>131</v>
      </c>
      <c r="R34" s="99">
        <v>119</v>
      </c>
      <c r="S34" s="302">
        <v>47</v>
      </c>
    </row>
    <row r="35" spans="2:19" ht="13.5" customHeight="1">
      <c r="B35" s="1174"/>
      <c r="C35" s="1177" t="s">
        <v>976</v>
      </c>
      <c r="D35" s="98">
        <v>3</v>
      </c>
      <c r="E35" s="99">
        <v>1</v>
      </c>
      <c r="F35" s="100">
        <v>25</v>
      </c>
      <c r="G35" s="99">
        <f>SUM(H35:I35)</f>
        <v>760</v>
      </c>
      <c r="H35" s="99">
        <f t="shared" si="9"/>
        <v>395</v>
      </c>
      <c r="I35" s="99">
        <f t="shared" si="9"/>
        <v>365</v>
      </c>
      <c r="J35" s="99">
        <f>SUM(K35:L35)</f>
        <v>232</v>
      </c>
      <c r="K35" s="99">
        <v>132</v>
      </c>
      <c r="L35" s="99">
        <v>100</v>
      </c>
      <c r="M35" s="99">
        <f>SUM(N35:O35)</f>
        <v>263</v>
      </c>
      <c r="N35" s="99">
        <v>129</v>
      </c>
      <c r="O35" s="99">
        <v>134</v>
      </c>
      <c r="P35" s="99">
        <f>SUM(Q35:R35)</f>
        <v>265</v>
      </c>
      <c r="Q35" s="99">
        <v>134</v>
      </c>
      <c r="R35" s="99">
        <v>131</v>
      </c>
      <c r="S35" s="302">
        <v>50</v>
      </c>
    </row>
    <row r="36" spans="2:19" ht="13.5" customHeight="1">
      <c r="B36" s="1174"/>
      <c r="C36" s="1177"/>
      <c r="D36" s="98"/>
      <c r="E36" s="99"/>
      <c r="F36" s="100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302"/>
    </row>
    <row r="37" spans="2:19" ht="13.5" customHeight="1">
      <c r="B37" s="1917" t="s">
        <v>1014</v>
      </c>
      <c r="C37" s="1909"/>
      <c r="D37" s="98">
        <f>SUM(D38)</f>
        <v>3</v>
      </c>
      <c r="E37" s="99">
        <f>SUM(E38)</f>
        <v>0</v>
      </c>
      <c r="F37" s="99">
        <f>SUM(F38)</f>
        <v>23</v>
      </c>
      <c r="G37" s="99">
        <f>SUM(H37:I37)</f>
        <v>728</v>
      </c>
      <c r="H37" s="99">
        <f>SUM(K37+N37+Q37)</f>
        <v>377</v>
      </c>
      <c r="I37" s="99">
        <f>SUM(L37+O37+R37)</f>
        <v>351</v>
      </c>
      <c r="J37" s="99">
        <f>SUM(K37:L37)</f>
        <v>200</v>
      </c>
      <c r="K37" s="99">
        <f>SUM(K38)</f>
        <v>116</v>
      </c>
      <c r="L37" s="99">
        <f>SUM(L38)</f>
        <v>84</v>
      </c>
      <c r="M37" s="99">
        <f>SUM(N37:O37)</f>
        <v>272</v>
      </c>
      <c r="N37" s="99">
        <f>SUM(N38)</f>
        <v>139</v>
      </c>
      <c r="O37" s="99">
        <f>SUM(O38)</f>
        <v>133</v>
      </c>
      <c r="P37" s="99">
        <f>SUM(Q37:R37)</f>
        <v>256</v>
      </c>
      <c r="Q37" s="99">
        <f>SUM(Q38)</f>
        <v>122</v>
      </c>
      <c r="R37" s="99">
        <f>SUM(R38)</f>
        <v>134</v>
      </c>
      <c r="S37" s="302">
        <f>SUM(S38)</f>
        <v>41</v>
      </c>
    </row>
    <row r="38" spans="2:19" ht="13.5" customHeight="1">
      <c r="B38" s="1174"/>
      <c r="C38" s="1177" t="s">
        <v>977</v>
      </c>
      <c r="D38" s="98">
        <v>3</v>
      </c>
      <c r="E38" s="99">
        <v>0</v>
      </c>
      <c r="F38" s="100">
        <v>23</v>
      </c>
      <c r="G38" s="99">
        <f>SUM(H38:I38)</f>
        <v>728</v>
      </c>
      <c r="H38" s="99">
        <f>SUM(K38+N38+Q38)</f>
        <v>377</v>
      </c>
      <c r="I38" s="99">
        <f>SUM(L38+O38+R38)</f>
        <v>351</v>
      </c>
      <c r="J38" s="99">
        <f>SUM(K38:L38)</f>
        <v>200</v>
      </c>
      <c r="K38" s="99">
        <v>116</v>
      </c>
      <c r="L38" s="99">
        <v>84</v>
      </c>
      <c r="M38" s="99">
        <f>SUM(N38:O38)</f>
        <v>272</v>
      </c>
      <c r="N38" s="99">
        <v>139</v>
      </c>
      <c r="O38" s="99">
        <v>133</v>
      </c>
      <c r="P38" s="99">
        <f>SUM(Q38:R38)</f>
        <v>256</v>
      </c>
      <c r="Q38" s="99">
        <v>122</v>
      </c>
      <c r="R38" s="99">
        <v>134</v>
      </c>
      <c r="S38" s="302">
        <v>41</v>
      </c>
    </row>
    <row r="39" spans="2:19" ht="13.5" customHeight="1">
      <c r="B39" s="1174"/>
      <c r="C39" s="1177"/>
      <c r="D39" s="98"/>
      <c r="E39" s="99"/>
      <c r="F39" s="100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302"/>
    </row>
    <row r="40" spans="2:19" ht="13.5" customHeight="1">
      <c r="B40" s="1917" t="s">
        <v>1015</v>
      </c>
      <c r="C40" s="1909"/>
      <c r="D40" s="98">
        <f>SUM(D41:D47)</f>
        <v>18</v>
      </c>
      <c r="E40" s="99">
        <f>SUM(E41:E47)</f>
        <v>1</v>
      </c>
      <c r="F40" s="99">
        <f>SUM(F41:F47)</f>
        <v>137</v>
      </c>
      <c r="G40" s="99">
        <f aca="true" t="shared" si="10" ref="G40:G47">SUM(H40:I40)</f>
        <v>4626</v>
      </c>
      <c r="H40" s="99">
        <f aca="true" t="shared" si="11" ref="H40:I47">SUM(K40+N40+Q40)</f>
        <v>2346</v>
      </c>
      <c r="I40" s="99">
        <f t="shared" si="11"/>
        <v>2280</v>
      </c>
      <c r="J40" s="99">
        <f aca="true" t="shared" si="12" ref="J40:J47">SUM(K40:L40)</f>
        <v>1449</v>
      </c>
      <c r="K40" s="99">
        <f>SUM(K41:K47)</f>
        <v>735</v>
      </c>
      <c r="L40" s="99">
        <f>SUM(L41:L47)</f>
        <v>714</v>
      </c>
      <c r="M40" s="99">
        <f aca="true" t="shared" si="13" ref="M40:M47">SUM(N40:O40)</f>
        <v>1574</v>
      </c>
      <c r="N40" s="99">
        <f>SUM(N41:N47)</f>
        <v>816</v>
      </c>
      <c r="O40" s="99">
        <f>SUM(O41:O47)</f>
        <v>758</v>
      </c>
      <c r="P40" s="99">
        <f aca="true" t="shared" si="14" ref="P40:P47">SUM(Q40:R40)</f>
        <v>1603</v>
      </c>
      <c r="Q40" s="99">
        <f>SUM(Q41:Q47)</f>
        <v>795</v>
      </c>
      <c r="R40" s="99">
        <f>SUM(R41:R47)</f>
        <v>808</v>
      </c>
      <c r="S40" s="302">
        <f>SUM(S41:S47)</f>
        <v>256</v>
      </c>
    </row>
    <row r="41" spans="2:19" ht="13.5" customHeight="1">
      <c r="B41" s="1174"/>
      <c r="C41" s="1177" t="s">
        <v>978</v>
      </c>
      <c r="D41" s="98">
        <v>1</v>
      </c>
      <c r="E41" s="99">
        <v>0</v>
      </c>
      <c r="F41" s="100">
        <v>13</v>
      </c>
      <c r="G41" s="99">
        <f t="shared" si="10"/>
        <v>546</v>
      </c>
      <c r="H41" s="99">
        <f t="shared" si="11"/>
        <v>274</v>
      </c>
      <c r="I41" s="99">
        <f t="shared" si="11"/>
        <v>272</v>
      </c>
      <c r="J41" s="99">
        <f t="shared" si="12"/>
        <v>168</v>
      </c>
      <c r="K41" s="99">
        <v>77</v>
      </c>
      <c r="L41" s="99">
        <v>91</v>
      </c>
      <c r="M41" s="99">
        <f t="shared" si="13"/>
        <v>202</v>
      </c>
      <c r="N41" s="99">
        <v>104</v>
      </c>
      <c r="O41" s="99">
        <v>98</v>
      </c>
      <c r="P41" s="99">
        <f t="shared" si="14"/>
        <v>176</v>
      </c>
      <c r="Q41" s="99">
        <v>93</v>
      </c>
      <c r="R41" s="99">
        <v>83</v>
      </c>
      <c r="S41" s="302">
        <v>22</v>
      </c>
    </row>
    <row r="42" spans="2:19" ht="13.5" customHeight="1">
      <c r="B42" s="1174"/>
      <c r="C42" s="1177" t="s">
        <v>979</v>
      </c>
      <c r="D42" s="98">
        <v>4</v>
      </c>
      <c r="E42" s="99">
        <v>0</v>
      </c>
      <c r="F42" s="100">
        <v>29</v>
      </c>
      <c r="G42" s="99">
        <f t="shared" si="10"/>
        <v>987</v>
      </c>
      <c r="H42" s="99">
        <f t="shared" si="11"/>
        <v>490</v>
      </c>
      <c r="I42" s="99">
        <f t="shared" si="11"/>
        <v>497</v>
      </c>
      <c r="J42" s="99">
        <f t="shared" si="12"/>
        <v>287</v>
      </c>
      <c r="K42" s="99">
        <v>143</v>
      </c>
      <c r="L42" s="99">
        <v>144</v>
      </c>
      <c r="M42" s="99">
        <f t="shared" si="13"/>
        <v>347</v>
      </c>
      <c r="N42" s="99">
        <v>179</v>
      </c>
      <c r="O42" s="99">
        <v>168</v>
      </c>
      <c r="P42" s="99">
        <f t="shared" si="14"/>
        <v>353</v>
      </c>
      <c r="Q42" s="99">
        <v>168</v>
      </c>
      <c r="R42" s="99">
        <v>185</v>
      </c>
      <c r="S42" s="302">
        <v>54</v>
      </c>
    </row>
    <row r="43" spans="2:19" ht="13.5" customHeight="1">
      <c r="B43" s="1174"/>
      <c r="C43" s="1177" t="s">
        <v>980</v>
      </c>
      <c r="D43" s="98">
        <v>3</v>
      </c>
      <c r="E43" s="99">
        <v>0</v>
      </c>
      <c r="F43" s="100">
        <v>17</v>
      </c>
      <c r="G43" s="99">
        <f t="shared" si="10"/>
        <v>571</v>
      </c>
      <c r="H43" s="99">
        <f t="shared" si="11"/>
        <v>283</v>
      </c>
      <c r="I43" s="99">
        <f t="shared" si="11"/>
        <v>288</v>
      </c>
      <c r="J43" s="99">
        <f t="shared" si="12"/>
        <v>199</v>
      </c>
      <c r="K43" s="99">
        <v>94</v>
      </c>
      <c r="L43" s="99">
        <v>105</v>
      </c>
      <c r="M43" s="99">
        <f t="shared" si="13"/>
        <v>189</v>
      </c>
      <c r="N43" s="99">
        <v>94</v>
      </c>
      <c r="O43" s="99">
        <v>95</v>
      </c>
      <c r="P43" s="99">
        <f t="shared" si="14"/>
        <v>183</v>
      </c>
      <c r="Q43" s="99">
        <v>95</v>
      </c>
      <c r="R43" s="99">
        <v>88</v>
      </c>
      <c r="S43" s="302">
        <v>33</v>
      </c>
    </row>
    <row r="44" spans="2:19" ht="13.5" customHeight="1">
      <c r="B44" s="1174"/>
      <c r="C44" s="1177" t="s">
        <v>981</v>
      </c>
      <c r="D44" s="98">
        <v>3</v>
      </c>
      <c r="E44" s="99">
        <v>1</v>
      </c>
      <c r="F44" s="100">
        <v>27</v>
      </c>
      <c r="G44" s="99">
        <f t="shared" si="10"/>
        <v>954</v>
      </c>
      <c r="H44" s="99">
        <f t="shared" si="11"/>
        <v>506</v>
      </c>
      <c r="I44" s="99">
        <f t="shared" si="11"/>
        <v>448</v>
      </c>
      <c r="J44" s="99">
        <f t="shared" si="12"/>
        <v>295</v>
      </c>
      <c r="K44" s="99">
        <v>169</v>
      </c>
      <c r="L44" s="99">
        <v>126</v>
      </c>
      <c r="M44" s="99">
        <f t="shared" si="13"/>
        <v>318</v>
      </c>
      <c r="N44" s="99">
        <v>169</v>
      </c>
      <c r="O44" s="99">
        <v>149</v>
      </c>
      <c r="P44" s="99">
        <f t="shared" si="14"/>
        <v>341</v>
      </c>
      <c r="Q44" s="99">
        <v>168</v>
      </c>
      <c r="R44" s="99">
        <v>173</v>
      </c>
      <c r="S44" s="302">
        <v>49</v>
      </c>
    </row>
    <row r="45" spans="2:19" ht="13.5" customHeight="1">
      <c r="B45" s="1174"/>
      <c r="C45" s="1177" t="s">
        <v>982</v>
      </c>
      <c r="D45" s="98">
        <v>3</v>
      </c>
      <c r="E45" s="99">
        <v>0</v>
      </c>
      <c r="F45" s="100">
        <v>16</v>
      </c>
      <c r="G45" s="99">
        <f t="shared" si="10"/>
        <v>475</v>
      </c>
      <c r="H45" s="99">
        <f t="shared" si="11"/>
        <v>241</v>
      </c>
      <c r="I45" s="99">
        <f t="shared" si="11"/>
        <v>234</v>
      </c>
      <c r="J45" s="99">
        <f t="shared" si="12"/>
        <v>158</v>
      </c>
      <c r="K45" s="99">
        <v>80</v>
      </c>
      <c r="L45" s="99">
        <v>78</v>
      </c>
      <c r="M45" s="99">
        <f t="shared" si="13"/>
        <v>158</v>
      </c>
      <c r="N45" s="99">
        <v>86</v>
      </c>
      <c r="O45" s="99">
        <v>72</v>
      </c>
      <c r="P45" s="99">
        <f t="shared" si="14"/>
        <v>159</v>
      </c>
      <c r="Q45" s="99">
        <v>75</v>
      </c>
      <c r="R45" s="99">
        <v>84</v>
      </c>
      <c r="S45" s="302">
        <v>33</v>
      </c>
    </row>
    <row r="46" spans="2:19" ht="13.5" customHeight="1">
      <c r="B46" s="1174"/>
      <c r="C46" s="1177" t="s">
        <v>983</v>
      </c>
      <c r="D46" s="98">
        <v>2</v>
      </c>
      <c r="E46" s="99">
        <v>0</v>
      </c>
      <c r="F46" s="100">
        <v>14</v>
      </c>
      <c r="G46" s="99">
        <f t="shared" si="10"/>
        <v>454</v>
      </c>
      <c r="H46" s="99">
        <f t="shared" si="11"/>
        <v>235</v>
      </c>
      <c r="I46" s="99">
        <f t="shared" si="11"/>
        <v>219</v>
      </c>
      <c r="J46" s="99">
        <f t="shared" si="12"/>
        <v>143</v>
      </c>
      <c r="K46" s="99">
        <v>79</v>
      </c>
      <c r="L46" s="99">
        <v>64</v>
      </c>
      <c r="M46" s="99">
        <f t="shared" si="13"/>
        <v>147</v>
      </c>
      <c r="N46" s="99">
        <v>75</v>
      </c>
      <c r="O46" s="99">
        <v>72</v>
      </c>
      <c r="P46" s="99">
        <f t="shared" si="14"/>
        <v>164</v>
      </c>
      <c r="Q46" s="99">
        <v>81</v>
      </c>
      <c r="R46" s="99">
        <v>83</v>
      </c>
      <c r="S46" s="302">
        <v>25</v>
      </c>
    </row>
    <row r="47" spans="2:19" ht="13.5" customHeight="1">
      <c r="B47" s="1174"/>
      <c r="C47" s="1177" t="s">
        <v>984</v>
      </c>
      <c r="D47" s="98">
        <v>2</v>
      </c>
      <c r="E47" s="99">
        <v>0</v>
      </c>
      <c r="F47" s="100">
        <v>21</v>
      </c>
      <c r="G47" s="99">
        <f t="shared" si="10"/>
        <v>639</v>
      </c>
      <c r="H47" s="99">
        <f t="shared" si="11"/>
        <v>317</v>
      </c>
      <c r="I47" s="99">
        <f t="shared" si="11"/>
        <v>322</v>
      </c>
      <c r="J47" s="99">
        <f t="shared" si="12"/>
        <v>199</v>
      </c>
      <c r="K47" s="99">
        <v>93</v>
      </c>
      <c r="L47" s="99">
        <v>106</v>
      </c>
      <c r="M47" s="99">
        <f t="shared" si="13"/>
        <v>213</v>
      </c>
      <c r="N47" s="99">
        <v>109</v>
      </c>
      <c r="O47" s="99">
        <v>104</v>
      </c>
      <c r="P47" s="99">
        <f t="shared" si="14"/>
        <v>227</v>
      </c>
      <c r="Q47" s="99">
        <v>115</v>
      </c>
      <c r="R47" s="99">
        <v>112</v>
      </c>
      <c r="S47" s="302">
        <v>40</v>
      </c>
    </row>
    <row r="48" spans="2:19" ht="13.5" customHeight="1">
      <c r="B48" s="1174"/>
      <c r="C48" s="1177"/>
      <c r="D48" s="98"/>
      <c r="E48" s="99"/>
      <c r="F48" s="100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302"/>
    </row>
    <row r="49" spans="2:19" ht="14.25" customHeight="1">
      <c r="B49" s="1917" t="s">
        <v>74</v>
      </c>
      <c r="C49" s="1909"/>
      <c r="D49" s="98">
        <f>SUM(D50:D51)</f>
        <v>9</v>
      </c>
      <c r="E49" s="99">
        <f>SUM(E50:E51)</f>
        <v>1</v>
      </c>
      <c r="F49" s="99">
        <f>SUM(F50:F51)</f>
        <v>84</v>
      </c>
      <c r="G49" s="99">
        <f>SUM(H49:I49)</f>
        <v>2912</v>
      </c>
      <c r="H49" s="99">
        <f aca="true" t="shared" si="15" ref="H49:I51">SUM(K49+N49+Q49)</f>
        <v>1475</v>
      </c>
      <c r="I49" s="99">
        <f t="shared" si="15"/>
        <v>1437</v>
      </c>
      <c r="J49" s="99">
        <f>SUM(K49:L49)</f>
        <v>894</v>
      </c>
      <c r="K49" s="99">
        <f>SUM(K50:K51)</f>
        <v>441</v>
      </c>
      <c r="L49" s="99">
        <f>SUM(L50:L51)</f>
        <v>453</v>
      </c>
      <c r="M49" s="99">
        <f>SUM(N49:O49)</f>
        <v>1026</v>
      </c>
      <c r="N49" s="99">
        <f>SUM(N50:N51)</f>
        <v>517</v>
      </c>
      <c r="O49" s="99">
        <f>SUM(O50:O51)</f>
        <v>509</v>
      </c>
      <c r="P49" s="99">
        <f>SUM(Q49:R49)</f>
        <v>992</v>
      </c>
      <c r="Q49" s="99">
        <f>SUM(Q50:Q51)</f>
        <v>517</v>
      </c>
      <c r="R49" s="99">
        <f>SUM(R50:R51)</f>
        <v>475</v>
      </c>
      <c r="S49" s="302">
        <f>SUM(S50:S51)</f>
        <v>152</v>
      </c>
    </row>
    <row r="50" spans="2:19" ht="13.5" customHeight="1">
      <c r="B50" s="1174"/>
      <c r="C50" s="1177" t="s">
        <v>985</v>
      </c>
      <c r="D50" s="98">
        <v>4</v>
      </c>
      <c r="E50" s="99">
        <v>0</v>
      </c>
      <c r="F50" s="100">
        <v>41</v>
      </c>
      <c r="G50" s="99">
        <f>SUM(H50:I50)</f>
        <v>1483</v>
      </c>
      <c r="H50" s="99">
        <f t="shared" si="15"/>
        <v>738</v>
      </c>
      <c r="I50" s="99">
        <f t="shared" si="15"/>
        <v>745</v>
      </c>
      <c r="J50" s="99">
        <f>SUM(K50:L50)</f>
        <v>449</v>
      </c>
      <c r="K50" s="99">
        <v>218</v>
      </c>
      <c r="L50" s="99">
        <v>231</v>
      </c>
      <c r="M50" s="99">
        <f>SUM(N50:O50)</f>
        <v>502</v>
      </c>
      <c r="N50" s="99">
        <v>250</v>
      </c>
      <c r="O50" s="99">
        <v>252</v>
      </c>
      <c r="P50" s="99">
        <f>SUM(Q50:R50)</f>
        <v>532</v>
      </c>
      <c r="Q50" s="99">
        <v>270</v>
      </c>
      <c r="R50" s="99">
        <v>262</v>
      </c>
      <c r="S50" s="302">
        <v>74</v>
      </c>
    </row>
    <row r="51" spans="2:19" ht="13.5" customHeight="1">
      <c r="B51" s="1174"/>
      <c r="C51" s="1177" t="s">
        <v>986</v>
      </c>
      <c r="D51" s="98">
        <v>5</v>
      </c>
      <c r="E51" s="99">
        <v>1</v>
      </c>
      <c r="F51" s="100">
        <v>43</v>
      </c>
      <c r="G51" s="99">
        <f>SUM(H51:I51)</f>
        <v>1429</v>
      </c>
      <c r="H51" s="99">
        <f t="shared" si="15"/>
        <v>737</v>
      </c>
      <c r="I51" s="99">
        <f t="shared" si="15"/>
        <v>692</v>
      </c>
      <c r="J51" s="99">
        <f>SUM(K51:L51)</f>
        <v>445</v>
      </c>
      <c r="K51" s="99">
        <v>223</v>
      </c>
      <c r="L51" s="99">
        <v>222</v>
      </c>
      <c r="M51" s="99">
        <f>SUM(N51:O51)</f>
        <v>524</v>
      </c>
      <c r="N51" s="99">
        <v>267</v>
      </c>
      <c r="O51" s="99">
        <v>257</v>
      </c>
      <c r="P51" s="99">
        <f>SUM(Q51:R51)</f>
        <v>460</v>
      </c>
      <c r="Q51" s="99">
        <v>247</v>
      </c>
      <c r="R51" s="99">
        <v>213</v>
      </c>
      <c r="S51" s="302">
        <v>78</v>
      </c>
    </row>
    <row r="52" spans="2:19" ht="13.5" customHeight="1">
      <c r="B52" s="1174"/>
      <c r="C52" s="1177"/>
      <c r="D52" s="98"/>
      <c r="E52" s="99"/>
      <c r="F52" s="100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302"/>
    </row>
    <row r="53" spans="2:19" ht="13.5" customHeight="1">
      <c r="B53" s="1917" t="s">
        <v>75</v>
      </c>
      <c r="C53" s="1909"/>
      <c r="D53" s="98">
        <f>SUM(D54:D56)</f>
        <v>11</v>
      </c>
      <c r="E53" s="99">
        <f>SUM(E54:E56)</f>
        <v>0</v>
      </c>
      <c r="F53" s="99">
        <f>SUM(F54:F56)</f>
        <v>90</v>
      </c>
      <c r="G53" s="99">
        <f>SUM(H53:I53)</f>
        <v>2582</v>
      </c>
      <c r="H53" s="99">
        <f aca="true" t="shared" si="16" ref="H53:I56">SUM(K53+N53+Q53)</f>
        <v>1348</v>
      </c>
      <c r="I53" s="99">
        <f t="shared" si="16"/>
        <v>1234</v>
      </c>
      <c r="J53" s="99">
        <f>SUM(K53:L53)</f>
        <v>789</v>
      </c>
      <c r="K53" s="99">
        <f>SUM(K54:K56)</f>
        <v>426</v>
      </c>
      <c r="L53" s="99">
        <f>SUM(L54:L56)</f>
        <v>363</v>
      </c>
      <c r="M53" s="99">
        <f>SUM(N53:O53)</f>
        <v>898</v>
      </c>
      <c r="N53" s="99">
        <f>SUM(N54:N56)</f>
        <v>483</v>
      </c>
      <c r="O53" s="99">
        <f>SUM(O54:O56)</f>
        <v>415</v>
      </c>
      <c r="P53" s="99">
        <f>SUM(Q53:R53)</f>
        <v>895</v>
      </c>
      <c r="Q53" s="99">
        <f>SUM(Q54:Q56)</f>
        <v>439</v>
      </c>
      <c r="R53" s="99">
        <f>SUM(R54:R56)</f>
        <v>456</v>
      </c>
      <c r="S53" s="302">
        <f>SUM(S54:S56)</f>
        <v>170</v>
      </c>
    </row>
    <row r="54" spans="2:19" ht="13.5" customHeight="1">
      <c r="B54" s="1174"/>
      <c r="C54" s="1177" t="s">
        <v>987</v>
      </c>
      <c r="D54" s="98">
        <v>7</v>
      </c>
      <c r="E54" s="99">
        <v>0</v>
      </c>
      <c r="F54" s="100">
        <v>36</v>
      </c>
      <c r="G54" s="99">
        <f>SUM(H54:I54)</f>
        <v>762</v>
      </c>
      <c r="H54" s="99">
        <f t="shared" si="16"/>
        <v>370</v>
      </c>
      <c r="I54" s="99">
        <f t="shared" si="16"/>
        <v>392</v>
      </c>
      <c r="J54" s="99">
        <f>SUM(K54:L54)</f>
        <v>251</v>
      </c>
      <c r="K54" s="99">
        <v>117</v>
      </c>
      <c r="L54" s="99">
        <v>134</v>
      </c>
      <c r="M54" s="99">
        <f>SUM(N54:O54)</f>
        <v>267</v>
      </c>
      <c r="N54" s="99">
        <v>135</v>
      </c>
      <c r="O54" s="99">
        <v>132</v>
      </c>
      <c r="P54" s="99">
        <f>SUM(Q54:R54)</f>
        <v>244</v>
      </c>
      <c r="Q54" s="99">
        <v>118</v>
      </c>
      <c r="R54" s="99">
        <v>126</v>
      </c>
      <c r="S54" s="302">
        <v>67</v>
      </c>
    </row>
    <row r="55" spans="2:19" ht="13.5" customHeight="1">
      <c r="B55" s="1174"/>
      <c r="C55" s="1177" t="s">
        <v>988</v>
      </c>
      <c r="D55" s="98">
        <v>2</v>
      </c>
      <c r="E55" s="99">
        <v>0</v>
      </c>
      <c r="F55" s="100">
        <v>35</v>
      </c>
      <c r="G55" s="99">
        <f>SUM(H55:I55)</f>
        <v>1135</v>
      </c>
      <c r="H55" s="99">
        <f t="shared" si="16"/>
        <v>614</v>
      </c>
      <c r="I55" s="99">
        <f t="shared" si="16"/>
        <v>521</v>
      </c>
      <c r="J55" s="99">
        <f>SUM(K55:L55)</f>
        <v>334</v>
      </c>
      <c r="K55" s="99">
        <v>189</v>
      </c>
      <c r="L55" s="99">
        <v>145</v>
      </c>
      <c r="M55" s="99">
        <f>SUM(N55:O55)</f>
        <v>397</v>
      </c>
      <c r="N55" s="99">
        <v>216</v>
      </c>
      <c r="O55" s="99">
        <v>181</v>
      </c>
      <c r="P55" s="99">
        <f>SUM(Q55:R55)</f>
        <v>404</v>
      </c>
      <c r="Q55" s="99">
        <v>209</v>
      </c>
      <c r="R55" s="99">
        <v>195</v>
      </c>
      <c r="S55" s="302">
        <v>66</v>
      </c>
    </row>
    <row r="56" spans="2:19" ht="13.5" customHeight="1">
      <c r="B56" s="1174"/>
      <c r="C56" s="1177" t="s">
        <v>989</v>
      </c>
      <c r="D56" s="98">
        <v>2</v>
      </c>
      <c r="E56" s="99">
        <v>0</v>
      </c>
      <c r="F56" s="100">
        <v>19</v>
      </c>
      <c r="G56" s="99">
        <f>SUM(H56:I56)</f>
        <v>685</v>
      </c>
      <c r="H56" s="99">
        <f t="shared" si="16"/>
        <v>364</v>
      </c>
      <c r="I56" s="99">
        <f t="shared" si="16"/>
        <v>321</v>
      </c>
      <c r="J56" s="99">
        <f>SUM(K56:L56)</f>
        <v>204</v>
      </c>
      <c r="K56" s="99">
        <v>120</v>
      </c>
      <c r="L56" s="99">
        <v>84</v>
      </c>
      <c r="M56" s="99">
        <f>SUM(N56:O56)</f>
        <v>234</v>
      </c>
      <c r="N56" s="99">
        <v>132</v>
      </c>
      <c r="O56" s="99">
        <v>102</v>
      </c>
      <c r="P56" s="99">
        <f>SUM(Q56:R56)</f>
        <v>247</v>
      </c>
      <c r="Q56" s="99">
        <v>112</v>
      </c>
      <c r="R56" s="99">
        <v>135</v>
      </c>
      <c r="S56" s="302">
        <v>37</v>
      </c>
    </row>
    <row r="57" spans="2:19" ht="13.5" customHeight="1">
      <c r="B57" s="1174"/>
      <c r="C57" s="1177"/>
      <c r="D57" s="98"/>
      <c r="E57" s="99"/>
      <c r="F57" s="100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302"/>
    </row>
    <row r="58" spans="2:19" ht="13.5" customHeight="1">
      <c r="B58" s="1917" t="s">
        <v>1018</v>
      </c>
      <c r="C58" s="1909"/>
      <c r="D58" s="98">
        <f>SUM(D59:D65)</f>
        <v>11</v>
      </c>
      <c r="E58" s="99">
        <f>SUM(E59:E65)</f>
        <v>1</v>
      </c>
      <c r="F58" s="99">
        <f>SUM(F59:F65)</f>
        <v>122</v>
      </c>
      <c r="G58" s="99">
        <f aca="true" t="shared" si="17" ref="G58:G65">SUM(H58:I58)</f>
        <v>4565</v>
      </c>
      <c r="H58" s="99">
        <f aca="true" t="shared" si="18" ref="H58:I65">SUM(K58+N58+Q58)</f>
        <v>2336</v>
      </c>
      <c r="I58" s="99">
        <f t="shared" si="18"/>
        <v>2229</v>
      </c>
      <c r="J58" s="99">
        <f aca="true" t="shared" si="19" ref="J58:J65">SUM(K58:L58)</f>
        <v>1425</v>
      </c>
      <c r="K58" s="99">
        <f>SUM(K59:K65)</f>
        <v>748</v>
      </c>
      <c r="L58" s="99">
        <f>SUM(L59:L65)</f>
        <v>677</v>
      </c>
      <c r="M58" s="99">
        <f aca="true" t="shared" si="20" ref="M58:M65">SUM(N58:O58)</f>
        <v>1540</v>
      </c>
      <c r="N58" s="99">
        <f>SUM(N59:N65)</f>
        <v>759</v>
      </c>
      <c r="O58" s="99">
        <f>SUM(O59:O65)</f>
        <v>781</v>
      </c>
      <c r="P58" s="99">
        <f aca="true" t="shared" si="21" ref="P58:P65">SUM(Q58:R58)</f>
        <v>1600</v>
      </c>
      <c r="Q58" s="99">
        <f>SUM(Q59:Q65)</f>
        <v>829</v>
      </c>
      <c r="R58" s="99">
        <f>SUM(R59:R65)</f>
        <v>771</v>
      </c>
      <c r="S58" s="302">
        <f>SUM(S59:S65)</f>
        <v>218</v>
      </c>
    </row>
    <row r="59" spans="2:19" ht="13.5" customHeight="1">
      <c r="B59" s="1174"/>
      <c r="C59" s="1177" t="s">
        <v>990</v>
      </c>
      <c r="D59" s="98">
        <v>2</v>
      </c>
      <c r="E59" s="99">
        <v>0</v>
      </c>
      <c r="F59" s="100">
        <v>14</v>
      </c>
      <c r="G59" s="99">
        <f t="shared" si="17"/>
        <v>512</v>
      </c>
      <c r="H59" s="99">
        <f t="shared" si="18"/>
        <v>258</v>
      </c>
      <c r="I59" s="99">
        <f t="shared" si="18"/>
        <v>254</v>
      </c>
      <c r="J59" s="99">
        <f t="shared" si="19"/>
        <v>154</v>
      </c>
      <c r="K59" s="99">
        <v>76</v>
      </c>
      <c r="L59" s="99">
        <v>78</v>
      </c>
      <c r="M59" s="99">
        <f t="shared" si="20"/>
        <v>169</v>
      </c>
      <c r="N59" s="99">
        <v>89</v>
      </c>
      <c r="O59" s="99">
        <v>80</v>
      </c>
      <c r="P59" s="99">
        <f t="shared" si="21"/>
        <v>189</v>
      </c>
      <c r="Q59" s="99">
        <v>93</v>
      </c>
      <c r="R59" s="99">
        <v>96</v>
      </c>
      <c r="S59" s="302">
        <v>28</v>
      </c>
    </row>
    <row r="60" spans="2:19" ht="13.5" customHeight="1">
      <c r="B60" s="1174"/>
      <c r="C60" s="1177" t="s">
        <v>991</v>
      </c>
      <c r="D60" s="98">
        <v>2</v>
      </c>
      <c r="E60" s="99">
        <v>0</v>
      </c>
      <c r="F60" s="100">
        <v>28</v>
      </c>
      <c r="G60" s="99">
        <f t="shared" si="17"/>
        <v>1076</v>
      </c>
      <c r="H60" s="99">
        <f t="shared" si="18"/>
        <v>551</v>
      </c>
      <c r="I60" s="99">
        <f t="shared" si="18"/>
        <v>525</v>
      </c>
      <c r="J60" s="99">
        <f t="shared" si="19"/>
        <v>350</v>
      </c>
      <c r="K60" s="99">
        <v>184</v>
      </c>
      <c r="L60" s="99">
        <v>166</v>
      </c>
      <c r="M60" s="99">
        <f t="shared" si="20"/>
        <v>359</v>
      </c>
      <c r="N60" s="99">
        <v>178</v>
      </c>
      <c r="O60" s="99">
        <v>181</v>
      </c>
      <c r="P60" s="99">
        <f t="shared" si="21"/>
        <v>367</v>
      </c>
      <c r="Q60" s="99">
        <v>189</v>
      </c>
      <c r="R60" s="99">
        <v>178</v>
      </c>
      <c r="S60" s="302">
        <v>48</v>
      </c>
    </row>
    <row r="61" spans="2:19" ht="13.5" customHeight="1">
      <c r="B61" s="1174"/>
      <c r="C61" s="1177" t="s">
        <v>992</v>
      </c>
      <c r="D61" s="98">
        <v>1</v>
      </c>
      <c r="E61" s="99">
        <v>0</v>
      </c>
      <c r="F61" s="100">
        <v>19</v>
      </c>
      <c r="G61" s="99">
        <f t="shared" si="17"/>
        <v>760</v>
      </c>
      <c r="H61" s="99">
        <f t="shared" si="18"/>
        <v>371</v>
      </c>
      <c r="I61" s="99">
        <f t="shared" si="18"/>
        <v>389</v>
      </c>
      <c r="J61" s="99">
        <f t="shared" si="19"/>
        <v>233</v>
      </c>
      <c r="K61" s="99">
        <v>115</v>
      </c>
      <c r="L61" s="99">
        <v>118</v>
      </c>
      <c r="M61" s="99">
        <f t="shared" si="20"/>
        <v>263</v>
      </c>
      <c r="N61" s="99">
        <v>122</v>
      </c>
      <c r="O61" s="99">
        <v>141</v>
      </c>
      <c r="P61" s="99">
        <f t="shared" si="21"/>
        <v>264</v>
      </c>
      <c r="Q61" s="99">
        <v>134</v>
      </c>
      <c r="R61" s="99">
        <v>130</v>
      </c>
      <c r="S61" s="302">
        <v>32</v>
      </c>
    </row>
    <row r="62" spans="2:19" ht="13.5" customHeight="1">
      <c r="B62" s="1174"/>
      <c r="C62" s="1177" t="s">
        <v>993</v>
      </c>
      <c r="D62" s="98">
        <v>1</v>
      </c>
      <c r="E62" s="99">
        <v>0</v>
      </c>
      <c r="F62" s="100">
        <v>17</v>
      </c>
      <c r="G62" s="99">
        <f t="shared" si="17"/>
        <v>672</v>
      </c>
      <c r="H62" s="99">
        <f t="shared" si="18"/>
        <v>354</v>
      </c>
      <c r="I62" s="99">
        <f t="shared" si="18"/>
        <v>318</v>
      </c>
      <c r="J62" s="99">
        <f t="shared" si="19"/>
        <v>210</v>
      </c>
      <c r="K62" s="99">
        <v>111</v>
      </c>
      <c r="L62" s="99">
        <v>99</v>
      </c>
      <c r="M62" s="99">
        <f t="shared" si="20"/>
        <v>224</v>
      </c>
      <c r="N62" s="99">
        <v>114</v>
      </c>
      <c r="O62" s="99">
        <v>110</v>
      </c>
      <c r="P62" s="99">
        <f t="shared" si="21"/>
        <v>238</v>
      </c>
      <c r="Q62" s="99">
        <v>129</v>
      </c>
      <c r="R62" s="99">
        <v>109</v>
      </c>
      <c r="S62" s="302">
        <v>28</v>
      </c>
    </row>
    <row r="63" spans="2:19" ht="13.5" customHeight="1">
      <c r="B63" s="1174"/>
      <c r="C63" s="1177" t="s">
        <v>994</v>
      </c>
      <c r="D63" s="98">
        <v>1</v>
      </c>
      <c r="E63" s="99">
        <v>0</v>
      </c>
      <c r="F63" s="100">
        <v>14</v>
      </c>
      <c r="G63" s="99">
        <f t="shared" si="17"/>
        <v>509</v>
      </c>
      <c r="H63" s="99">
        <f t="shared" si="18"/>
        <v>272</v>
      </c>
      <c r="I63" s="99">
        <f t="shared" si="18"/>
        <v>237</v>
      </c>
      <c r="J63" s="99">
        <f t="shared" si="19"/>
        <v>148</v>
      </c>
      <c r="K63" s="99">
        <v>86</v>
      </c>
      <c r="L63" s="99">
        <v>62</v>
      </c>
      <c r="M63" s="99">
        <f t="shared" si="20"/>
        <v>171</v>
      </c>
      <c r="N63" s="99">
        <v>89</v>
      </c>
      <c r="O63" s="99">
        <v>82</v>
      </c>
      <c r="P63" s="99">
        <f t="shared" si="21"/>
        <v>190</v>
      </c>
      <c r="Q63" s="99">
        <v>97</v>
      </c>
      <c r="R63" s="99">
        <v>93</v>
      </c>
      <c r="S63" s="302">
        <v>23</v>
      </c>
    </row>
    <row r="64" spans="2:19" ht="13.5" customHeight="1">
      <c r="B64" s="1174"/>
      <c r="C64" s="1177" t="s">
        <v>995</v>
      </c>
      <c r="D64" s="98">
        <v>1</v>
      </c>
      <c r="E64" s="99">
        <v>0</v>
      </c>
      <c r="F64" s="100">
        <v>12</v>
      </c>
      <c r="G64" s="99">
        <f t="shared" si="17"/>
        <v>488</v>
      </c>
      <c r="H64" s="99">
        <f t="shared" si="18"/>
        <v>255</v>
      </c>
      <c r="I64" s="99">
        <f t="shared" si="18"/>
        <v>233</v>
      </c>
      <c r="J64" s="99">
        <f t="shared" si="19"/>
        <v>167</v>
      </c>
      <c r="K64" s="99">
        <v>91</v>
      </c>
      <c r="L64" s="99">
        <v>76</v>
      </c>
      <c r="M64" s="99">
        <f t="shared" si="20"/>
        <v>156</v>
      </c>
      <c r="N64" s="99">
        <v>75</v>
      </c>
      <c r="O64" s="99">
        <v>81</v>
      </c>
      <c r="P64" s="99">
        <f t="shared" si="21"/>
        <v>165</v>
      </c>
      <c r="Q64" s="99">
        <v>89</v>
      </c>
      <c r="R64" s="99">
        <v>76</v>
      </c>
      <c r="S64" s="302">
        <v>24</v>
      </c>
    </row>
    <row r="65" spans="2:19" ht="13.5" customHeight="1">
      <c r="B65" s="1174"/>
      <c r="C65" s="1177" t="s">
        <v>996</v>
      </c>
      <c r="D65" s="98">
        <v>3</v>
      </c>
      <c r="E65" s="99">
        <v>1</v>
      </c>
      <c r="F65" s="100">
        <v>18</v>
      </c>
      <c r="G65" s="99">
        <f t="shared" si="17"/>
        <v>548</v>
      </c>
      <c r="H65" s="99">
        <f t="shared" si="18"/>
        <v>275</v>
      </c>
      <c r="I65" s="99">
        <f t="shared" si="18"/>
        <v>273</v>
      </c>
      <c r="J65" s="99">
        <f t="shared" si="19"/>
        <v>163</v>
      </c>
      <c r="K65" s="99">
        <v>85</v>
      </c>
      <c r="L65" s="99">
        <v>78</v>
      </c>
      <c r="M65" s="99">
        <f t="shared" si="20"/>
        <v>198</v>
      </c>
      <c r="N65" s="99">
        <v>92</v>
      </c>
      <c r="O65" s="99">
        <v>106</v>
      </c>
      <c r="P65" s="99">
        <f t="shared" si="21"/>
        <v>187</v>
      </c>
      <c r="Q65" s="99">
        <v>98</v>
      </c>
      <c r="R65" s="99">
        <v>89</v>
      </c>
      <c r="S65" s="302">
        <v>35</v>
      </c>
    </row>
    <row r="66" spans="2:19" ht="13.5" customHeight="1">
      <c r="B66" s="1174"/>
      <c r="C66" s="1177"/>
      <c r="D66" s="98"/>
      <c r="E66" s="99"/>
      <c r="F66" s="100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302"/>
    </row>
    <row r="67" spans="2:19" ht="13.5" customHeight="1">
      <c r="B67" s="1917" t="s">
        <v>90</v>
      </c>
      <c r="C67" s="1909"/>
      <c r="D67" s="98">
        <f>SUM(D68)</f>
        <v>6</v>
      </c>
      <c r="E67" s="99">
        <f>SUM(E68)</f>
        <v>0</v>
      </c>
      <c r="F67" s="99">
        <f>SUM(F68)</f>
        <v>33</v>
      </c>
      <c r="G67" s="99">
        <f>SUM(H67:I67)</f>
        <v>977</v>
      </c>
      <c r="H67" s="99">
        <f>SUM(K67+N67+Q67)</f>
        <v>510</v>
      </c>
      <c r="I67" s="99">
        <f>SUM(L67+O67+R67)</f>
        <v>467</v>
      </c>
      <c r="J67" s="99">
        <f>SUM(K67:L67)</f>
        <v>257</v>
      </c>
      <c r="K67" s="99">
        <f>SUM(K68)</f>
        <v>129</v>
      </c>
      <c r="L67" s="99">
        <f>SUM(L68)</f>
        <v>128</v>
      </c>
      <c r="M67" s="99">
        <f>SUM(N67:O67)</f>
        <v>366</v>
      </c>
      <c r="N67" s="99">
        <f>SUM(N68)</f>
        <v>188</v>
      </c>
      <c r="O67" s="99">
        <f>SUM(O68)</f>
        <v>178</v>
      </c>
      <c r="P67" s="99">
        <f>SUM(Q67:R67)</f>
        <v>354</v>
      </c>
      <c r="Q67" s="99">
        <f>SUM(Q68)</f>
        <v>193</v>
      </c>
      <c r="R67" s="99">
        <f>SUM(R68)</f>
        <v>161</v>
      </c>
      <c r="S67" s="302">
        <f>SUM(S68)</f>
        <v>66</v>
      </c>
    </row>
    <row r="68" spans="2:19" ht="13.5" customHeight="1">
      <c r="B68" s="1174"/>
      <c r="C68" s="1177" t="s">
        <v>997</v>
      </c>
      <c r="D68" s="98">
        <v>6</v>
      </c>
      <c r="E68" s="99">
        <v>0</v>
      </c>
      <c r="F68" s="100">
        <v>33</v>
      </c>
      <c r="G68" s="99">
        <f>SUM(H68:I68)</f>
        <v>977</v>
      </c>
      <c r="H68" s="99">
        <f>SUM(K68+N68+Q68)</f>
        <v>510</v>
      </c>
      <c r="I68" s="99">
        <f>SUM(L68+O68+R68)</f>
        <v>467</v>
      </c>
      <c r="J68" s="99">
        <f>SUM(K68:L68)</f>
        <v>257</v>
      </c>
      <c r="K68" s="99">
        <v>129</v>
      </c>
      <c r="L68" s="99">
        <v>128</v>
      </c>
      <c r="M68" s="99">
        <f>SUM(N68:O68)</f>
        <v>366</v>
      </c>
      <c r="N68" s="99">
        <v>188</v>
      </c>
      <c r="O68" s="99">
        <v>178</v>
      </c>
      <c r="P68" s="99">
        <f>SUM(Q68:R68)</f>
        <v>354</v>
      </c>
      <c r="Q68" s="99">
        <v>193</v>
      </c>
      <c r="R68" s="99">
        <v>161</v>
      </c>
      <c r="S68" s="302">
        <v>66</v>
      </c>
    </row>
    <row r="69" spans="2:19" ht="13.5" customHeight="1">
      <c r="B69" s="1174"/>
      <c r="C69" s="1177"/>
      <c r="D69" s="98"/>
      <c r="E69" s="99"/>
      <c r="F69" s="100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302"/>
    </row>
    <row r="70" spans="2:19" ht="13.5" customHeight="1">
      <c r="B70" s="1917" t="s">
        <v>1084</v>
      </c>
      <c r="C70" s="1909"/>
      <c r="D70" s="98">
        <f>SUM(D71:D74)</f>
        <v>6</v>
      </c>
      <c r="E70" s="99">
        <f>SUM(E71:E74)</f>
        <v>1</v>
      </c>
      <c r="F70" s="99">
        <f>SUM(F71:F74)</f>
        <v>70</v>
      </c>
      <c r="G70" s="99">
        <f>SUM(H70:I70)</f>
        <v>2473</v>
      </c>
      <c r="H70" s="99">
        <f aca="true" t="shared" si="22" ref="H70:I74">SUM(K70+N70+Q70)</f>
        <v>1294</v>
      </c>
      <c r="I70" s="99">
        <f t="shared" si="22"/>
        <v>1179</v>
      </c>
      <c r="J70" s="99">
        <f>SUM(K70:L70)</f>
        <v>760</v>
      </c>
      <c r="K70" s="99">
        <f>SUM(K71:K74)</f>
        <v>395</v>
      </c>
      <c r="L70" s="99">
        <f>SUM(L71:L74)</f>
        <v>365</v>
      </c>
      <c r="M70" s="99">
        <f>SUM(N70:O70)</f>
        <v>857</v>
      </c>
      <c r="N70" s="99">
        <f>SUM(N71:N74)</f>
        <v>458</v>
      </c>
      <c r="O70" s="99">
        <f>SUM(O71:O74)</f>
        <v>399</v>
      </c>
      <c r="P70" s="99">
        <f>SUM(Q70:R70)</f>
        <v>856</v>
      </c>
      <c r="Q70" s="99">
        <f>SUM(Q71:Q74)</f>
        <v>441</v>
      </c>
      <c r="R70" s="99">
        <f>SUM(R71:R74)</f>
        <v>415</v>
      </c>
      <c r="S70" s="302">
        <f>SUM(S71:S74)</f>
        <v>126</v>
      </c>
    </row>
    <row r="71" spans="2:19" ht="13.5" customHeight="1">
      <c r="B71" s="1174"/>
      <c r="C71" s="1177" t="s">
        <v>998</v>
      </c>
      <c r="D71" s="98">
        <v>3</v>
      </c>
      <c r="E71" s="99">
        <v>1</v>
      </c>
      <c r="F71" s="100">
        <v>33</v>
      </c>
      <c r="G71" s="99">
        <f>SUM(H71:I71)</f>
        <v>1177</v>
      </c>
      <c r="H71" s="99">
        <f t="shared" si="22"/>
        <v>631</v>
      </c>
      <c r="I71" s="99">
        <f t="shared" si="22"/>
        <v>546</v>
      </c>
      <c r="J71" s="99">
        <f>SUM(K71:L71)</f>
        <v>357</v>
      </c>
      <c r="K71" s="99">
        <v>186</v>
      </c>
      <c r="L71" s="99">
        <v>171</v>
      </c>
      <c r="M71" s="99">
        <f>SUM(N71:O71)</f>
        <v>424</v>
      </c>
      <c r="N71" s="99">
        <v>231</v>
      </c>
      <c r="O71" s="99">
        <v>193</v>
      </c>
      <c r="P71" s="99">
        <f>SUM(Q71:R71)</f>
        <v>396</v>
      </c>
      <c r="Q71" s="99">
        <v>214</v>
      </c>
      <c r="R71" s="99">
        <v>182</v>
      </c>
      <c r="S71" s="302">
        <v>60</v>
      </c>
    </row>
    <row r="72" spans="2:19" ht="13.5" customHeight="1">
      <c r="B72" s="1174"/>
      <c r="C72" s="1177" t="s">
        <v>999</v>
      </c>
      <c r="D72" s="98">
        <v>1</v>
      </c>
      <c r="E72" s="99">
        <v>0</v>
      </c>
      <c r="F72" s="100">
        <v>13</v>
      </c>
      <c r="G72" s="99">
        <f>SUM(H72:I72)</f>
        <v>491</v>
      </c>
      <c r="H72" s="99">
        <f t="shared" si="22"/>
        <v>254</v>
      </c>
      <c r="I72" s="99">
        <f t="shared" si="22"/>
        <v>237</v>
      </c>
      <c r="J72" s="99">
        <f>SUM(K72:L72)</f>
        <v>152</v>
      </c>
      <c r="K72" s="99">
        <v>80</v>
      </c>
      <c r="L72" s="99">
        <v>72</v>
      </c>
      <c r="M72" s="99">
        <f>SUM(N72:O72)</f>
        <v>171</v>
      </c>
      <c r="N72" s="99">
        <v>77</v>
      </c>
      <c r="O72" s="99">
        <v>94</v>
      </c>
      <c r="P72" s="99">
        <f>SUM(Q72:R72)</f>
        <v>168</v>
      </c>
      <c r="Q72" s="99">
        <v>97</v>
      </c>
      <c r="R72" s="99">
        <v>71</v>
      </c>
      <c r="S72" s="302">
        <v>23</v>
      </c>
    </row>
    <row r="73" spans="2:19" ht="13.5" customHeight="1">
      <c r="B73" s="1174"/>
      <c r="C73" s="1177" t="s">
        <v>1000</v>
      </c>
      <c r="D73" s="98">
        <v>1</v>
      </c>
      <c r="E73" s="99">
        <v>0</v>
      </c>
      <c r="F73" s="100">
        <v>10</v>
      </c>
      <c r="G73" s="99">
        <f>SUM(H73:I73)</f>
        <v>357</v>
      </c>
      <c r="H73" s="99">
        <f t="shared" si="22"/>
        <v>189</v>
      </c>
      <c r="I73" s="99">
        <f t="shared" si="22"/>
        <v>168</v>
      </c>
      <c r="J73" s="99">
        <f>SUM(K73:L73)</f>
        <v>121</v>
      </c>
      <c r="K73" s="99">
        <v>61</v>
      </c>
      <c r="L73" s="99">
        <v>60</v>
      </c>
      <c r="M73" s="99">
        <f>SUM(N73:O73)</f>
        <v>117</v>
      </c>
      <c r="N73" s="99">
        <v>76</v>
      </c>
      <c r="O73" s="99">
        <v>41</v>
      </c>
      <c r="P73" s="99">
        <f>SUM(Q73:R73)</f>
        <v>119</v>
      </c>
      <c r="Q73" s="99">
        <v>52</v>
      </c>
      <c r="R73" s="99">
        <v>67</v>
      </c>
      <c r="S73" s="302">
        <v>17</v>
      </c>
    </row>
    <row r="74" spans="2:19" ht="13.5" customHeight="1">
      <c r="B74" s="1181"/>
      <c r="C74" s="1182" t="s">
        <v>1001</v>
      </c>
      <c r="D74" s="108">
        <v>1</v>
      </c>
      <c r="E74" s="109">
        <v>0</v>
      </c>
      <c r="F74" s="110">
        <v>14</v>
      </c>
      <c r="G74" s="109">
        <f>SUM(H74:I74)</f>
        <v>448</v>
      </c>
      <c r="H74" s="109">
        <f t="shared" si="22"/>
        <v>220</v>
      </c>
      <c r="I74" s="109">
        <f t="shared" si="22"/>
        <v>228</v>
      </c>
      <c r="J74" s="109">
        <f>SUM(K74:L74)</f>
        <v>130</v>
      </c>
      <c r="K74" s="109">
        <v>68</v>
      </c>
      <c r="L74" s="109">
        <v>62</v>
      </c>
      <c r="M74" s="109">
        <f>SUM(N74:O74)</f>
        <v>145</v>
      </c>
      <c r="N74" s="109">
        <v>74</v>
      </c>
      <c r="O74" s="109">
        <v>71</v>
      </c>
      <c r="P74" s="109">
        <f>SUM(Q74:R74)</f>
        <v>173</v>
      </c>
      <c r="Q74" s="109">
        <v>78</v>
      </c>
      <c r="R74" s="109">
        <v>95</v>
      </c>
      <c r="S74" s="880">
        <v>26</v>
      </c>
    </row>
    <row r="75" spans="3:4" ht="12" customHeight="1">
      <c r="C75" s="164" t="s">
        <v>91</v>
      </c>
      <c r="D75" s="1175"/>
    </row>
    <row r="76" spans="3:4" ht="12" customHeight="1">
      <c r="C76" s="164" t="s">
        <v>77</v>
      </c>
      <c r="D76" s="1175"/>
    </row>
  </sheetData>
  <mergeCells count="23">
    <mergeCell ref="B67:C67"/>
    <mergeCell ref="B70:C70"/>
    <mergeCell ref="B40:C40"/>
    <mergeCell ref="B49:C49"/>
    <mergeCell ref="B53:C53"/>
    <mergeCell ref="B58:C58"/>
    <mergeCell ref="B25:C25"/>
    <mergeCell ref="B27:C27"/>
    <mergeCell ref="B31:C31"/>
    <mergeCell ref="B37:C37"/>
    <mergeCell ref="B3:C5"/>
    <mergeCell ref="B6:C6"/>
    <mergeCell ref="B7:C7"/>
    <mergeCell ref="B9:C9"/>
    <mergeCell ref="F3:F5"/>
    <mergeCell ref="D3:E3"/>
    <mergeCell ref="D4:D5"/>
    <mergeCell ref="E4:E5"/>
    <mergeCell ref="G4:I4"/>
    <mergeCell ref="G3:R3"/>
    <mergeCell ref="J4:L4"/>
    <mergeCell ref="M4:O4"/>
    <mergeCell ref="P4:R4"/>
  </mergeCells>
  <printOptions/>
  <pageMargins left="0.3937007874015748" right="0.31496062992125984" top="0.5905511811023623" bottom="0.3937007874015748" header="0.2755905511811024" footer="0.1968503937007874"/>
  <pageSetup horizontalDpi="400" verticalDpi="4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"/>
  <dimension ref="B1:K16"/>
  <sheetViews>
    <sheetView workbookViewId="0" topLeftCell="A1">
      <selection activeCell="A1" sqref="A1"/>
    </sheetView>
  </sheetViews>
  <sheetFormatPr defaultColWidth="9.00390625" defaultRowHeight="13.5"/>
  <cols>
    <col min="1" max="1" width="2.625" style="628" customWidth="1"/>
    <col min="2" max="11" width="10.625" style="628" customWidth="1"/>
    <col min="12" max="16384" width="9.00390625" style="628" customWidth="1"/>
  </cols>
  <sheetData>
    <row r="1" spans="2:8" ht="14.25">
      <c r="B1" s="641" t="s">
        <v>106</v>
      </c>
      <c r="F1" s="1183"/>
      <c r="G1" s="1183"/>
      <c r="H1" s="1183"/>
    </row>
    <row r="2" ht="12">
      <c r="C2" s="327"/>
    </row>
    <row r="3" spans="2:11" ht="12.75" thickBot="1">
      <c r="B3" s="327"/>
      <c r="C3" s="327"/>
      <c r="K3" s="628" t="s">
        <v>1002</v>
      </c>
    </row>
    <row r="4" spans="2:11" ht="20.25" customHeight="1" thickTop="1">
      <c r="B4" s="1381" t="s">
        <v>148</v>
      </c>
      <c r="C4" s="1918" t="s">
        <v>93</v>
      </c>
      <c r="D4" s="1918"/>
      <c r="E4" s="1918"/>
      <c r="F4" s="1918" t="s">
        <v>94</v>
      </c>
      <c r="G4" s="1918"/>
      <c r="H4" s="1918"/>
      <c r="I4" s="1918" t="s">
        <v>220</v>
      </c>
      <c r="J4" s="1918"/>
      <c r="K4" s="1918"/>
    </row>
    <row r="5" spans="2:11" ht="22.5" customHeight="1">
      <c r="B5" s="1382"/>
      <c r="C5" s="1184" t="s">
        <v>95</v>
      </c>
      <c r="D5" s="1184" t="s">
        <v>96</v>
      </c>
      <c r="E5" s="1184" t="s">
        <v>97</v>
      </c>
      <c r="F5" s="1184" t="s">
        <v>95</v>
      </c>
      <c r="G5" s="1184" t="s">
        <v>96</v>
      </c>
      <c r="H5" s="1184" t="s">
        <v>97</v>
      </c>
      <c r="I5" s="1184" t="s">
        <v>95</v>
      </c>
      <c r="J5" s="1184" t="s">
        <v>96</v>
      </c>
      <c r="K5" s="1184" t="s">
        <v>97</v>
      </c>
    </row>
    <row r="6" spans="2:11" ht="9" customHeight="1">
      <c r="B6" s="1185"/>
      <c r="C6" s="1186"/>
      <c r="D6" s="1187"/>
      <c r="E6" s="1187"/>
      <c r="F6" s="1187"/>
      <c r="G6" s="1187"/>
      <c r="H6" s="1187"/>
      <c r="I6" s="1187"/>
      <c r="J6" s="1187"/>
      <c r="K6" s="1188"/>
    </row>
    <row r="7" spans="2:11" ht="9" customHeight="1">
      <c r="B7" s="1189"/>
      <c r="C7" s="1190"/>
      <c r="D7" s="1191"/>
      <c r="E7" s="1191"/>
      <c r="F7" s="1191"/>
      <c r="G7" s="1191"/>
      <c r="H7" s="1191"/>
      <c r="I7" s="1191"/>
      <c r="J7" s="1191"/>
      <c r="K7" s="1192"/>
    </row>
    <row r="8" spans="2:11" ht="19.5" customHeight="1">
      <c r="B8" s="370" t="s">
        <v>98</v>
      </c>
      <c r="C8" s="334">
        <v>634595</v>
      </c>
      <c r="D8" s="327">
        <v>738759</v>
      </c>
      <c r="E8" s="378">
        <v>610466</v>
      </c>
      <c r="F8" s="327">
        <v>381180</v>
      </c>
      <c r="G8" s="327">
        <v>394772</v>
      </c>
      <c r="H8" s="378">
        <v>371073</v>
      </c>
      <c r="I8" s="327">
        <v>1015775</v>
      </c>
      <c r="J8" s="327">
        <v>1133531</v>
      </c>
      <c r="K8" s="1193">
        <f aca="true" t="shared" si="0" ref="K8:K14">SUM(E8,H8)</f>
        <v>981539</v>
      </c>
    </row>
    <row r="9" spans="2:11" ht="19.5" customHeight="1">
      <c r="B9" s="370" t="s">
        <v>99</v>
      </c>
      <c r="C9" s="334">
        <v>3326967</v>
      </c>
      <c r="D9" s="327">
        <v>3468622</v>
      </c>
      <c r="E9" s="378">
        <v>3622722</v>
      </c>
      <c r="F9" s="327">
        <v>3591858</v>
      </c>
      <c r="G9" s="327">
        <v>3579778</v>
      </c>
      <c r="H9" s="378">
        <v>4010163</v>
      </c>
      <c r="I9" s="327">
        <v>6918825</v>
      </c>
      <c r="J9" s="327">
        <v>7048400</v>
      </c>
      <c r="K9" s="1193">
        <f t="shared" si="0"/>
        <v>7632885</v>
      </c>
    </row>
    <row r="10" spans="2:11" ht="19.5" customHeight="1">
      <c r="B10" s="370" t="s">
        <v>100</v>
      </c>
      <c r="C10" s="334">
        <v>811541</v>
      </c>
      <c r="D10" s="327">
        <v>568439</v>
      </c>
      <c r="E10" s="378">
        <v>878538</v>
      </c>
      <c r="F10" s="327">
        <v>1192439</v>
      </c>
      <c r="G10" s="327">
        <v>1261363</v>
      </c>
      <c r="H10" s="378">
        <v>1467801</v>
      </c>
      <c r="I10" s="327">
        <v>2003980</v>
      </c>
      <c r="J10" s="327">
        <v>1829802</v>
      </c>
      <c r="K10" s="1193">
        <f t="shared" si="0"/>
        <v>2346339</v>
      </c>
    </row>
    <row r="11" spans="2:11" ht="19.5" customHeight="1">
      <c r="B11" s="370" t="s">
        <v>101</v>
      </c>
      <c r="C11" s="334">
        <v>1079400</v>
      </c>
      <c r="D11" s="327">
        <v>1215900</v>
      </c>
      <c r="E11" s="378">
        <v>1243000</v>
      </c>
      <c r="F11" s="327">
        <v>471500</v>
      </c>
      <c r="G11" s="327">
        <v>511200</v>
      </c>
      <c r="H11" s="378">
        <v>631500</v>
      </c>
      <c r="I11" s="327">
        <v>1550900</v>
      </c>
      <c r="J11" s="327">
        <v>1727100</v>
      </c>
      <c r="K11" s="1193">
        <f t="shared" si="0"/>
        <v>1874500</v>
      </c>
    </row>
    <row r="12" spans="2:11" ht="19.5" customHeight="1">
      <c r="B12" s="370" t="s">
        <v>102</v>
      </c>
      <c r="C12" s="334">
        <v>5079351</v>
      </c>
      <c r="D12" s="327">
        <v>5662231</v>
      </c>
      <c r="E12" s="327">
        <v>5847842</v>
      </c>
      <c r="F12" s="327">
        <v>1978565</v>
      </c>
      <c r="G12" s="327">
        <v>2343319</v>
      </c>
      <c r="H12" s="378">
        <v>2663717</v>
      </c>
      <c r="I12" s="327">
        <v>7057916</v>
      </c>
      <c r="J12" s="327">
        <v>8005550</v>
      </c>
      <c r="K12" s="1193">
        <f t="shared" si="0"/>
        <v>8511559</v>
      </c>
    </row>
    <row r="13" spans="2:11" ht="19.5" customHeight="1">
      <c r="B13" s="370" t="s">
        <v>103</v>
      </c>
      <c r="C13" s="334">
        <v>838110</v>
      </c>
      <c r="D13" s="327">
        <v>694690</v>
      </c>
      <c r="E13" s="378">
        <v>573260</v>
      </c>
      <c r="F13" s="327">
        <v>1436314</v>
      </c>
      <c r="G13" s="327">
        <v>1206510</v>
      </c>
      <c r="H13" s="378">
        <v>1368940</v>
      </c>
      <c r="I13" s="327">
        <v>2274424</v>
      </c>
      <c r="J13" s="327">
        <v>1901200</v>
      </c>
      <c r="K13" s="1193">
        <f t="shared" si="0"/>
        <v>1942200</v>
      </c>
    </row>
    <row r="14" spans="2:11" ht="19.5" customHeight="1">
      <c r="B14" s="370" t="s">
        <v>104</v>
      </c>
      <c r="C14" s="334">
        <v>390176</v>
      </c>
      <c r="D14" s="327">
        <v>414101</v>
      </c>
      <c r="E14" s="378">
        <v>577155</v>
      </c>
      <c r="F14" s="327">
        <v>309892</v>
      </c>
      <c r="G14" s="327">
        <v>356484</v>
      </c>
      <c r="H14" s="378">
        <v>520094</v>
      </c>
      <c r="I14" s="327">
        <v>700068</v>
      </c>
      <c r="J14" s="327">
        <v>770585</v>
      </c>
      <c r="K14" s="1193">
        <f t="shared" si="0"/>
        <v>1097249</v>
      </c>
    </row>
    <row r="15" spans="2:11" s="862" customFormat="1" ht="21" customHeight="1">
      <c r="B15" s="1194" t="s">
        <v>220</v>
      </c>
      <c r="C15" s="1195">
        <f aca="true" t="shared" si="1" ref="C15:K15">SUM(C8:C14)</f>
        <v>12160140</v>
      </c>
      <c r="D15" s="1196">
        <f t="shared" si="1"/>
        <v>12762742</v>
      </c>
      <c r="E15" s="1196">
        <f t="shared" si="1"/>
        <v>13352983</v>
      </c>
      <c r="F15" s="1196">
        <f t="shared" si="1"/>
        <v>9361748</v>
      </c>
      <c r="G15" s="1196">
        <f t="shared" si="1"/>
        <v>9653426</v>
      </c>
      <c r="H15" s="1196">
        <f t="shared" si="1"/>
        <v>11033288</v>
      </c>
      <c r="I15" s="1196">
        <f t="shared" si="1"/>
        <v>21521888</v>
      </c>
      <c r="J15" s="1196">
        <f t="shared" si="1"/>
        <v>22416168</v>
      </c>
      <c r="K15" s="1197">
        <f t="shared" si="1"/>
        <v>24386271</v>
      </c>
    </row>
    <row r="16" spans="2:8" ht="19.5" customHeight="1">
      <c r="B16" s="628" t="s">
        <v>105</v>
      </c>
      <c r="H16" s="1198"/>
    </row>
    <row r="18" ht="12.75"/>
  </sheetData>
  <mergeCells count="4">
    <mergeCell ref="B4:B5"/>
    <mergeCell ref="C4:E4"/>
    <mergeCell ref="F4:H4"/>
    <mergeCell ref="I4:K4"/>
  </mergeCells>
  <printOptions/>
  <pageMargins left="0.75" right="0.75" top="1" bottom="1" header="0.512" footer="0.512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327"/>
  <sheetViews>
    <sheetView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2" width="6.875" style="2" customWidth="1"/>
    <col min="3" max="3" width="82.50390625" style="2" customWidth="1"/>
    <col min="4" max="4" width="9.625" style="2" customWidth="1"/>
    <col min="5" max="6" width="10.25390625" style="2" customWidth="1"/>
    <col min="7" max="9" width="9.00390625" style="2" customWidth="1"/>
    <col min="10" max="10" width="15.625" style="2" customWidth="1"/>
    <col min="11" max="16384" width="9.00390625" style="2" customWidth="1"/>
  </cols>
  <sheetData>
    <row r="1" spans="1:6" ht="12" customHeight="1">
      <c r="A1" s="1" t="s">
        <v>950</v>
      </c>
      <c r="B1" s="1"/>
      <c r="C1" s="1"/>
      <c r="D1" s="1"/>
      <c r="E1" s="1"/>
      <c r="F1" s="1"/>
    </row>
    <row r="2" spans="1:6" ht="12" customHeight="1">
      <c r="A2" s="1"/>
      <c r="B2" s="1"/>
      <c r="C2" s="1"/>
      <c r="D2" s="1"/>
      <c r="E2" s="1"/>
      <c r="F2" s="1"/>
    </row>
    <row r="3" spans="2:6" ht="12" customHeight="1">
      <c r="B3" s="1" t="s">
        <v>677</v>
      </c>
      <c r="C3" s="1"/>
      <c r="E3" s="1"/>
      <c r="F3" s="1"/>
    </row>
    <row r="4" spans="2:6" ht="12" customHeight="1">
      <c r="B4" s="4" t="s">
        <v>686</v>
      </c>
      <c r="C4" s="1" t="s">
        <v>705</v>
      </c>
      <c r="E4" s="1"/>
      <c r="F4" s="1"/>
    </row>
    <row r="5" spans="2:3" ht="26.25" customHeight="1">
      <c r="B5" s="4" t="s">
        <v>687</v>
      </c>
      <c r="C5" s="3" t="s">
        <v>806</v>
      </c>
    </row>
    <row r="6" spans="2:6" ht="12" customHeight="1">
      <c r="B6" s="4" t="s">
        <v>710</v>
      </c>
      <c r="C6" s="3" t="s">
        <v>778</v>
      </c>
      <c r="E6" s="1"/>
      <c r="F6" s="1"/>
    </row>
    <row r="7" spans="2:6" ht="12" customHeight="1">
      <c r="B7" s="4"/>
      <c r="C7" s="3" t="s">
        <v>706</v>
      </c>
      <c r="E7" s="1"/>
      <c r="F7" s="1"/>
    </row>
    <row r="8" spans="2:6" ht="12" customHeight="1">
      <c r="B8" s="4"/>
      <c r="C8" s="3" t="s">
        <v>707</v>
      </c>
      <c r="E8" s="1"/>
      <c r="F8" s="1"/>
    </row>
    <row r="9" spans="2:6" ht="12" customHeight="1">
      <c r="B9" s="4"/>
      <c r="C9" s="3" t="s">
        <v>807</v>
      </c>
      <c r="E9" s="1"/>
      <c r="F9" s="1"/>
    </row>
    <row r="10" spans="2:6" ht="12" customHeight="1">
      <c r="B10" s="4"/>
      <c r="C10" s="3" t="s">
        <v>708</v>
      </c>
      <c r="E10" s="1"/>
      <c r="F10" s="1"/>
    </row>
    <row r="11" spans="2:6" ht="12" customHeight="1">
      <c r="B11" s="4"/>
      <c r="C11" s="3" t="s">
        <v>779</v>
      </c>
      <c r="E11" s="1"/>
      <c r="F11" s="1"/>
    </row>
    <row r="12" spans="2:6" ht="27.75" customHeight="1">
      <c r="B12" s="4" t="s">
        <v>711</v>
      </c>
      <c r="C12" s="5" t="s">
        <v>808</v>
      </c>
      <c r="E12" s="1"/>
      <c r="F12" s="1"/>
    </row>
    <row r="13" spans="2:3" ht="12" customHeight="1">
      <c r="B13" s="4" t="s">
        <v>712</v>
      </c>
      <c r="C13" s="3" t="s">
        <v>780</v>
      </c>
    </row>
    <row r="14" spans="2:3" ht="24.75" customHeight="1">
      <c r="B14" s="4"/>
      <c r="C14" s="3" t="s">
        <v>709</v>
      </c>
    </row>
    <row r="15" spans="2:3" ht="24.75" customHeight="1">
      <c r="B15" s="4" t="s">
        <v>713</v>
      </c>
      <c r="C15" s="3" t="s">
        <v>781</v>
      </c>
    </row>
    <row r="16" spans="2:6" ht="24.75" customHeight="1">
      <c r="B16" s="4" t="s">
        <v>714</v>
      </c>
      <c r="C16" s="3" t="s">
        <v>809</v>
      </c>
      <c r="E16" s="1"/>
      <c r="F16" s="1"/>
    </row>
    <row r="17" spans="2:3" ht="12" customHeight="1">
      <c r="B17" s="1"/>
      <c r="C17" s="3"/>
    </row>
    <row r="18" spans="2:6" ht="12" customHeight="1">
      <c r="B18" s="1"/>
      <c r="C18" s="1" t="s">
        <v>810</v>
      </c>
      <c r="F18" s="1"/>
    </row>
    <row r="19" spans="2:6" ht="12">
      <c r="B19" s="1"/>
      <c r="C19" s="1" t="s">
        <v>715</v>
      </c>
      <c r="E19" s="1"/>
      <c r="F19" s="1"/>
    </row>
    <row r="20" spans="1:6" ht="12">
      <c r="A20" s="1"/>
      <c r="B20" s="1"/>
      <c r="C20" s="1"/>
      <c r="D20" s="1"/>
      <c r="E20" s="1"/>
      <c r="F20" s="1"/>
    </row>
    <row r="21" spans="1:4" ht="12">
      <c r="A21" s="1"/>
      <c r="B21" s="1"/>
      <c r="C21" s="1"/>
      <c r="D21" s="1"/>
    </row>
    <row r="22" spans="2:4" ht="12">
      <c r="B22" s="1" t="s">
        <v>678</v>
      </c>
      <c r="C22" s="1"/>
      <c r="D22" s="1"/>
    </row>
    <row r="23" ht="12">
      <c r="B23" s="2" t="s">
        <v>716</v>
      </c>
    </row>
    <row r="24" spans="2:3" ht="12">
      <c r="B24" s="2">
        <v>1</v>
      </c>
      <c r="C24" s="6" t="s">
        <v>679</v>
      </c>
    </row>
    <row r="25" spans="2:3" ht="12">
      <c r="B25" s="2">
        <v>2</v>
      </c>
      <c r="C25" s="6" t="s">
        <v>717</v>
      </c>
    </row>
    <row r="26" spans="2:3" ht="12">
      <c r="B26" s="2">
        <v>3</v>
      </c>
      <c r="C26" s="6" t="s">
        <v>718</v>
      </c>
    </row>
    <row r="27" spans="2:3" ht="12">
      <c r="B27" s="2">
        <v>4</v>
      </c>
      <c r="C27" s="6" t="s">
        <v>719</v>
      </c>
    </row>
    <row r="28" spans="2:3" ht="12">
      <c r="B28" s="2">
        <v>5</v>
      </c>
      <c r="C28" s="6" t="s">
        <v>811</v>
      </c>
    </row>
    <row r="29" spans="2:3" ht="12">
      <c r="B29" s="2">
        <v>6</v>
      </c>
      <c r="C29" s="2" t="s">
        <v>720</v>
      </c>
    </row>
    <row r="30" spans="2:3" ht="12">
      <c r="B30" s="2">
        <v>7</v>
      </c>
      <c r="C30" s="2" t="s">
        <v>721</v>
      </c>
    </row>
    <row r="31" spans="2:3" ht="12">
      <c r="B31" s="2">
        <v>8</v>
      </c>
      <c r="C31" s="6" t="s">
        <v>812</v>
      </c>
    </row>
    <row r="32" spans="2:3" ht="12">
      <c r="B32" s="2">
        <v>9</v>
      </c>
      <c r="C32" s="2" t="s">
        <v>813</v>
      </c>
    </row>
    <row r="33" spans="2:3" ht="12">
      <c r="B33" s="2">
        <v>10</v>
      </c>
      <c r="C33" s="6" t="s">
        <v>689</v>
      </c>
    </row>
    <row r="34" spans="2:3" ht="12">
      <c r="B34" s="2">
        <v>11</v>
      </c>
      <c r="C34" s="2" t="s">
        <v>690</v>
      </c>
    </row>
    <row r="35" spans="2:3" ht="12">
      <c r="B35" s="2">
        <v>12</v>
      </c>
      <c r="C35" s="2" t="s">
        <v>722</v>
      </c>
    </row>
    <row r="36" spans="2:3" ht="12">
      <c r="B36" s="2">
        <v>13</v>
      </c>
      <c r="C36" s="6" t="s">
        <v>723</v>
      </c>
    </row>
    <row r="37" spans="2:3" ht="12">
      <c r="B37" s="2">
        <v>14</v>
      </c>
      <c r="C37" s="6" t="s">
        <v>691</v>
      </c>
    </row>
    <row r="38" spans="2:3" ht="12">
      <c r="B38" s="2">
        <v>15</v>
      </c>
      <c r="C38" s="2" t="s">
        <v>688</v>
      </c>
    </row>
    <row r="39" spans="2:3" ht="12">
      <c r="B39" s="2">
        <v>16</v>
      </c>
      <c r="C39" s="6" t="s">
        <v>814</v>
      </c>
    </row>
    <row r="40" spans="2:3" ht="12">
      <c r="B40" s="2">
        <v>17</v>
      </c>
      <c r="C40" s="2" t="s">
        <v>724</v>
      </c>
    </row>
    <row r="41" spans="2:3" ht="12">
      <c r="B41" s="2">
        <v>18</v>
      </c>
      <c r="C41" s="2" t="s">
        <v>782</v>
      </c>
    </row>
    <row r="42" ht="12">
      <c r="C42" s="6"/>
    </row>
    <row r="43" ht="12">
      <c r="B43" s="2" t="s">
        <v>725</v>
      </c>
    </row>
    <row r="44" spans="2:3" ht="12">
      <c r="B44" s="2">
        <v>1</v>
      </c>
      <c r="C44" s="6" t="s">
        <v>726</v>
      </c>
    </row>
    <row r="45" spans="2:3" ht="12">
      <c r="B45" s="2">
        <v>2</v>
      </c>
      <c r="C45" s="6" t="s">
        <v>815</v>
      </c>
    </row>
    <row r="46" spans="2:3" ht="12">
      <c r="B46" s="11">
        <v>3</v>
      </c>
      <c r="C46" s="12" t="s">
        <v>727</v>
      </c>
    </row>
    <row r="47" spans="2:3" ht="12">
      <c r="B47" s="2">
        <v>4</v>
      </c>
      <c r="C47" s="2" t="s">
        <v>816</v>
      </c>
    </row>
    <row r="48" spans="2:3" ht="12">
      <c r="B48" s="11">
        <v>5</v>
      </c>
      <c r="C48" s="11" t="s">
        <v>817</v>
      </c>
    </row>
    <row r="49" spans="2:3" ht="12">
      <c r="B49" s="2">
        <v>6</v>
      </c>
      <c r="C49" s="2" t="s">
        <v>819</v>
      </c>
    </row>
    <row r="50" spans="2:3" ht="12">
      <c r="B50" s="2">
        <v>7</v>
      </c>
      <c r="C50" s="2" t="s">
        <v>818</v>
      </c>
    </row>
    <row r="51" spans="2:3" ht="12">
      <c r="B51" s="2">
        <v>8</v>
      </c>
      <c r="C51" s="2" t="s">
        <v>820</v>
      </c>
    </row>
    <row r="52" spans="2:3" ht="12">
      <c r="B52" s="2">
        <v>9</v>
      </c>
      <c r="C52" s="2" t="s">
        <v>821</v>
      </c>
    </row>
    <row r="53" spans="2:3" ht="12">
      <c r="B53" s="2">
        <v>10</v>
      </c>
      <c r="C53" s="2" t="s">
        <v>822</v>
      </c>
    </row>
    <row r="54" spans="2:3" ht="12">
      <c r="B54" s="2">
        <v>11</v>
      </c>
      <c r="C54" s="2" t="s">
        <v>823</v>
      </c>
    </row>
    <row r="55" spans="2:3" ht="12">
      <c r="B55" s="2">
        <v>12</v>
      </c>
      <c r="C55" s="2" t="s">
        <v>824</v>
      </c>
    </row>
    <row r="56" spans="2:3" ht="12">
      <c r="B56" s="2">
        <v>13</v>
      </c>
      <c r="C56" s="2" t="s">
        <v>825</v>
      </c>
    </row>
    <row r="57" spans="2:3" ht="12">
      <c r="B57" s="2">
        <v>14</v>
      </c>
      <c r="C57" s="2" t="s">
        <v>826</v>
      </c>
    </row>
    <row r="58" spans="2:3" ht="12">
      <c r="B58" s="11">
        <v>15</v>
      </c>
      <c r="C58" s="12" t="s">
        <v>827</v>
      </c>
    </row>
    <row r="60" ht="12">
      <c r="B60" s="2" t="s">
        <v>728</v>
      </c>
    </row>
    <row r="61" spans="2:3" ht="12">
      <c r="B61" s="11">
        <v>1</v>
      </c>
      <c r="C61" s="11" t="s">
        <v>828</v>
      </c>
    </row>
    <row r="62" spans="2:3" ht="12">
      <c r="B62" s="2">
        <v>2</v>
      </c>
      <c r="C62" s="2" t="s">
        <v>829</v>
      </c>
    </row>
    <row r="63" spans="2:3" ht="12">
      <c r="B63" s="2">
        <v>3</v>
      </c>
      <c r="C63" s="2" t="s">
        <v>830</v>
      </c>
    </row>
    <row r="65" ht="12">
      <c r="B65" s="2" t="s">
        <v>729</v>
      </c>
    </row>
    <row r="66" spans="2:3" ht="12">
      <c r="B66" s="11">
        <v>1</v>
      </c>
      <c r="C66" s="11" t="s">
        <v>730</v>
      </c>
    </row>
    <row r="67" spans="2:3" ht="12">
      <c r="B67" s="2">
        <v>2</v>
      </c>
      <c r="C67" s="2" t="s">
        <v>731</v>
      </c>
    </row>
    <row r="68" spans="2:3" ht="12">
      <c r="B68" s="2">
        <v>3</v>
      </c>
      <c r="C68" s="2" t="s">
        <v>831</v>
      </c>
    </row>
    <row r="69" spans="2:3" ht="12">
      <c r="B69" s="11">
        <v>4</v>
      </c>
      <c r="C69" s="13" t="s">
        <v>832</v>
      </c>
    </row>
    <row r="70" spans="2:3" ht="12">
      <c r="B70" s="2">
        <v>5</v>
      </c>
      <c r="C70" s="2" t="s">
        <v>833</v>
      </c>
    </row>
    <row r="71" spans="2:3" ht="12">
      <c r="B71" s="2">
        <v>6</v>
      </c>
      <c r="C71" s="2" t="s">
        <v>834</v>
      </c>
    </row>
    <row r="72" spans="2:3" ht="12">
      <c r="B72" s="2">
        <v>7</v>
      </c>
      <c r="C72" s="2" t="s">
        <v>783</v>
      </c>
    </row>
    <row r="73" spans="2:3" ht="12">
      <c r="B73" s="2">
        <v>8</v>
      </c>
      <c r="C73" s="8" t="s">
        <v>732</v>
      </c>
    </row>
    <row r="74" spans="2:3" ht="12">
      <c r="B74" s="2">
        <v>9</v>
      </c>
      <c r="C74" s="2" t="s">
        <v>835</v>
      </c>
    </row>
    <row r="75" spans="2:3" ht="12">
      <c r="B75" s="2">
        <v>10</v>
      </c>
      <c r="C75" s="8" t="s">
        <v>836</v>
      </c>
    </row>
    <row r="76" spans="2:3" ht="12">
      <c r="B76" s="11">
        <v>11</v>
      </c>
      <c r="C76" s="13" t="s">
        <v>837</v>
      </c>
    </row>
    <row r="77" spans="2:3" ht="12">
      <c r="B77" s="2">
        <v>12</v>
      </c>
      <c r="C77" s="7" t="s">
        <v>948</v>
      </c>
    </row>
    <row r="78" spans="2:3" ht="12">
      <c r="B78" s="2">
        <v>13</v>
      </c>
      <c r="C78" s="7" t="s">
        <v>838</v>
      </c>
    </row>
    <row r="79" spans="2:3" ht="12">
      <c r="B79" s="2">
        <v>14</v>
      </c>
      <c r="C79" s="7" t="s">
        <v>839</v>
      </c>
    </row>
    <row r="80" spans="2:3" ht="12">
      <c r="B80" s="2">
        <v>15</v>
      </c>
      <c r="C80" s="7" t="s">
        <v>840</v>
      </c>
    </row>
    <row r="81" spans="2:3" ht="12">
      <c r="B81" s="2">
        <v>16</v>
      </c>
      <c r="C81" s="7" t="s">
        <v>733</v>
      </c>
    </row>
    <row r="82" spans="2:3" ht="12">
      <c r="B82" s="11">
        <v>17</v>
      </c>
      <c r="C82" s="11" t="s">
        <v>841</v>
      </c>
    </row>
    <row r="83" spans="2:3" ht="12">
      <c r="B83" s="2">
        <v>18</v>
      </c>
      <c r="C83" s="7" t="s">
        <v>737</v>
      </c>
    </row>
    <row r="84" spans="2:3" ht="12">
      <c r="B84" s="2">
        <v>19</v>
      </c>
      <c r="C84" s="7" t="s">
        <v>738</v>
      </c>
    </row>
    <row r="85" spans="2:3" ht="12">
      <c r="B85" s="2">
        <v>20</v>
      </c>
      <c r="C85" s="2" t="s">
        <v>735</v>
      </c>
    </row>
    <row r="86" spans="2:3" ht="12">
      <c r="B86" s="2">
        <v>21</v>
      </c>
      <c r="C86" s="2" t="s">
        <v>842</v>
      </c>
    </row>
    <row r="87" spans="2:3" ht="12">
      <c r="B87" s="2">
        <v>22</v>
      </c>
      <c r="C87" s="7" t="s">
        <v>843</v>
      </c>
    </row>
    <row r="88" spans="2:3" ht="12">
      <c r="B88" s="2">
        <v>23</v>
      </c>
      <c r="C88" s="2" t="s">
        <v>736</v>
      </c>
    </row>
    <row r="89" spans="2:3" ht="12">
      <c r="B89" s="2">
        <v>24</v>
      </c>
      <c r="C89" s="2" t="s">
        <v>844</v>
      </c>
    </row>
    <row r="90" spans="2:3" ht="12">
      <c r="B90" s="2">
        <v>25</v>
      </c>
      <c r="C90" s="2" t="s">
        <v>734</v>
      </c>
    </row>
    <row r="92" ht="12">
      <c r="B92" s="2" t="s">
        <v>739</v>
      </c>
    </row>
    <row r="93" spans="2:3" ht="12">
      <c r="B93" s="11">
        <v>1</v>
      </c>
      <c r="C93" s="12" t="s">
        <v>740</v>
      </c>
    </row>
    <row r="94" spans="2:3" ht="12">
      <c r="B94" s="2">
        <v>2</v>
      </c>
      <c r="C94" s="6" t="s">
        <v>741</v>
      </c>
    </row>
    <row r="95" spans="2:3" ht="12">
      <c r="B95" s="2">
        <v>3</v>
      </c>
      <c r="C95" s="6" t="s">
        <v>744</v>
      </c>
    </row>
    <row r="96" spans="2:3" ht="12">
      <c r="B96" s="2">
        <v>4</v>
      </c>
      <c r="C96" s="6" t="s">
        <v>742</v>
      </c>
    </row>
    <row r="97" spans="2:3" ht="12">
      <c r="B97" s="2">
        <v>5</v>
      </c>
      <c r="C97" s="6" t="s">
        <v>743</v>
      </c>
    </row>
    <row r="98" ht="12">
      <c r="C98" s="6"/>
    </row>
    <row r="99" ht="12">
      <c r="B99" s="2" t="s">
        <v>745</v>
      </c>
    </row>
    <row r="100" spans="2:3" ht="12">
      <c r="B100" s="11">
        <v>1</v>
      </c>
      <c r="C100" s="11" t="s">
        <v>845</v>
      </c>
    </row>
    <row r="101" spans="2:3" ht="12">
      <c r="B101" s="2">
        <v>2</v>
      </c>
      <c r="C101" s="2" t="s">
        <v>846</v>
      </c>
    </row>
    <row r="102" spans="2:3" ht="12">
      <c r="B102" s="2">
        <v>3</v>
      </c>
      <c r="C102" s="2" t="s">
        <v>784</v>
      </c>
    </row>
    <row r="103" spans="2:3" ht="12">
      <c r="B103" s="11">
        <v>4</v>
      </c>
      <c r="C103" s="11" t="s">
        <v>949</v>
      </c>
    </row>
    <row r="104" spans="2:3" ht="12">
      <c r="B104" s="2">
        <v>5</v>
      </c>
      <c r="C104" s="2" t="s">
        <v>746</v>
      </c>
    </row>
    <row r="105" spans="2:3" ht="12">
      <c r="B105" s="2">
        <v>6</v>
      </c>
      <c r="C105" s="2" t="s">
        <v>747</v>
      </c>
    </row>
    <row r="106" spans="2:3" ht="12">
      <c r="B106" s="2">
        <v>7</v>
      </c>
      <c r="C106" s="6" t="s">
        <v>748</v>
      </c>
    </row>
    <row r="107" spans="2:3" ht="12">
      <c r="B107" s="2">
        <v>8</v>
      </c>
      <c r="C107" s="6" t="s">
        <v>847</v>
      </c>
    </row>
    <row r="108" ht="12">
      <c r="C108" s="6"/>
    </row>
    <row r="109" ht="12">
      <c r="B109" s="2" t="s">
        <v>676</v>
      </c>
    </row>
    <row r="110" spans="2:3" ht="12">
      <c r="B110" s="2">
        <v>1</v>
      </c>
      <c r="C110" s="2" t="s">
        <v>848</v>
      </c>
    </row>
    <row r="111" spans="2:3" ht="12">
      <c r="B111" s="2">
        <v>2</v>
      </c>
      <c r="C111" s="2" t="s">
        <v>849</v>
      </c>
    </row>
    <row r="112" spans="2:3" ht="12">
      <c r="B112" s="2">
        <v>3</v>
      </c>
      <c r="C112" s="2" t="s">
        <v>850</v>
      </c>
    </row>
    <row r="113" spans="2:3" ht="12">
      <c r="B113" s="2">
        <v>4</v>
      </c>
      <c r="C113" s="2" t="s">
        <v>786</v>
      </c>
    </row>
    <row r="114" spans="2:3" ht="12">
      <c r="B114" s="2">
        <v>5</v>
      </c>
      <c r="C114" s="2" t="s">
        <v>851</v>
      </c>
    </row>
    <row r="115" spans="2:3" ht="12">
      <c r="B115" s="2">
        <v>6</v>
      </c>
      <c r="C115" s="2" t="s">
        <v>852</v>
      </c>
    </row>
    <row r="116" spans="2:3" ht="12">
      <c r="B116" s="2">
        <v>7</v>
      </c>
      <c r="C116" s="2" t="s">
        <v>853</v>
      </c>
    </row>
    <row r="117" spans="2:3" ht="12">
      <c r="B117" s="2">
        <v>8</v>
      </c>
      <c r="C117" s="9" t="s">
        <v>854</v>
      </c>
    </row>
    <row r="118" spans="2:3" ht="12">
      <c r="B118" s="11">
        <v>9</v>
      </c>
      <c r="C118" s="14" t="s">
        <v>855</v>
      </c>
    </row>
    <row r="119" spans="2:3" ht="12">
      <c r="B119" s="11">
        <v>10</v>
      </c>
      <c r="C119" s="15" t="s">
        <v>856</v>
      </c>
    </row>
    <row r="120" spans="2:3" ht="12">
      <c r="B120" s="2">
        <v>11</v>
      </c>
      <c r="C120" s="10" t="s">
        <v>857</v>
      </c>
    </row>
    <row r="121" spans="2:3" ht="12">
      <c r="B121" s="2">
        <v>12</v>
      </c>
      <c r="C121" s="10" t="s">
        <v>858</v>
      </c>
    </row>
    <row r="122" spans="2:3" ht="12">
      <c r="B122" s="2">
        <v>13</v>
      </c>
      <c r="C122" s="10" t="s">
        <v>859</v>
      </c>
    </row>
    <row r="123" spans="2:3" ht="12">
      <c r="B123" s="2">
        <v>14</v>
      </c>
      <c r="C123" s="2" t="s">
        <v>749</v>
      </c>
    </row>
    <row r="124" spans="2:3" ht="12">
      <c r="B124" s="2">
        <v>15</v>
      </c>
      <c r="C124" s="2" t="s">
        <v>750</v>
      </c>
    </row>
    <row r="125" spans="2:3" ht="12">
      <c r="B125" s="2">
        <v>16</v>
      </c>
      <c r="C125" s="2" t="s">
        <v>860</v>
      </c>
    </row>
    <row r="127" ht="12">
      <c r="B127" s="2" t="s">
        <v>751</v>
      </c>
    </row>
    <row r="128" spans="2:3" ht="12">
      <c r="B128" s="2">
        <v>1</v>
      </c>
      <c r="C128" s="2" t="s">
        <v>861</v>
      </c>
    </row>
    <row r="129" spans="2:3" ht="12">
      <c r="B129" s="2">
        <v>2</v>
      </c>
      <c r="C129" s="2" t="s">
        <v>787</v>
      </c>
    </row>
    <row r="130" spans="2:3" ht="12">
      <c r="B130" s="2">
        <v>3</v>
      </c>
      <c r="C130" s="2" t="s">
        <v>788</v>
      </c>
    </row>
    <row r="131" spans="2:3" ht="12">
      <c r="B131" s="2">
        <v>4</v>
      </c>
      <c r="C131" s="2" t="s">
        <v>862</v>
      </c>
    </row>
    <row r="132" spans="2:3" ht="12">
      <c r="B132" s="2">
        <v>5</v>
      </c>
      <c r="C132" s="2" t="s">
        <v>863</v>
      </c>
    </row>
    <row r="133" spans="2:3" ht="12">
      <c r="B133" s="2">
        <v>6</v>
      </c>
      <c r="C133" s="2" t="s">
        <v>864</v>
      </c>
    </row>
    <row r="134" spans="2:3" ht="12">
      <c r="B134" s="11">
        <v>7</v>
      </c>
      <c r="C134" s="11" t="s">
        <v>865</v>
      </c>
    </row>
    <row r="135" spans="2:3" ht="12">
      <c r="B135" s="2">
        <v>8</v>
      </c>
      <c r="C135" s="2" t="s">
        <v>693</v>
      </c>
    </row>
    <row r="136" spans="2:3" ht="12">
      <c r="B136" s="2">
        <v>9</v>
      </c>
      <c r="C136" s="2" t="s">
        <v>752</v>
      </c>
    </row>
    <row r="137" spans="2:3" ht="12">
      <c r="B137" s="2">
        <v>10</v>
      </c>
      <c r="C137" s="2" t="s">
        <v>866</v>
      </c>
    </row>
    <row r="138" spans="2:3" ht="12">
      <c r="B138" s="2">
        <v>11</v>
      </c>
      <c r="C138" s="2" t="s">
        <v>867</v>
      </c>
    </row>
    <row r="139" spans="2:3" ht="12">
      <c r="B139" s="2">
        <v>12</v>
      </c>
      <c r="C139" s="2" t="s">
        <v>868</v>
      </c>
    </row>
    <row r="140" spans="2:3" ht="12">
      <c r="B140" s="2">
        <v>13</v>
      </c>
      <c r="C140" s="2" t="s">
        <v>869</v>
      </c>
    </row>
    <row r="141" spans="2:3" ht="12">
      <c r="B141" s="2">
        <v>14</v>
      </c>
      <c r="C141" s="2" t="s">
        <v>870</v>
      </c>
    </row>
    <row r="142" spans="1:3" ht="12">
      <c r="A142" s="1"/>
      <c r="B142" s="2">
        <v>15</v>
      </c>
      <c r="C142" s="2" t="s">
        <v>871</v>
      </c>
    </row>
    <row r="143" spans="2:3" ht="12">
      <c r="B143" s="2">
        <v>16</v>
      </c>
      <c r="C143" s="2" t="s">
        <v>872</v>
      </c>
    </row>
    <row r="144" spans="2:3" ht="12">
      <c r="B144" s="2">
        <v>17</v>
      </c>
      <c r="C144" s="2" t="s">
        <v>753</v>
      </c>
    </row>
    <row r="145" spans="2:3" ht="12">
      <c r="B145" s="2">
        <v>18</v>
      </c>
      <c r="C145" s="2" t="s">
        <v>873</v>
      </c>
    </row>
    <row r="146" spans="2:3" ht="12">
      <c r="B146" s="11">
        <v>19</v>
      </c>
      <c r="C146" s="11" t="s">
        <v>754</v>
      </c>
    </row>
    <row r="147" spans="2:3" ht="12">
      <c r="B147" s="2">
        <v>20</v>
      </c>
      <c r="C147" s="2" t="s">
        <v>874</v>
      </c>
    </row>
    <row r="149" ht="12">
      <c r="B149" s="2" t="s">
        <v>755</v>
      </c>
    </row>
    <row r="150" spans="2:3" ht="12">
      <c r="B150" s="2">
        <v>1</v>
      </c>
      <c r="C150" s="2" t="s">
        <v>756</v>
      </c>
    </row>
    <row r="151" spans="2:3" ht="12">
      <c r="B151" s="11">
        <v>2</v>
      </c>
      <c r="C151" s="11" t="s">
        <v>757</v>
      </c>
    </row>
    <row r="152" spans="2:3" ht="12">
      <c r="B152" s="2">
        <v>3</v>
      </c>
      <c r="C152" s="2" t="s">
        <v>789</v>
      </c>
    </row>
    <row r="153" spans="2:3" ht="12">
      <c r="B153" s="2">
        <v>4</v>
      </c>
      <c r="C153" s="2" t="s">
        <v>758</v>
      </c>
    </row>
    <row r="154" spans="2:3" ht="12">
      <c r="B154" s="2">
        <v>5</v>
      </c>
      <c r="C154" s="2" t="s">
        <v>875</v>
      </c>
    </row>
    <row r="155" spans="2:3" ht="12">
      <c r="B155" s="2">
        <v>6</v>
      </c>
      <c r="C155" s="2" t="s">
        <v>876</v>
      </c>
    </row>
    <row r="156" spans="2:3" ht="12">
      <c r="B156" s="2">
        <v>7</v>
      </c>
      <c r="C156" s="2" t="s">
        <v>759</v>
      </c>
    </row>
    <row r="157" spans="2:3" ht="12">
      <c r="B157" s="2">
        <v>8</v>
      </c>
      <c r="C157" s="2" t="s">
        <v>760</v>
      </c>
    </row>
    <row r="158" spans="2:3" ht="12">
      <c r="B158" s="2">
        <v>9</v>
      </c>
      <c r="C158" s="2" t="s">
        <v>761</v>
      </c>
    </row>
    <row r="159" spans="2:3" ht="12">
      <c r="B159" s="2">
        <v>10</v>
      </c>
      <c r="C159" s="2" t="s">
        <v>877</v>
      </c>
    </row>
    <row r="160" spans="2:3" ht="12">
      <c r="B160" s="11">
        <v>11</v>
      </c>
      <c r="C160" s="11" t="s">
        <v>878</v>
      </c>
    </row>
    <row r="161" spans="2:3" ht="12">
      <c r="B161" s="2">
        <v>12</v>
      </c>
      <c r="C161" s="2" t="s">
        <v>879</v>
      </c>
    </row>
    <row r="163" ht="12">
      <c r="B163" s="2" t="s">
        <v>762</v>
      </c>
    </row>
    <row r="164" spans="2:3" ht="12">
      <c r="B164" s="2">
        <v>1</v>
      </c>
      <c r="C164" s="2" t="s">
        <v>763</v>
      </c>
    </row>
    <row r="165" spans="2:3" ht="12">
      <c r="B165" s="2">
        <v>2</v>
      </c>
      <c r="C165" s="2" t="s">
        <v>790</v>
      </c>
    </row>
    <row r="166" spans="2:3" ht="12">
      <c r="B166" s="2">
        <v>3</v>
      </c>
      <c r="C166" s="2" t="s">
        <v>764</v>
      </c>
    </row>
    <row r="167" spans="2:3" ht="12">
      <c r="B167" s="2">
        <v>4</v>
      </c>
      <c r="C167" s="2" t="s">
        <v>880</v>
      </c>
    </row>
    <row r="168" spans="2:3" ht="12">
      <c r="B168" s="2">
        <v>5</v>
      </c>
      <c r="C168" s="2" t="s">
        <v>791</v>
      </c>
    </row>
    <row r="169" spans="2:3" ht="12">
      <c r="B169" s="2">
        <v>6</v>
      </c>
      <c r="C169" s="2" t="s">
        <v>765</v>
      </c>
    </row>
    <row r="170" spans="2:3" ht="12">
      <c r="B170" s="2">
        <v>7</v>
      </c>
      <c r="C170" s="2" t="s">
        <v>881</v>
      </c>
    </row>
    <row r="171" spans="2:3" ht="12">
      <c r="B171" s="11">
        <v>8</v>
      </c>
      <c r="C171" s="11" t="s">
        <v>882</v>
      </c>
    </row>
    <row r="172" spans="2:3" ht="12">
      <c r="B172" s="2">
        <v>9</v>
      </c>
      <c r="C172" s="2" t="s">
        <v>883</v>
      </c>
    </row>
    <row r="173" spans="2:3" ht="12">
      <c r="B173" s="2">
        <v>10</v>
      </c>
      <c r="C173" s="2" t="s">
        <v>884</v>
      </c>
    </row>
    <row r="174" spans="2:3" ht="12">
      <c r="B174" s="2">
        <v>11</v>
      </c>
      <c r="C174" s="2" t="s">
        <v>767</v>
      </c>
    </row>
    <row r="175" spans="2:3" ht="12">
      <c r="B175" s="2">
        <v>12</v>
      </c>
      <c r="C175" s="2" t="s">
        <v>766</v>
      </c>
    </row>
    <row r="176" spans="2:3" ht="12">
      <c r="B176" s="2">
        <v>13</v>
      </c>
      <c r="C176" s="2" t="s">
        <v>885</v>
      </c>
    </row>
    <row r="177" spans="2:3" ht="12">
      <c r="B177" s="2">
        <v>14</v>
      </c>
      <c r="C177" s="2" t="s">
        <v>768</v>
      </c>
    </row>
    <row r="179" ht="12">
      <c r="B179" s="2" t="s">
        <v>769</v>
      </c>
    </row>
    <row r="180" spans="2:3" ht="12">
      <c r="B180" s="11">
        <v>1</v>
      </c>
      <c r="C180" s="11" t="s">
        <v>886</v>
      </c>
    </row>
    <row r="181" spans="2:3" ht="12">
      <c r="B181" s="2">
        <v>2</v>
      </c>
      <c r="C181" s="2" t="s">
        <v>887</v>
      </c>
    </row>
    <row r="182" spans="2:3" ht="12">
      <c r="B182" s="2">
        <v>3</v>
      </c>
      <c r="C182" s="2" t="s">
        <v>888</v>
      </c>
    </row>
    <row r="183" spans="2:3" ht="12">
      <c r="B183" s="2">
        <v>4</v>
      </c>
      <c r="C183" s="2" t="s">
        <v>889</v>
      </c>
    </row>
    <row r="184" spans="2:3" ht="12">
      <c r="B184" s="11">
        <v>5</v>
      </c>
      <c r="C184" s="11" t="s">
        <v>770</v>
      </c>
    </row>
    <row r="185" spans="2:3" ht="12">
      <c r="B185" s="2">
        <v>6</v>
      </c>
      <c r="C185" s="2" t="s">
        <v>792</v>
      </c>
    </row>
    <row r="187" ht="12">
      <c r="B187" s="2" t="s">
        <v>771</v>
      </c>
    </row>
    <row r="188" spans="2:3" ht="12">
      <c r="B188" s="11">
        <v>1</v>
      </c>
      <c r="C188" s="11" t="s">
        <v>772</v>
      </c>
    </row>
    <row r="189" spans="2:3" ht="12">
      <c r="B189" s="2">
        <v>2</v>
      </c>
      <c r="C189" s="2" t="s">
        <v>694</v>
      </c>
    </row>
    <row r="190" spans="2:3" ht="12">
      <c r="B190" s="2">
        <v>3</v>
      </c>
      <c r="C190" s="2" t="s">
        <v>773</v>
      </c>
    </row>
    <row r="191" spans="2:3" ht="12">
      <c r="B191" s="2">
        <v>4</v>
      </c>
      <c r="C191" s="2" t="s">
        <v>890</v>
      </c>
    </row>
    <row r="192" spans="2:3" ht="12">
      <c r="B192" s="2">
        <v>5</v>
      </c>
      <c r="C192" s="2" t="s">
        <v>776</v>
      </c>
    </row>
    <row r="193" spans="2:3" ht="12">
      <c r="B193" s="2">
        <v>6</v>
      </c>
      <c r="C193" s="2" t="s">
        <v>777</v>
      </c>
    </row>
    <row r="194" spans="2:3" ht="12">
      <c r="B194" s="2">
        <v>7</v>
      </c>
      <c r="C194" s="2" t="s">
        <v>891</v>
      </c>
    </row>
    <row r="195" spans="2:3" ht="12">
      <c r="B195" s="2">
        <v>8</v>
      </c>
      <c r="C195" s="2" t="s">
        <v>774</v>
      </c>
    </row>
    <row r="196" spans="2:3" ht="12">
      <c r="B196" s="2">
        <v>9</v>
      </c>
      <c r="C196" s="2" t="s">
        <v>695</v>
      </c>
    </row>
    <row r="197" spans="2:3" ht="12">
      <c r="B197" s="2">
        <v>10</v>
      </c>
      <c r="C197" s="2" t="s">
        <v>775</v>
      </c>
    </row>
    <row r="198" spans="2:3" ht="12">
      <c r="B198" s="2">
        <v>11</v>
      </c>
      <c r="C198" s="2" t="s">
        <v>892</v>
      </c>
    </row>
    <row r="199" spans="2:3" ht="12">
      <c r="B199" s="2">
        <v>12</v>
      </c>
      <c r="C199" s="2" t="s">
        <v>696</v>
      </c>
    </row>
    <row r="200" spans="2:3" ht="12">
      <c r="B200" s="2">
        <v>13</v>
      </c>
      <c r="C200" s="2" t="s">
        <v>632</v>
      </c>
    </row>
    <row r="201" spans="2:3" ht="12">
      <c r="B201" s="11">
        <v>14</v>
      </c>
      <c r="C201" s="11" t="s">
        <v>633</v>
      </c>
    </row>
    <row r="202" spans="2:3" ht="12">
      <c r="B202" s="11">
        <v>15</v>
      </c>
      <c r="C202" s="11" t="s">
        <v>634</v>
      </c>
    </row>
    <row r="203" spans="2:3" ht="12">
      <c r="B203" s="2">
        <v>16</v>
      </c>
      <c r="C203" s="2" t="s">
        <v>635</v>
      </c>
    </row>
    <row r="204" spans="2:3" ht="12">
      <c r="B204" s="2">
        <v>17</v>
      </c>
      <c r="C204" s="2" t="s">
        <v>697</v>
      </c>
    </row>
    <row r="206" ht="12">
      <c r="B206" s="2" t="s">
        <v>636</v>
      </c>
    </row>
    <row r="207" spans="2:3" ht="12">
      <c r="B207" s="11">
        <v>1</v>
      </c>
      <c r="C207" s="11" t="s">
        <v>637</v>
      </c>
    </row>
    <row r="208" spans="2:3" ht="12">
      <c r="B208" s="2">
        <v>2</v>
      </c>
      <c r="C208" s="2" t="s">
        <v>638</v>
      </c>
    </row>
    <row r="209" spans="2:3" ht="12">
      <c r="B209" s="11">
        <v>3</v>
      </c>
      <c r="C209" s="11" t="s">
        <v>893</v>
      </c>
    </row>
    <row r="210" spans="2:3" ht="12">
      <c r="B210" s="2">
        <v>4</v>
      </c>
      <c r="C210" s="2" t="s">
        <v>894</v>
      </c>
    </row>
    <row r="211" spans="2:3" ht="12">
      <c r="B211" s="2">
        <v>5</v>
      </c>
      <c r="C211" s="2" t="s">
        <v>895</v>
      </c>
    </row>
    <row r="212" spans="2:3" ht="12">
      <c r="B212" s="2">
        <v>6</v>
      </c>
      <c r="C212" s="2" t="s">
        <v>896</v>
      </c>
    </row>
    <row r="213" spans="2:3" ht="12">
      <c r="B213" s="2">
        <v>7</v>
      </c>
      <c r="C213" s="2" t="s">
        <v>897</v>
      </c>
    </row>
    <row r="214" spans="2:3" ht="12">
      <c r="B214" s="2">
        <v>8</v>
      </c>
      <c r="C214" s="2" t="s">
        <v>898</v>
      </c>
    </row>
    <row r="215" spans="2:3" ht="12">
      <c r="B215" s="2">
        <v>9</v>
      </c>
      <c r="C215" s="2" t="s">
        <v>899</v>
      </c>
    </row>
    <row r="217" ht="12">
      <c r="B217" s="2" t="s">
        <v>639</v>
      </c>
    </row>
    <row r="218" spans="2:3" ht="12">
      <c r="B218" s="2">
        <v>1</v>
      </c>
      <c r="C218" s="2" t="s">
        <v>640</v>
      </c>
    </row>
    <row r="219" spans="2:3" ht="12">
      <c r="B219" s="2">
        <v>2</v>
      </c>
      <c r="C219" s="2" t="s">
        <v>793</v>
      </c>
    </row>
    <row r="220" spans="2:3" ht="12">
      <c r="B220" s="2">
        <v>3</v>
      </c>
      <c r="C220" s="2" t="s">
        <v>900</v>
      </c>
    </row>
    <row r="221" spans="2:3" ht="12">
      <c r="B221" s="2">
        <v>4</v>
      </c>
      <c r="C221" s="2" t="s">
        <v>901</v>
      </c>
    </row>
    <row r="222" spans="2:3" ht="12">
      <c r="B222" s="2">
        <v>5</v>
      </c>
      <c r="C222" s="2" t="s">
        <v>902</v>
      </c>
    </row>
    <row r="223" spans="2:3" ht="12">
      <c r="B223" s="2">
        <v>6</v>
      </c>
      <c r="C223" s="2" t="s">
        <v>794</v>
      </c>
    </row>
    <row r="224" spans="2:3" ht="12">
      <c r="B224" s="2">
        <v>7</v>
      </c>
      <c r="C224" s="2" t="s">
        <v>903</v>
      </c>
    </row>
    <row r="225" spans="2:3" ht="12">
      <c r="B225" s="2">
        <v>8</v>
      </c>
      <c r="C225" s="2" t="s">
        <v>904</v>
      </c>
    </row>
    <row r="226" spans="2:3" ht="12">
      <c r="B226" s="2">
        <v>9</v>
      </c>
      <c r="C226" s="2" t="s">
        <v>905</v>
      </c>
    </row>
    <row r="227" spans="2:3" ht="12">
      <c r="B227" s="11">
        <v>10</v>
      </c>
      <c r="C227" s="11" t="s">
        <v>906</v>
      </c>
    </row>
    <row r="228" spans="2:3" ht="12">
      <c r="B228" s="2">
        <v>11</v>
      </c>
      <c r="C228" s="2" t="s">
        <v>907</v>
      </c>
    </row>
    <row r="230" ht="12">
      <c r="B230" s="2" t="s">
        <v>641</v>
      </c>
    </row>
    <row r="231" spans="2:3" ht="12">
      <c r="B231" s="2">
        <v>1</v>
      </c>
      <c r="C231" s="2" t="s">
        <v>642</v>
      </c>
    </row>
    <row r="232" spans="2:3" ht="12">
      <c r="B232" s="2">
        <v>2</v>
      </c>
      <c r="C232" s="2" t="s">
        <v>908</v>
      </c>
    </row>
    <row r="233" spans="2:3" ht="12">
      <c r="B233" s="2">
        <v>3</v>
      </c>
      <c r="C233" s="2" t="s">
        <v>698</v>
      </c>
    </row>
    <row r="234" spans="2:3" ht="12">
      <c r="B234" s="2">
        <v>4</v>
      </c>
      <c r="C234" s="2" t="s">
        <v>643</v>
      </c>
    </row>
    <row r="235" spans="2:3" ht="12">
      <c r="B235" s="2">
        <v>5</v>
      </c>
      <c r="C235" s="2" t="s">
        <v>644</v>
      </c>
    </row>
    <row r="236" spans="2:3" ht="12">
      <c r="B236" s="2">
        <v>6</v>
      </c>
      <c r="C236" s="2" t="s">
        <v>699</v>
      </c>
    </row>
    <row r="237" spans="2:3" ht="12">
      <c r="B237" s="2">
        <v>7</v>
      </c>
      <c r="C237" s="2" t="s">
        <v>645</v>
      </c>
    </row>
    <row r="238" spans="2:3" ht="12">
      <c r="B238" s="2">
        <v>8</v>
      </c>
      <c r="C238" s="2" t="s">
        <v>646</v>
      </c>
    </row>
    <row r="239" spans="2:3" ht="12">
      <c r="B239" s="2">
        <v>9</v>
      </c>
      <c r="C239" s="2" t="s">
        <v>647</v>
      </c>
    </row>
    <row r="240" spans="2:3" ht="12">
      <c r="B240" s="2">
        <v>10</v>
      </c>
      <c r="C240" s="2" t="s">
        <v>700</v>
      </c>
    </row>
    <row r="241" spans="2:3" ht="12">
      <c r="B241" s="2">
        <v>11</v>
      </c>
      <c r="C241" s="2" t="s">
        <v>701</v>
      </c>
    </row>
    <row r="242" spans="2:3" ht="12">
      <c r="B242" s="2">
        <v>12</v>
      </c>
      <c r="C242" s="2" t="s">
        <v>648</v>
      </c>
    </row>
    <row r="243" spans="2:3" ht="12">
      <c r="B243" s="2">
        <v>13</v>
      </c>
      <c r="C243" s="2" t="s">
        <v>702</v>
      </c>
    </row>
    <row r="244" spans="2:3" ht="12">
      <c r="B244" s="11">
        <v>14</v>
      </c>
      <c r="C244" s="11" t="s">
        <v>649</v>
      </c>
    </row>
    <row r="245" spans="2:3" ht="12">
      <c r="B245" s="2">
        <v>15</v>
      </c>
      <c r="C245" s="2" t="s">
        <v>795</v>
      </c>
    </row>
    <row r="246" spans="2:3" ht="12">
      <c r="B246" s="2">
        <v>16</v>
      </c>
      <c r="C246" s="2" t="s">
        <v>909</v>
      </c>
    </row>
    <row r="247" spans="2:3" ht="12">
      <c r="B247" s="2">
        <v>17</v>
      </c>
      <c r="C247" s="2" t="s">
        <v>910</v>
      </c>
    </row>
    <row r="248" spans="2:3" ht="12">
      <c r="B248" s="11">
        <v>18</v>
      </c>
      <c r="C248" s="11" t="s">
        <v>951</v>
      </c>
    </row>
    <row r="250" ht="12">
      <c r="B250" s="2" t="s">
        <v>650</v>
      </c>
    </row>
    <row r="251" spans="2:3" ht="12">
      <c r="B251" s="11">
        <v>1</v>
      </c>
      <c r="C251" s="11" t="s">
        <v>911</v>
      </c>
    </row>
    <row r="252" spans="2:3" ht="12">
      <c r="B252" s="11">
        <v>2</v>
      </c>
      <c r="C252" s="14" t="s">
        <v>651</v>
      </c>
    </row>
    <row r="253" spans="2:3" ht="12">
      <c r="B253" s="2">
        <v>3</v>
      </c>
      <c r="C253" s="9" t="s">
        <v>652</v>
      </c>
    </row>
    <row r="254" spans="2:3" ht="12">
      <c r="B254" s="2">
        <v>4</v>
      </c>
      <c r="C254" s="2" t="s">
        <v>912</v>
      </c>
    </row>
    <row r="255" spans="2:3" ht="12">
      <c r="B255" s="2">
        <v>5</v>
      </c>
      <c r="C255" s="9" t="s">
        <v>913</v>
      </c>
    </row>
    <row r="256" spans="2:3" ht="12">
      <c r="B256" s="2">
        <v>6</v>
      </c>
      <c r="C256" s="9" t="s">
        <v>914</v>
      </c>
    </row>
    <row r="257" spans="2:3" ht="12">
      <c r="B257" s="2">
        <v>7</v>
      </c>
      <c r="C257" s="6" t="s">
        <v>915</v>
      </c>
    </row>
    <row r="258" spans="2:3" ht="12">
      <c r="B258" s="2">
        <v>8</v>
      </c>
      <c r="C258" s="6" t="s">
        <v>916</v>
      </c>
    </row>
    <row r="259" spans="2:3" ht="12">
      <c r="B259" s="2">
        <v>9</v>
      </c>
      <c r="C259" s="6" t="s">
        <v>796</v>
      </c>
    </row>
    <row r="260" spans="2:3" ht="12">
      <c r="B260" s="2">
        <v>10</v>
      </c>
      <c r="C260" s="6" t="s">
        <v>653</v>
      </c>
    </row>
    <row r="261" spans="2:3" ht="12">
      <c r="B261" s="2">
        <v>11</v>
      </c>
      <c r="C261" s="6" t="s">
        <v>917</v>
      </c>
    </row>
    <row r="263" ht="12">
      <c r="B263" s="2" t="s">
        <v>654</v>
      </c>
    </row>
    <row r="264" spans="2:3" ht="12">
      <c r="B264" s="2">
        <v>1</v>
      </c>
      <c r="C264" s="2" t="s">
        <v>655</v>
      </c>
    </row>
    <row r="265" spans="2:3" ht="12">
      <c r="B265" s="2">
        <v>2</v>
      </c>
      <c r="C265" s="2" t="s">
        <v>918</v>
      </c>
    </row>
    <row r="266" spans="2:3" ht="12">
      <c r="B266" s="2">
        <v>3</v>
      </c>
      <c r="C266" s="2" t="s">
        <v>656</v>
      </c>
    </row>
    <row r="267" spans="2:3" ht="12">
      <c r="B267" s="11">
        <v>4</v>
      </c>
      <c r="C267" s="11" t="s">
        <v>919</v>
      </c>
    </row>
    <row r="268" spans="2:3" ht="12">
      <c r="B268" s="2">
        <v>5</v>
      </c>
      <c r="C268" s="2" t="s">
        <v>657</v>
      </c>
    </row>
    <row r="269" spans="2:3" ht="12">
      <c r="B269" s="2">
        <v>6</v>
      </c>
      <c r="C269" s="2" t="s">
        <v>920</v>
      </c>
    </row>
    <row r="270" spans="2:3" ht="12">
      <c r="B270" s="2">
        <v>7</v>
      </c>
      <c r="C270" s="2" t="s">
        <v>921</v>
      </c>
    </row>
    <row r="271" spans="2:3" ht="12">
      <c r="B271" s="2">
        <v>8</v>
      </c>
      <c r="C271" s="2" t="s">
        <v>692</v>
      </c>
    </row>
    <row r="272" spans="2:3" ht="12">
      <c r="B272" s="2">
        <v>9</v>
      </c>
      <c r="C272" s="2" t="s">
        <v>685</v>
      </c>
    </row>
    <row r="273" spans="2:3" ht="12">
      <c r="B273" s="2">
        <v>10</v>
      </c>
      <c r="C273" s="2" t="s">
        <v>684</v>
      </c>
    </row>
    <row r="274" spans="2:3" ht="12">
      <c r="B274" s="2">
        <v>11</v>
      </c>
      <c r="C274" s="2" t="s">
        <v>658</v>
      </c>
    </row>
    <row r="275" spans="2:3" ht="12">
      <c r="B275" s="2">
        <v>12</v>
      </c>
      <c r="C275" s="2" t="s">
        <v>680</v>
      </c>
    </row>
    <row r="276" spans="2:3" ht="12">
      <c r="B276" s="2">
        <v>13</v>
      </c>
      <c r="C276" s="2" t="s">
        <v>659</v>
      </c>
    </row>
    <row r="277" spans="2:3" ht="12">
      <c r="B277" s="2">
        <v>14</v>
      </c>
      <c r="C277" s="2" t="s">
        <v>681</v>
      </c>
    </row>
    <row r="278" spans="2:3" ht="12">
      <c r="B278" s="2">
        <v>15</v>
      </c>
      <c r="C278" s="2" t="s">
        <v>660</v>
      </c>
    </row>
    <row r="279" spans="2:3" ht="12">
      <c r="B279" s="2">
        <v>16</v>
      </c>
      <c r="C279" s="2" t="s">
        <v>683</v>
      </c>
    </row>
    <row r="280" spans="2:3" ht="12">
      <c r="B280" s="2">
        <v>17</v>
      </c>
      <c r="C280" s="2" t="s">
        <v>682</v>
      </c>
    </row>
    <row r="281" spans="2:3" ht="12">
      <c r="B281" s="2">
        <v>18</v>
      </c>
      <c r="C281" s="2" t="s">
        <v>661</v>
      </c>
    </row>
    <row r="282" spans="2:3" ht="12">
      <c r="B282" s="2">
        <v>19</v>
      </c>
      <c r="C282" s="2" t="s">
        <v>704</v>
      </c>
    </row>
    <row r="283" spans="2:3" ht="12">
      <c r="B283" s="11">
        <v>20</v>
      </c>
      <c r="C283" s="11" t="s">
        <v>662</v>
      </c>
    </row>
    <row r="284" spans="2:3" ht="12">
      <c r="B284" s="2">
        <v>21</v>
      </c>
      <c r="C284" s="2" t="s">
        <v>663</v>
      </c>
    </row>
    <row r="285" spans="2:3" ht="12">
      <c r="B285" s="2">
        <v>22</v>
      </c>
      <c r="C285" s="2" t="s">
        <v>922</v>
      </c>
    </row>
    <row r="286" spans="2:3" ht="12">
      <c r="B286" s="2">
        <v>23</v>
      </c>
      <c r="C286" s="2" t="s">
        <v>923</v>
      </c>
    </row>
    <row r="287" spans="2:3" ht="12">
      <c r="B287" s="2">
        <v>24</v>
      </c>
      <c r="C287" s="2" t="s">
        <v>664</v>
      </c>
    </row>
    <row r="288" spans="2:3" ht="12">
      <c r="B288" s="2">
        <v>25</v>
      </c>
      <c r="C288" s="2" t="s">
        <v>924</v>
      </c>
    </row>
    <row r="289" spans="2:3" ht="12">
      <c r="B289" s="2">
        <v>26</v>
      </c>
      <c r="C289" s="2" t="s">
        <v>665</v>
      </c>
    </row>
    <row r="290" spans="2:3" ht="12">
      <c r="B290" s="2">
        <v>27</v>
      </c>
      <c r="C290" s="2" t="s">
        <v>666</v>
      </c>
    </row>
    <row r="291" spans="2:3" ht="12">
      <c r="B291" s="2">
        <v>28</v>
      </c>
      <c r="C291" s="2" t="s">
        <v>925</v>
      </c>
    </row>
    <row r="292" spans="2:3" ht="12">
      <c r="B292" s="2">
        <v>29</v>
      </c>
      <c r="C292" s="2" t="s">
        <v>926</v>
      </c>
    </row>
    <row r="293" spans="2:3" ht="12">
      <c r="B293" s="2">
        <v>30</v>
      </c>
      <c r="C293" s="2" t="s">
        <v>927</v>
      </c>
    </row>
    <row r="294" spans="2:3" ht="12">
      <c r="B294" s="2">
        <v>31</v>
      </c>
      <c r="C294" s="2" t="s">
        <v>928</v>
      </c>
    </row>
    <row r="296" ht="12">
      <c r="B296" s="2" t="s">
        <v>667</v>
      </c>
    </row>
    <row r="297" spans="2:3" ht="12">
      <c r="B297" s="2">
        <v>1</v>
      </c>
      <c r="C297" s="2" t="s">
        <v>929</v>
      </c>
    </row>
    <row r="298" spans="2:3" ht="12">
      <c r="B298" s="11">
        <v>2</v>
      </c>
      <c r="C298" s="11" t="s">
        <v>930</v>
      </c>
    </row>
    <row r="299" spans="2:3" ht="12">
      <c r="B299" s="11">
        <v>3</v>
      </c>
      <c r="C299" s="11" t="s">
        <v>931</v>
      </c>
    </row>
    <row r="300" spans="2:3" ht="12">
      <c r="B300" s="2">
        <v>4</v>
      </c>
      <c r="C300" s="2" t="s">
        <v>932</v>
      </c>
    </row>
    <row r="301" spans="2:3" ht="12">
      <c r="B301" s="2">
        <v>5</v>
      </c>
      <c r="C301" s="2" t="s">
        <v>933</v>
      </c>
    </row>
    <row r="302" spans="2:3" ht="12">
      <c r="B302" s="2">
        <v>6</v>
      </c>
      <c r="C302" s="2" t="s">
        <v>934</v>
      </c>
    </row>
    <row r="303" spans="2:3" ht="12">
      <c r="B303" s="2">
        <v>7</v>
      </c>
      <c r="C303" s="2" t="s">
        <v>935</v>
      </c>
    </row>
    <row r="304" spans="2:3" ht="12">
      <c r="B304" s="2">
        <v>8</v>
      </c>
      <c r="C304" s="2" t="s">
        <v>668</v>
      </c>
    </row>
    <row r="305" spans="2:3" ht="12">
      <c r="B305" s="2">
        <v>9</v>
      </c>
      <c r="C305" s="2" t="s">
        <v>669</v>
      </c>
    </row>
    <row r="306" spans="2:3" ht="12">
      <c r="B306" s="2">
        <v>10</v>
      </c>
      <c r="C306" s="6" t="s">
        <v>670</v>
      </c>
    </row>
    <row r="307" spans="2:3" ht="12">
      <c r="B307" s="2">
        <v>11</v>
      </c>
      <c r="C307" s="2" t="s">
        <v>936</v>
      </c>
    </row>
    <row r="308" spans="2:3" ht="12">
      <c r="B308" s="2">
        <v>12</v>
      </c>
      <c r="C308" s="2" t="s">
        <v>797</v>
      </c>
    </row>
    <row r="309" spans="2:3" ht="12">
      <c r="B309" s="2">
        <v>13</v>
      </c>
      <c r="C309" s="2" t="s">
        <v>937</v>
      </c>
    </row>
    <row r="310" spans="2:3" ht="12">
      <c r="B310" s="2">
        <v>14</v>
      </c>
      <c r="C310" s="2" t="s">
        <v>938</v>
      </c>
    </row>
    <row r="311" spans="2:3" ht="12">
      <c r="B311" s="2">
        <v>15</v>
      </c>
      <c r="C311" s="2" t="s">
        <v>671</v>
      </c>
    </row>
    <row r="312" spans="2:3" ht="12">
      <c r="B312" s="2">
        <v>16</v>
      </c>
      <c r="C312" s="2" t="s">
        <v>672</v>
      </c>
    </row>
    <row r="313" spans="2:3" ht="12">
      <c r="B313" s="2">
        <v>17</v>
      </c>
      <c r="C313" s="2" t="s">
        <v>673</v>
      </c>
    </row>
    <row r="314" spans="2:3" ht="12">
      <c r="B314" s="2">
        <v>18</v>
      </c>
      <c r="C314" s="2" t="s">
        <v>798</v>
      </c>
    </row>
    <row r="315" spans="2:3" ht="12">
      <c r="B315" s="2">
        <v>19</v>
      </c>
      <c r="C315" s="2" t="s">
        <v>939</v>
      </c>
    </row>
    <row r="316" spans="2:3" ht="12">
      <c r="B316" s="2">
        <v>20</v>
      </c>
      <c r="C316" s="2" t="s">
        <v>674</v>
      </c>
    </row>
    <row r="317" spans="2:3" ht="12">
      <c r="B317" s="2">
        <v>21</v>
      </c>
      <c r="C317" s="2" t="s">
        <v>940</v>
      </c>
    </row>
    <row r="318" spans="2:3" ht="12">
      <c r="B318" s="2">
        <v>22</v>
      </c>
      <c r="C318" s="2" t="s">
        <v>941</v>
      </c>
    </row>
    <row r="319" spans="2:3" ht="12">
      <c r="B319" s="2">
        <v>23</v>
      </c>
      <c r="C319" s="2" t="s">
        <v>703</v>
      </c>
    </row>
    <row r="320" spans="2:3" ht="12">
      <c r="B320" s="2">
        <v>24</v>
      </c>
      <c r="C320" s="2" t="s">
        <v>675</v>
      </c>
    </row>
    <row r="321" spans="2:3" ht="12">
      <c r="B321" s="2">
        <v>25</v>
      </c>
      <c r="C321" s="2" t="s">
        <v>799</v>
      </c>
    </row>
    <row r="323" ht="12">
      <c r="B323" s="2" t="s">
        <v>800</v>
      </c>
    </row>
    <row r="324" spans="2:3" ht="12">
      <c r="B324" s="2">
        <v>1</v>
      </c>
      <c r="C324" s="2" t="s">
        <v>801</v>
      </c>
    </row>
    <row r="325" spans="2:3" ht="12">
      <c r="B325" s="2">
        <v>2</v>
      </c>
      <c r="C325" s="2" t="s">
        <v>802</v>
      </c>
    </row>
    <row r="326" spans="2:3" ht="12">
      <c r="B326" s="11">
        <v>3</v>
      </c>
      <c r="C326" s="11" t="s">
        <v>803</v>
      </c>
    </row>
    <row r="327" spans="2:3" ht="12">
      <c r="B327" s="2">
        <v>4</v>
      </c>
      <c r="C327" s="2" t="s">
        <v>804</v>
      </c>
    </row>
  </sheetData>
  <printOptions/>
  <pageMargins left="0.75" right="0.75" top="1" bottom="1" header="0.512" footer="0.51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78"/>
  <sheetViews>
    <sheetView workbookViewId="0" topLeftCell="A1">
      <selection activeCell="A1" sqref="A1"/>
    </sheetView>
  </sheetViews>
  <sheetFormatPr defaultColWidth="9.00390625" defaultRowHeight="13.5"/>
  <cols>
    <col min="1" max="1" width="2.625" style="111" customWidth="1"/>
    <col min="2" max="2" width="3.125" style="111" customWidth="1"/>
    <col min="3" max="3" width="10.25390625" style="111" customWidth="1"/>
    <col min="4" max="5" width="9.875" style="111" customWidth="1"/>
    <col min="6" max="6" width="9.625" style="113" customWidth="1"/>
    <col min="7" max="7" width="9.875" style="111" customWidth="1"/>
    <col min="8" max="8" width="9.75390625" style="114" customWidth="1"/>
    <col min="9" max="9" width="9.875" style="114" customWidth="1"/>
    <col min="10" max="10" width="9.125" style="111" bestFit="1" customWidth="1"/>
    <col min="11" max="11" width="10.125" style="111" bestFit="1" customWidth="1"/>
    <col min="12" max="12" width="9.50390625" style="111" customWidth="1"/>
    <col min="13" max="18" width="9.00390625" style="115" customWidth="1"/>
    <col min="19" max="16384" width="9.00390625" style="111" customWidth="1"/>
  </cols>
  <sheetData>
    <row r="1" ht="14.25">
      <c r="B1" s="112" t="s">
        <v>1059</v>
      </c>
    </row>
    <row r="2" ht="12" customHeight="1">
      <c r="B2" s="112"/>
    </row>
    <row r="3" spans="3:18" ht="15" customHeight="1" thickBot="1">
      <c r="C3" s="115"/>
      <c r="D3" s="115"/>
      <c r="E3" s="115"/>
      <c r="G3" s="115"/>
      <c r="H3" s="116"/>
      <c r="K3" s="117"/>
      <c r="L3" s="118" t="s">
        <v>1053</v>
      </c>
      <c r="R3" s="119"/>
    </row>
    <row r="4" spans="2:18" ht="12" customHeight="1" thickTop="1">
      <c r="B4" s="1234" t="s">
        <v>1038</v>
      </c>
      <c r="C4" s="1231"/>
      <c r="D4" s="1239" t="s">
        <v>1054</v>
      </c>
      <c r="E4" s="1219">
        <v>24016</v>
      </c>
      <c r="F4" s="1220"/>
      <c r="G4" s="1219">
        <v>25842</v>
      </c>
      <c r="H4" s="1220"/>
      <c r="I4" s="1219">
        <v>26207</v>
      </c>
      <c r="J4" s="1220"/>
      <c r="K4" s="1219">
        <v>26573</v>
      </c>
      <c r="L4" s="1220"/>
      <c r="M4" s="1223"/>
      <c r="N4" s="1224"/>
      <c r="O4" s="1224"/>
      <c r="P4" s="1224"/>
      <c r="Q4" s="1224"/>
      <c r="R4" s="1224"/>
    </row>
    <row r="5" spans="2:18" ht="12" customHeight="1">
      <c r="B5" s="1232"/>
      <c r="C5" s="1233"/>
      <c r="D5" s="1240"/>
      <c r="E5" s="1221"/>
      <c r="F5" s="1222"/>
      <c r="G5" s="1221"/>
      <c r="H5" s="1222"/>
      <c r="I5" s="1221"/>
      <c r="J5" s="1222"/>
      <c r="K5" s="1221"/>
      <c r="L5" s="1222"/>
      <c r="M5" s="1225"/>
      <c r="N5" s="1217"/>
      <c r="O5" s="1217"/>
      <c r="P5" s="1217"/>
      <c r="Q5" s="1217"/>
      <c r="R5" s="1217"/>
    </row>
    <row r="6" spans="2:18" ht="12" customHeight="1">
      <c r="B6" s="1226"/>
      <c r="C6" s="1227"/>
      <c r="D6" s="1241"/>
      <c r="E6" s="122" t="s">
        <v>1055</v>
      </c>
      <c r="F6" s="123" t="s">
        <v>1056</v>
      </c>
      <c r="G6" s="122" t="s">
        <v>1055</v>
      </c>
      <c r="H6" s="122" t="s">
        <v>1056</v>
      </c>
      <c r="I6" s="124" t="s">
        <v>1055</v>
      </c>
      <c r="J6" s="122" t="s">
        <v>1056</v>
      </c>
      <c r="K6" s="124" t="s">
        <v>1055</v>
      </c>
      <c r="L6" s="122" t="s">
        <v>1056</v>
      </c>
      <c r="M6" s="120"/>
      <c r="N6" s="121"/>
      <c r="O6" s="121"/>
      <c r="P6" s="121"/>
      <c r="Q6" s="121"/>
      <c r="R6" s="121"/>
    </row>
    <row r="7" spans="2:18" s="125" customFormat="1" ht="15" customHeight="1">
      <c r="B7" s="1228" t="s">
        <v>1052</v>
      </c>
      <c r="C7" s="1229"/>
      <c r="D7" s="126">
        <f aca="true" t="shared" si="0" ref="D7:L7">D9+D25</f>
        <v>256411</v>
      </c>
      <c r="E7" s="126">
        <f t="shared" si="0"/>
        <v>270658</v>
      </c>
      <c r="F7" s="126">
        <f t="shared" si="0"/>
        <v>14247</v>
      </c>
      <c r="G7" s="126">
        <f t="shared" si="0"/>
        <v>286387</v>
      </c>
      <c r="H7" s="126">
        <f t="shared" si="0"/>
        <v>15729</v>
      </c>
      <c r="I7" s="126">
        <f t="shared" si="0"/>
        <v>288922</v>
      </c>
      <c r="J7" s="126">
        <f t="shared" si="0"/>
        <v>2535</v>
      </c>
      <c r="K7" s="126">
        <f t="shared" si="0"/>
        <v>291893</v>
      </c>
      <c r="L7" s="126">
        <f t="shared" si="0"/>
        <v>2971</v>
      </c>
      <c r="M7" s="95"/>
      <c r="N7" s="127"/>
      <c r="O7" s="127"/>
      <c r="P7" s="127"/>
      <c r="Q7" s="127"/>
      <c r="R7" s="127"/>
    </row>
    <row r="8" spans="2:18" s="125" customFormat="1" ht="6" customHeight="1">
      <c r="B8" s="128"/>
      <c r="C8" s="129"/>
      <c r="D8" s="130"/>
      <c r="E8" s="130"/>
      <c r="F8" s="130"/>
      <c r="G8" s="130"/>
      <c r="H8" s="130"/>
      <c r="I8" s="130"/>
      <c r="J8" s="130"/>
      <c r="K8" s="130"/>
      <c r="L8" s="130"/>
      <c r="M8" s="131"/>
      <c r="N8" s="103"/>
      <c r="O8" s="103"/>
      <c r="P8" s="103"/>
      <c r="Q8" s="103"/>
      <c r="R8" s="103"/>
    </row>
    <row r="9" spans="2:18" s="125" customFormat="1" ht="15" customHeight="1">
      <c r="B9" s="1242" t="s">
        <v>1057</v>
      </c>
      <c r="C9" s="1230"/>
      <c r="D9" s="130">
        <f aca="true" t="shared" si="1" ref="D9:L9">SUM(D12:D24)</f>
        <v>168350</v>
      </c>
      <c r="E9" s="130">
        <f t="shared" si="1"/>
        <v>182756</v>
      </c>
      <c r="F9" s="130">
        <f t="shared" si="1"/>
        <v>14406</v>
      </c>
      <c r="G9" s="130">
        <f t="shared" si="1"/>
        <v>199357</v>
      </c>
      <c r="H9" s="130">
        <f t="shared" si="1"/>
        <v>16601</v>
      </c>
      <c r="I9" s="130">
        <f t="shared" si="1"/>
        <v>202147</v>
      </c>
      <c r="J9" s="130">
        <f t="shared" si="1"/>
        <v>2790</v>
      </c>
      <c r="K9" s="130">
        <f t="shared" si="1"/>
        <v>205204</v>
      </c>
      <c r="L9" s="130">
        <f t="shared" si="1"/>
        <v>3057</v>
      </c>
      <c r="M9" s="131"/>
      <c r="N9" s="103"/>
      <c r="O9" s="103"/>
      <c r="P9" s="103"/>
      <c r="Q9" s="103"/>
      <c r="R9" s="103"/>
    </row>
    <row r="10" spans="2:18" ht="7.5" customHeight="1">
      <c r="B10" s="133"/>
      <c r="C10" s="134"/>
      <c r="D10" s="135"/>
      <c r="E10" s="135"/>
      <c r="F10" s="135"/>
      <c r="G10" s="135"/>
      <c r="H10" s="135"/>
      <c r="I10" s="135"/>
      <c r="J10" s="135"/>
      <c r="K10" s="135"/>
      <c r="L10" s="135"/>
      <c r="M10" s="136"/>
      <c r="N10" s="137"/>
      <c r="O10" s="137"/>
      <c r="P10" s="137"/>
      <c r="Q10" s="137"/>
      <c r="R10" s="137"/>
    </row>
    <row r="11" spans="2:13" ht="6" customHeight="1">
      <c r="B11" s="138"/>
      <c r="C11" s="139"/>
      <c r="D11" s="140"/>
      <c r="E11" s="140"/>
      <c r="F11" s="141"/>
      <c r="G11" s="140"/>
      <c r="H11" s="141"/>
      <c r="I11" s="140"/>
      <c r="J11" s="141"/>
      <c r="K11" s="140"/>
      <c r="L11" s="141"/>
      <c r="M11" s="138"/>
    </row>
    <row r="12" spans="2:18" ht="13.5" customHeight="1">
      <c r="B12" s="138"/>
      <c r="C12" s="142" t="s">
        <v>958</v>
      </c>
      <c r="D12" s="140">
        <v>39411</v>
      </c>
      <c r="E12" s="140">
        <v>44845</v>
      </c>
      <c r="F12" s="141">
        <f aca="true" t="shared" si="2" ref="F12:F24">+E12-D12</f>
        <v>5434</v>
      </c>
      <c r="G12" s="140">
        <v>52243</v>
      </c>
      <c r="H12" s="141">
        <f aca="true" t="shared" si="3" ref="H12:H24">+G12-E12</f>
        <v>7398</v>
      </c>
      <c r="I12" s="140">
        <v>53595</v>
      </c>
      <c r="J12" s="141">
        <f aca="true" t="shared" si="4" ref="J12:J24">+I12-G12</f>
        <v>1352</v>
      </c>
      <c r="K12" s="140">
        <v>54919</v>
      </c>
      <c r="L12" s="141">
        <f aca="true" t="shared" si="5" ref="L12:L24">+K12-I12</f>
        <v>1324</v>
      </c>
      <c r="M12" s="143"/>
      <c r="N12" s="144"/>
      <c r="O12" s="144"/>
      <c r="P12" s="144"/>
      <c r="Q12" s="144"/>
      <c r="R12" s="144"/>
    </row>
    <row r="13" spans="2:18" ht="13.5" customHeight="1">
      <c r="B13" s="138"/>
      <c r="C13" s="142" t="s">
        <v>959</v>
      </c>
      <c r="D13" s="140">
        <v>19856</v>
      </c>
      <c r="E13" s="140">
        <v>21633</v>
      </c>
      <c r="F13" s="141">
        <f t="shared" si="2"/>
        <v>1777</v>
      </c>
      <c r="G13" s="140">
        <v>23294</v>
      </c>
      <c r="H13" s="141">
        <f t="shared" si="3"/>
        <v>1661</v>
      </c>
      <c r="I13" s="140">
        <v>23467</v>
      </c>
      <c r="J13" s="141">
        <f t="shared" si="4"/>
        <v>173</v>
      </c>
      <c r="K13" s="140">
        <v>23600</v>
      </c>
      <c r="L13" s="141">
        <f t="shared" si="5"/>
        <v>133</v>
      </c>
      <c r="M13" s="143"/>
      <c r="N13" s="144"/>
      <c r="O13" s="144"/>
      <c r="P13" s="144"/>
      <c r="Q13" s="144"/>
      <c r="R13" s="144"/>
    </row>
    <row r="14" spans="2:18" ht="13.5" customHeight="1">
      <c r="B14" s="138"/>
      <c r="C14" s="142" t="s">
        <v>960</v>
      </c>
      <c r="D14" s="140">
        <v>20427</v>
      </c>
      <c r="E14" s="140">
        <v>22096</v>
      </c>
      <c r="F14" s="141">
        <f t="shared" si="2"/>
        <v>1669</v>
      </c>
      <c r="G14" s="140">
        <v>23616</v>
      </c>
      <c r="H14" s="141">
        <f t="shared" si="3"/>
        <v>1520</v>
      </c>
      <c r="I14" s="140">
        <v>24003</v>
      </c>
      <c r="J14" s="141">
        <f t="shared" si="4"/>
        <v>387</v>
      </c>
      <c r="K14" s="140">
        <v>24264</v>
      </c>
      <c r="L14" s="141">
        <f t="shared" si="5"/>
        <v>261</v>
      </c>
      <c r="M14" s="143"/>
      <c r="N14" s="144"/>
      <c r="O14" s="144"/>
      <c r="P14" s="144"/>
      <c r="Q14" s="144"/>
      <c r="R14" s="144"/>
    </row>
    <row r="15" spans="2:18" ht="13.5" customHeight="1">
      <c r="B15" s="138"/>
      <c r="C15" s="142" t="s">
        <v>961</v>
      </c>
      <c r="D15" s="140">
        <v>20333</v>
      </c>
      <c r="E15" s="140">
        <v>22398</v>
      </c>
      <c r="F15" s="141">
        <f t="shared" si="2"/>
        <v>2065</v>
      </c>
      <c r="G15" s="140">
        <v>24466</v>
      </c>
      <c r="H15" s="141">
        <f t="shared" si="3"/>
        <v>2068</v>
      </c>
      <c r="I15" s="140">
        <v>24826</v>
      </c>
      <c r="J15" s="141">
        <f t="shared" si="4"/>
        <v>360</v>
      </c>
      <c r="K15" s="140">
        <v>25275</v>
      </c>
      <c r="L15" s="141">
        <f t="shared" si="5"/>
        <v>449</v>
      </c>
      <c r="M15" s="143"/>
      <c r="N15" s="144"/>
      <c r="O15" s="144"/>
      <c r="P15" s="144"/>
      <c r="Q15" s="144"/>
      <c r="R15" s="144"/>
    </row>
    <row r="16" spans="2:18" ht="13.5" customHeight="1">
      <c r="B16" s="138"/>
      <c r="C16" s="142" t="s">
        <v>962</v>
      </c>
      <c r="D16" s="140">
        <v>8859</v>
      </c>
      <c r="E16" s="140">
        <v>9657</v>
      </c>
      <c r="F16" s="141">
        <f t="shared" si="2"/>
        <v>798</v>
      </c>
      <c r="G16" s="140">
        <v>10237</v>
      </c>
      <c r="H16" s="141">
        <f t="shared" si="3"/>
        <v>580</v>
      </c>
      <c r="I16" s="140">
        <v>10336</v>
      </c>
      <c r="J16" s="141">
        <f t="shared" si="4"/>
        <v>99</v>
      </c>
      <c r="K16" s="140">
        <v>10451</v>
      </c>
      <c r="L16" s="141">
        <f t="shared" si="5"/>
        <v>115</v>
      </c>
      <c r="M16" s="143"/>
      <c r="N16" s="144"/>
      <c r="O16" s="144"/>
      <c r="P16" s="144"/>
      <c r="Q16" s="144"/>
      <c r="R16" s="144"/>
    </row>
    <row r="17" spans="2:18" ht="13.5" customHeight="1">
      <c r="B17" s="138"/>
      <c r="C17" s="142" t="s">
        <v>963</v>
      </c>
      <c r="D17" s="140">
        <v>7411</v>
      </c>
      <c r="E17" s="140">
        <v>7898</v>
      </c>
      <c r="F17" s="141">
        <f t="shared" si="2"/>
        <v>487</v>
      </c>
      <c r="G17" s="140">
        <v>8352</v>
      </c>
      <c r="H17" s="141">
        <f t="shared" si="3"/>
        <v>454</v>
      </c>
      <c r="I17" s="140">
        <v>8438</v>
      </c>
      <c r="J17" s="141">
        <f t="shared" si="4"/>
        <v>86</v>
      </c>
      <c r="K17" s="140">
        <v>8506</v>
      </c>
      <c r="L17" s="141">
        <f t="shared" si="5"/>
        <v>68</v>
      </c>
      <c r="M17" s="143"/>
      <c r="N17" s="144"/>
      <c r="O17" s="144"/>
      <c r="P17" s="144"/>
      <c r="Q17" s="144"/>
      <c r="R17" s="144"/>
    </row>
    <row r="18" spans="2:18" ht="13.5" customHeight="1">
      <c r="B18" s="138"/>
      <c r="C18" s="142" t="s">
        <v>964</v>
      </c>
      <c r="D18" s="140">
        <v>7690</v>
      </c>
      <c r="E18" s="140">
        <v>8083</v>
      </c>
      <c r="F18" s="141">
        <f t="shared" si="2"/>
        <v>393</v>
      </c>
      <c r="G18" s="140">
        <v>8725</v>
      </c>
      <c r="H18" s="141">
        <f t="shared" si="3"/>
        <v>642</v>
      </c>
      <c r="I18" s="140">
        <v>8835</v>
      </c>
      <c r="J18" s="141">
        <f t="shared" si="4"/>
        <v>110</v>
      </c>
      <c r="K18" s="140">
        <v>8942</v>
      </c>
      <c r="L18" s="141">
        <f t="shared" si="5"/>
        <v>107</v>
      </c>
      <c r="M18" s="143"/>
      <c r="N18" s="144"/>
      <c r="O18" s="144"/>
      <c r="P18" s="144"/>
      <c r="Q18" s="144"/>
      <c r="R18" s="144"/>
    </row>
    <row r="19" spans="2:18" ht="13.5" customHeight="1">
      <c r="B19" s="138"/>
      <c r="C19" s="142" t="s">
        <v>965</v>
      </c>
      <c r="D19" s="140">
        <v>7219</v>
      </c>
      <c r="E19" s="140">
        <v>7320</v>
      </c>
      <c r="F19" s="141">
        <f t="shared" si="2"/>
        <v>101</v>
      </c>
      <c r="G19" s="140">
        <v>7439</v>
      </c>
      <c r="H19" s="141">
        <f t="shared" si="3"/>
        <v>119</v>
      </c>
      <c r="I19" s="140">
        <v>7366</v>
      </c>
      <c r="J19" s="141">
        <f t="shared" si="4"/>
        <v>-73</v>
      </c>
      <c r="K19" s="140">
        <v>7334</v>
      </c>
      <c r="L19" s="141">
        <f t="shared" si="5"/>
        <v>-32</v>
      </c>
      <c r="M19" s="143"/>
      <c r="N19" s="144"/>
      <c r="O19" s="144"/>
      <c r="P19" s="144"/>
      <c r="Q19" s="144"/>
      <c r="R19" s="144"/>
    </row>
    <row r="20" spans="2:18" ht="13.5" customHeight="1">
      <c r="B20" s="138"/>
      <c r="C20" s="142" t="s">
        <v>966</v>
      </c>
      <c r="D20" s="140">
        <v>7342</v>
      </c>
      <c r="E20" s="140">
        <v>7568</v>
      </c>
      <c r="F20" s="141">
        <f t="shared" si="2"/>
        <v>226</v>
      </c>
      <c r="G20" s="140">
        <v>7978</v>
      </c>
      <c r="H20" s="141">
        <f t="shared" si="3"/>
        <v>410</v>
      </c>
      <c r="I20" s="140">
        <v>8030</v>
      </c>
      <c r="J20" s="141">
        <f t="shared" si="4"/>
        <v>52</v>
      </c>
      <c r="K20" s="140">
        <v>8325</v>
      </c>
      <c r="L20" s="141">
        <f t="shared" si="5"/>
        <v>295</v>
      </c>
      <c r="M20" s="143"/>
      <c r="N20" s="144"/>
      <c r="O20" s="144"/>
      <c r="P20" s="144"/>
      <c r="Q20" s="144"/>
      <c r="R20" s="144"/>
    </row>
    <row r="21" spans="2:18" ht="13.5" customHeight="1">
      <c r="B21" s="138"/>
      <c r="C21" s="142" t="s">
        <v>967</v>
      </c>
      <c r="D21" s="140">
        <v>8344</v>
      </c>
      <c r="E21" s="140">
        <v>8945</v>
      </c>
      <c r="F21" s="141">
        <f t="shared" si="2"/>
        <v>601</v>
      </c>
      <c r="G21" s="140">
        <v>10016</v>
      </c>
      <c r="H21" s="141">
        <f t="shared" si="3"/>
        <v>1071</v>
      </c>
      <c r="I21" s="140">
        <v>10261</v>
      </c>
      <c r="J21" s="141">
        <f t="shared" si="4"/>
        <v>245</v>
      </c>
      <c r="K21" s="140">
        <v>10513</v>
      </c>
      <c r="L21" s="141">
        <f t="shared" si="5"/>
        <v>252</v>
      </c>
      <c r="M21" s="143"/>
      <c r="N21" s="144"/>
      <c r="O21" s="144"/>
      <c r="P21" s="144"/>
      <c r="Q21" s="144"/>
      <c r="R21" s="144"/>
    </row>
    <row r="22" spans="2:18" ht="13.5" customHeight="1">
      <c r="B22" s="138"/>
      <c r="C22" s="142" t="s">
        <v>968</v>
      </c>
      <c r="D22" s="140">
        <v>7708</v>
      </c>
      <c r="E22" s="140">
        <v>8150</v>
      </c>
      <c r="F22" s="141">
        <f t="shared" si="2"/>
        <v>442</v>
      </c>
      <c r="G22" s="140">
        <v>8648</v>
      </c>
      <c r="H22" s="141">
        <f t="shared" si="3"/>
        <v>498</v>
      </c>
      <c r="I22" s="140">
        <v>8752</v>
      </c>
      <c r="J22" s="141">
        <f t="shared" si="4"/>
        <v>104</v>
      </c>
      <c r="K22" s="140">
        <v>8859</v>
      </c>
      <c r="L22" s="141">
        <f t="shared" si="5"/>
        <v>107</v>
      </c>
      <c r="M22" s="143"/>
      <c r="N22" s="144"/>
      <c r="O22" s="144"/>
      <c r="P22" s="144"/>
      <c r="Q22" s="144"/>
      <c r="R22" s="144"/>
    </row>
    <row r="23" spans="2:18" ht="13.5" customHeight="1">
      <c r="B23" s="138"/>
      <c r="C23" s="142" t="s">
        <v>969</v>
      </c>
      <c r="D23" s="140">
        <v>5596</v>
      </c>
      <c r="E23" s="140">
        <v>5663</v>
      </c>
      <c r="F23" s="141">
        <f t="shared" si="2"/>
        <v>67</v>
      </c>
      <c r="G23" s="140">
        <v>5684</v>
      </c>
      <c r="H23" s="141">
        <f t="shared" si="3"/>
        <v>21</v>
      </c>
      <c r="I23" s="140">
        <v>5657</v>
      </c>
      <c r="J23" s="141">
        <f t="shared" si="4"/>
        <v>-27</v>
      </c>
      <c r="K23" s="140">
        <v>5623</v>
      </c>
      <c r="L23" s="141">
        <f t="shared" si="5"/>
        <v>-34</v>
      </c>
      <c r="M23" s="143"/>
      <c r="N23" s="144"/>
      <c r="O23" s="144"/>
      <c r="P23" s="144"/>
      <c r="Q23" s="144"/>
      <c r="R23" s="144"/>
    </row>
    <row r="24" spans="2:18" ht="13.5" customHeight="1">
      <c r="B24" s="138"/>
      <c r="C24" s="142" t="s">
        <v>970</v>
      </c>
      <c r="D24" s="140">
        <v>8154</v>
      </c>
      <c r="E24" s="140">
        <v>8500</v>
      </c>
      <c r="F24" s="141">
        <f t="shared" si="2"/>
        <v>346</v>
      </c>
      <c r="G24" s="140">
        <v>8659</v>
      </c>
      <c r="H24" s="141">
        <f t="shared" si="3"/>
        <v>159</v>
      </c>
      <c r="I24" s="140">
        <v>8581</v>
      </c>
      <c r="J24" s="141">
        <f t="shared" si="4"/>
        <v>-78</v>
      </c>
      <c r="K24" s="140">
        <v>8593</v>
      </c>
      <c r="L24" s="141">
        <f t="shared" si="5"/>
        <v>12</v>
      </c>
      <c r="M24" s="143"/>
      <c r="N24" s="144"/>
      <c r="O24" s="144"/>
      <c r="P24" s="144"/>
      <c r="Q24" s="144"/>
      <c r="R24" s="144"/>
    </row>
    <row r="25" spans="2:18" s="125" customFormat="1" ht="13.5" customHeight="1">
      <c r="B25" s="1242" t="s">
        <v>1011</v>
      </c>
      <c r="C25" s="1243"/>
      <c r="D25" s="130">
        <f aca="true" t="shared" si="6" ref="D25:L25">SUM(D27,D31,D37,D40,D49,D53,D58,D67,D70)</f>
        <v>88061</v>
      </c>
      <c r="E25" s="130">
        <f t="shared" si="6"/>
        <v>87902</v>
      </c>
      <c r="F25" s="130">
        <f t="shared" si="6"/>
        <v>-159</v>
      </c>
      <c r="G25" s="130">
        <f t="shared" si="6"/>
        <v>87030</v>
      </c>
      <c r="H25" s="130">
        <f t="shared" si="6"/>
        <v>-872</v>
      </c>
      <c r="I25" s="130">
        <f t="shared" si="6"/>
        <v>86775</v>
      </c>
      <c r="J25" s="130">
        <f t="shared" si="6"/>
        <v>-255</v>
      </c>
      <c r="K25" s="130">
        <f t="shared" si="6"/>
        <v>86689</v>
      </c>
      <c r="L25" s="130">
        <f t="shared" si="6"/>
        <v>-86</v>
      </c>
      <c r="M25" s="146"/>
      <c r="N25" s="147"/>
      <c r="O25" s="147"/>
      <c r="P25" s="147"/>
      <c r="Q25" s="147"/>
      <c r="R25" s="147"/>
    </row>
    <row r="26" spans="2:18" ht="6" customHeight="1">
      <c r="B26" s="148"/>
      <c r="C26" s="149"/>
      <c r="D26" s="135"/>
      <c r="E26" s="135"/>
      <c r="F26" s="135"/>
      <c r="G26" s="135"/>
      <c r="H26" s="135"/>
      <c r="I26" s="135"/>
      <c r="J26" s="135"/>
      <c r="K26" s="135"/>
      <c r="L26" s="135"/>
      <c r="M26" s="143"/>
      <c r="N26" s="144"/>
      <c r="O26" s="144"/>
      <c r="P26" s="144"/>
      <c r="Q26" s="144"/>
      <c r="R26" s="144"/>
    </row>
    <row r="27" spans="2:18" s="125" customFormat="1" ht="13.5" customHeight="1">
      <c r="B27" s="1242" t="s">
        <v>1012</v>
      </c>
      <c r="C27" s="1243"/>
      <c r="D27" s="130">
        <f aca="true" t="shared" si="7" ref="D27:L27">SUM(D28:D29)</f>
        <v>5270</v>
      </c>
      <c r="E27" s="130">
        <f t="shared" si="7"/>
        <v>5451</v>
      </c>
      <c r="F27" s="130">
        <f t="shared" si="7"/>
        <v>181</v>
      </c>
      <c r="G27" s="130">
        <f t="shared" si="7"/>
        <v>5684</v>
      </c>
      <c r="H27" s="130">
        <f t="shared" si="7"/>
        <v>233</v>
      </c>
      <c r="I27" s="130">
        <f t="shared" si="7"/>
        <v>5696</v>
      </c>
      <c r="J27" s="130">
        <f t="shared" si="7"/>
        <v>12</v>
      </c>
      <c r="K27" s="130">
        <f t="shared" si="7"/>
        <v>5688</v>
      </c>
      <c r="L27" s="130">
        <f t="shared" si="7"/>
        <v>-8</v>
      </c>
      <c r="M27" s="146"/>
      <c r="N27" s="147"/>
      <c r="O27" s="147"/>
      <c r="P27" s="147"/>
      <c r="Q27" s="147"/>
      <c r="R27" s="147"/>
    </row>
    <row r="28" spans="2:18" ht="13.5" customHeight="1">
      <c r="B28" s="138"/>
      <c r="C28" s="142" t="s">
        <v>971</v>
      </c>
      <c r="D28" s="140">
        <v>2946</v>
      </c>
      <c r="E28" s="140">
        <v>3069</v>
      </c>
      <c r="F28" s="141">
        <f>+E28-D28</f>
        <v>123</v>
      </c>
      <c r="G28" s="140">
        <v>3210</v>
      </c>
      <c r="H28" s="141">
        <f>+G28-E28</f>
        <v>141</v>
      </c>
      <c r="I28" s="140">
        <v>3214</v>
      </c>
      <c r="J28" s="141">
        <f>+I28-G28</f>
        <v>4</v>
      </c>
      <c r="K28" s="140">
        <v>3184</v>
      </c>
      <c r="L28" s="141">
        <f>+K28-I28</f>
        <v>-30</v>
      </c>
      <c r="M28" s="143"/>
      <c r="N28" s="144"/>
      <c r="O28" s="144"/>
      <c r="P28" s="144"/>
      <c r="Q28" s="144"/>
      <c r="R28" s="144"/>
    </row>
    <row r="29" spans="2:18" ht="13.5" customHeight="1">
      <c r="B29" s="138"/>
      <c r="C29" s="142" t="s">
        <v>972</v>
      </c>
      <c r="D29" s="140">
        <v>2324</v>
      </c>
      <c r="E29" s="140">
        <v>2382</v>
      </c>
      <c r="F29" s="141">
        <f>+E29-D29</f>
        <v>58</v>
      </c>
      <c r="G29" s="140">
        <v>2474</v>
      </c>
      <c r="H29" s="141">
        <f>+G29-E29</f>
        <v>92</v>
      </c>
      <c r="I29" s="140">
        <v>2482</v>
      </c>
      <c r="J29" s="141">
        <f>+I29-G29</f>
        <v>8</v>
      </c>
      <c r="K29" s="140">
        <v>2504</v>
      </c>
      <c r="L29" s="141">
        <f>+K29-I29</f>
        <v>22</v>
      </c>
      <c r="M29" s="143"/>
      <c r="N29" s="144"/>
      <c r="O29" s="144"/>
      <c r="P29" s="144"/>
      <c r="Q29" s="144"/>
      <c r="R29" s="144"/>
    </row>
    <row r="30" spans="2:18" ht="6" customHeight="1">
      <c r="B30" s="138"/>
      <c r="C30" s="142"/>
      <c r="D30" s="140"/>
      <c r="E30" s="140"/>
      <c r="F30" s="141"/>
      <c r="G30" s="140"/>
      <c r="H30" s="141"/>
      <c r="I30" s="140"/>
      <c r="J30" s="141"/>
      <c r="K30" s="140"/>
      <c r="L30" s="141"/>
      <c r="M30" s="143"/>
      <c r="N30" s="144"/>
      <c r="O30" s="144"/>
      <c r="P30" s="144"/>
      <c r="Q30" s="144"/>
      <c r="R30" s="144"/>
    </row>
    <row r="31" spans="2:18" s="150" customFormat="1" ht="13.5" customHeight="1">
      <c r="B31" s="1242" t="s">
        <v>1013</v>
      </c>
      <c r="C31" s="1243"/>
      <c r="D31" s="151">
        <f aca="true" t="shared" si="8" ref="D31:L31">SUM(D32:D35)</f>
        <v>13195</v>
      </c>
      <c r="E31" s="151">
        <f t="shared" si="8"/>
        <v>13163</v>
      </c>
      <c r="F31" s="151">
        <f t="shared" si="8"/>
        <v>-32</v>
      </c>
      <c r="G31" s="151">
        <f t="shared" si="8"/>
        <v>12942</v>
      </c>
      <c r="H31" s="151">
        <f t="shared" si="8"/>
        <v>-221</v>
      </c>
      <c r="I31" s="151">
        <f t="shared" si="8"/>
        <v>12859</v>
      </c>
      <c r="J31" s="151">
        <f t="shared" si="8"/>
        <v>-83</v>
      </c>
      <c r="K31" s="151">
        <f t="shared" si="8"/>
        <v>12780</v>
      </c>
      <c r="L31" s="151">
        <f t="shared" si="8"/>
        <v>-79</v>
      </c>
      <c r="M31" s="152"/>
      <c r="N31" s="153"/>
      <c r="O31" s="153"/>
      <c r="P31" s="153"/>
      <c r="Q31" s="153"/>
      <c r="R31" s="153"/>
    </row>
    <row r="32" spans="2:18" ht="13.5" customHeight="1">
      <c r="B32" s="138"/>
      <c r="C32" s="142" t="s">
        <v>973</v>
      </c>
      <c r="D32" s="140">
        <v>4785</v>
      </c>
      <c r="E32" s="140">
        <v>4850</v>
      </c>
      <c r="F32" s="141">
        <f>+E32-D32</f>
        <v>65</v>
      </c>
      <c r="G32" s="140">
        <v>4871</v>
      </c>
      <c r="H32" s="141">
        <f>+G32-E32</f>
        <v>21</v>
      </c>
      <c r="I32" s="140">
        <v>4861</v>
      </c>
      <c r="J32" s="141">
        <f>+I32-G32</f>
        <v>-10</v>
      </c>
      <c r="K32" s="140">
        <v>4887</v>
      </c>
      <c r="L32" s="141">
        <f>+K32-I32</f>
        <v>26</v>
      </c>
      <c r="M32" s="143"/>
      <c r="N32" s="144"/>
      <c r="O32" s="144"/>
      <c r="P32" s="144"/>
      <c r="Q32" s="144"/>
      <c r="R32" s="144"/>
    </row>
    <row r="33" spans="2:18" ht="13.5" customHeight="1">
      <c r="B33" s="138"/>
      <c r="C33" s="142" t="s">
        <v>974</v>
      </c>
      <c r="D33" s="140">
        <v>2676</v>
      </c>
      <c r="E33" s="140">
        <v>2559</v>
      </c>
      <c r="F33" s="141">
        <f>+E33-D33</f>
        <v>-117</v>
      </c>
      <c r="G33" s="140">
        <v>2423</v>
      </c>
      <c r="H33" s="141">
        <f>+G33-E33</f>
        <v>-136</v>
      </c>
      <c r="I33" s="140">
        <v>2398</v>
      </c>
      <c r="J33" s="141">
        <f>+I33-G33</f>
        <v>-25</v>
      </c>
      <c r="K33" s="140">
        <v>2369</v>
      </c>
      <c r="L33" s="141">
        <f>+K33-I33</f>
        <v>-29</v>
      </c>
      <c r="M33" s="143"/>
      <c r="N33" s="144"/>
      <c r="O33" s="144"/>
      <c r="P33" s="144"/>
      <c r="Q33" s="144"/>
      <c r="R33" s="144"/>
    </row>
    <row r="34" spans="2:18" ht="13.5" customHeight="1">
      <c r="B34" s="138"/>
      <c r="C34" s="142" t="s">
        <v>975</v>
      </c>
      <c r="D34" s="140">
        <v>2836</v>
      </c>
      <c r="E34" s="140">
        <v>2817</v>
      </c>
      <c r="F34" s="141">
        <f>+E34-D34</f>
        <v>-19</v>
      </c>
      <c r="G34" s="140">
        <v>2732</v>
      </c>
      <c r="H34" s="141">
        <f>+G34-E34</f>
        <v>-85</v>
      </c>
      <c r="I34" s="140">
        <v>2712</v>
      </c>
      <c r="J34" s="141">
        <f>+I34-G34</f>
        <v>-20</v>
      </c>
      <c r="K34" s="140">
        <v>2684</v>
      </c>
      <c r="L34" s="141">
        <f>+K34-I34</f>
        <v>-28</v>
      </c>
      <c r="M34" s="143"/>
      <c r="N34" s="144"/>
      <c r="O34" s="144"/>
      <c r="P34" s="144"/>
      <c r="Q34" s="144"/>
      <c r="R34" s="144"/>
    </row>
    <row r="35" spans="2:18" ht="13.5" customHeight="1">
      <c r="B35" s="138"/>
      <c r="C35" s="142" t="s">
        <v>976</v>
      </c>
      <c r="D35" s="140">
        <v>2898</v>
      </c>
      <c r="E35" s="140">
        <v>2937</v>
      </c>
      <c r="F35" s="141">
        <f>+E35-D35</f>
        <v>39</v>
      </c>
      <c r="G35" s="140">
        <v>2916</v>
      </c>
      <c r="H35" s="141">
        <f>+G35-E35</f>
        <v>-21</v>
      </c>
      <c r="I35" s="140">
        <v>2888</v>
      </c>
      <c r="J35" s="141">
        <f>+I35-G35</f>
        <v>-28</v>
      </c>
      <c r="K35" s="140">
        <v>2840</v>
      </c>
      <c r="L35" s="141">
        <f>+K35-I35</f>
        <v>-48</v>
      </c>
      <c r="M35" s="143"/>
      <c r="N35" s="144"/>
      <c r="O35" s="144"/>
      <c r="P35" s="144"/>
      <c r="Q35" s="144"/>
      <c r="R35" s="144"/>
    </row>
    <row r="36" spans="2:18" ht="6" customHeight="1">
      <c r="B36" s="138"/>
      <c r="C36" s="142"/>
      <c r="D36" s="140"/>
      <c r="E36" s="140"/>
      <c r="F36" s="141"/>
      <c r="G36" s="140"/>
      <c r="H36" s="141"/>
      <c r="I36" s="140"/>
      <c r="J36" s="141"/>
      <c r="K36" s="140"/>
      <c r="L36" s="141"/>
      <c r="M36" s="143"/>
      <c r="N36" s="144"/>
      <c r="O36" s="144"/>
      <c r="P36" s="144"/>
      <c r="Q36" s="144"/>
      <c r="R36" s="144"/>
    </row>
    <row r="37" spans="2:18" s="150" customFormat="1" ht="13.5" customHeight="1">
      <c r="B37" s="1242" t="s">
        <v>1014</v>
      </c>
      <c r="C37" s="1243"/>
      <c r="D37" s="151">
        <f aca="true" t="shared" si="9" ref="D37:L37">SUM(D38)</f>
        <v>2557</v>
      </c>
      <c r="E37" s="151">
        <f t="shared" si="9"/>
        <v>2569</v>
      </c>
      <c r="F37" s="151">
        <f t="shared" si="9"/>
        <v>12</v>
      </c>
      <c r="G37" s="151">
        <f t="shared" si="9"/>
        <v>2498</v>
      </c>
      <c r="H37" s="151">
        <f t="shared" si="9"/>
        <v>-71</v>
      </c>
      <c r="I37" s="151">
        <f t="shared" si="9"/>
        <v>2486</v>
      </c>
      <c r="J37" s="151">
        <f t="shared" si="9"/>
        <v>-12</v>
      </c>
      <c r="K37" s="151">
        <f t="shared" si="9"/>
        <v>2483</v>
      </c>
      <c r="L37" s="151">
        <f t="shared" si="9"/>
        <v>-3</v>
      </c>
      <c r="M37" s="152"/>
      <c r="N37" s="153"/>
      <c r="O37" s="153"/>
      <c r="P37" s="153"/>
      <c r="Q37" s="153"/>
      <c r="R37" s="153"/>
    </row>
    <row r="38" spans="2:18" ht="13.5" customHeight="1">
      <c r="B38" s="138"/>
      <c r="C38" s="142" t="s">
        <v>977</v>
      </c>
      <c r="D38" s="140">
        <v>2557</v>
      </c>
      <c r="E38" s="140">
        <v>2569</v>
      </c>
      <c r="F38" s="141">
        <f>+E38-D38</f>
        <v>12</v>
      </c>
      <c r="G38" s="140">
        <v>2498</v>
      </c>
      <c r="H38" s="141">
        <f>+G38-E38</f>
        <v>-71</v>
      </c>
      <c r="I38" s="140">
        <v>2486</v>
      </c>
      <c r="J38" s="141">
        <f>+I38-G38</f>
        <v>-12</v>
      </c>
      <c r="K38" s="140">
        <v>2483</v>
      </c>
      <c r="L38" s="154">
        <f>+K38-I38</f>
        <v>-3</v>
      </c>
      <c r="M38" s="143"/>
      <c r="N38" s="144"/>
      <c r="O38" s="144"/>
      <c r="P38" s="144"/>
      <c r="Q38" s="144"/>
      <c r="R38" s="144"/>
    </row>
    <row r="39" spans="2:18" ht="6" customHeight="1">
      <c r="B39" s="138"/>
      <c r="C39" s="142"/>
      <c r="D39" s="140"/>
      <c r="E39" s="140"/>
      <c r="F39" s="141"/>
      <c r="G39" s="140"/>
      <c r="H39" s="141"/>
      <c r="I39" s="140"/>
      <c r="J39" s="141"/>
      <c r="K39" s="140"/>
      <c r="L39" s="154"/>
      <c r="M39" s="143"/>
      <c r="N39" s="144"/>
      <c r="O39" s="144"/>
      <c r="P39" s="144"/>
      <c r="Q39" s="144"/>
      <c r="R39" s="144"/>
    </row>
    <row r="40" spans="2:18" s="150" customFormat="1" ht="13.5" customHeight="1">
      <c r="B40" s="1242" t="s">
        <v>1015</v>
      </c>
      <c r="C40" s="1243"/>
      <c r="D40" s="151">
        <f aca="true" t="shared" si="10" ref="D40:L40">SUM(D41:D47)</f>
        <v>14571</v>
      </c>
      <c r="E40" s="151">
        <f t="shared" si="10"/>
        <v>14200</v>
      </c>
      <c r="F40" s="151">
        <f t="shared" si="10"/>
        <v>-371</v>
      </c>
      <c r="G40" s="151">
        <f t="shared" si="10"/>
        <v>13888</v>
      </c>
      <c r="H40" s="151">
        <f t="shared" si="10"/>
        <v>-312</v>
      </c>
      <c r="I40" s="151">
        <f t="shared" si="10"/>
        <v>13862</v>
      </c>
      <c r="J40" s="151">
        <f t="shared" si="10"/>
        <v>-26</v>
      </c>
      <c r="K40" s="151">
        <f t="shared" si="10"/>
        <v>13844</v>
      </c>
      <c r="L40" s="151">
        <f t="shared" si="10"/>
        <v>-18</v>
      </c>
      <c r="M40" s="152"/>
      <c r="N40" s="153"/>
      <c r="O40" s="153"/>
      <c r="P40" s="153"/>
      <c r="Q40" s="153"/>
      <c r="R40" s="153"/>
    </row>
    <row r="41" spans="2:18" ht="13.5" customHeight="1">
      <c r="B41" s="138"/>
      <c r="C41" s="142" t="s">
        <v>978</v>
      </c>
      <c r="D41" s="140">
        <v>1747</v>
      </c>
      <c r="E41" s="140">
        <v>1750</v>
      </c>
      <c r="F41" s="141">
        <f aca="true" t="shared" si="11" ref="F41:F47">+E41-D41</f>
        <v>3</v>
      </c>
      <c r="G41" s="140">
        <v>1728</v>
      </c>
      <c r="H41" s="141">
        <f aca="true" t="shared" si="12" ref="H41:H47">+G41-E41</f>
        <v>-22</v>
      </c>
      <c r="I41" s="140">
        <v>1713</v>
      </c>
      <c r="J41" s="141">
        <f aca="true" t="shared" si="13" ref="J41:J47">+I41-G41</f>
        <v>-15</v>
      </c>
      <c r="K41" s="140">
        <v>1713</v>
      </c>
      <c r="L41" s="141">
        <f aca="true" t="shared" si="14" ref="L41:L47">+K41-I41</f>
        <v>0</v>
      </c>
      <c r="M41" s="143"/>
      <c r="N41" s="144"/>
      <c r="O41" s="144"/>
      <c r="P41" s="144"/>
      <c r="Q41" s="144"/>
      <c r="R41" s="144"/>
    </row>
    <row r="42" spans="2:18" ht="13.5" customHeight="1">
      <c r="B42" s="138"/>
      <c r="C42" s="142" t="s">
        <v>979</v>
      </c>
      <c r="D42" s="140">
        <v>3055</v>
      </c>
      <c r="E42" s="140">
        <v>3017</v>
      </c>
      <c r="F42" s="141">
        <f t="shared" si="11"/>
        <v>-38</v>
      </c>
      <c r="G42" s="140">
        <v>2949</v>
      </c>
      <c r="H42" s="141">
        <f t="shared" si="12"/>
        <v>-68</v>
      </c>
      <c r="I42" s="140">
        <v>2960</v>
      </c>
      <c r="J42" s="141">
        <f t="shared" si="13"/>
        <v>11</v>
      </c>
      <c r="K42" s="140">
        <v>2969</v>
      </c>
      <c r="L42" s="141">
        <f t="shared" si="14"/>
        <v>9</v>
      </c>
      <c r="M42" s="143"/>
      <c r="N42" s="144"/>
      <c r="O42" s="144"/>
      <c r="P42" s="144"/>
      <c r="Q42" s="144"/>
      <c r="R42" s="144"/>
    </row>
    <row r="43" spans="2:18" ht="13.5" customHeight="1">
      <c r="B43" s="138"/>
      <c r="C43" s="142" t="s">
        <v>980</v>
      </c>
      <c r="D43" s="140">
        <v>1997</v>
      </c>
      <c r="E43" s="140">
        <v>1863</v>
      </c>
      <c r="F43" s="141">
        <f t="shared" si="11"/>
        <v>-134</v>
      </c>
      <c r="G43" s="140">
        <v>1762</v>
      </c>
      <c r="H43" s="141">
        <f t="shared" si="12"/>
        <v>-101</v>
      </c>
      <c r="I43" s="140">
        <v>1762</v>
      </c>
      <c r="J43" s="141">
        <f t="shared" si="13"/>
        <v>0</v>
      </c>
      <c r="K43" s="140">
        <v>1757</v>
      </c>
      <c r="L43" s="141">
        <f t="shared" si="14"/>
        <v>-5</v>
      </c>
      <c r="M43" s="143"/>
      <c r="N43" s="144"/>
      <c r="O43" s="144"/>
      <c r="P43" s="144"/>
      <c r="Q43" s="144"/>
      <c r="R43" s="144"/>
    </row>
    <row r="44" spans="2:18" ht="13.5" customHeight="1">
      <c r="B44" s="138"/>
      <c r="C44" s="142" t="s">
        <v>981</v>
      </c>
      <c r="D44" s="140">
        <v>3080</v>
      </c>
      <c r="E44" s="140">
        <v>3094</v>
      </c>
      <c r="F44" s="141">
        <f t="shared" si="11"/>
        <v>14</v>
      </c>
      <c r="G44" s="140">
        <v>3084</v>
      </c>
      <c r="H44" s="141">
        <f t="shared" si="12"/>
        <v>-10</v>
      </c>
      <c r="I44" s="140">
        <v>3074</v>
      </c>
      <c r="J44" s="141">
        <f t="shared" si="13"/>
        <v>-10</v>
      </c>
      <c r="K44" s="140">
        <v>3071</v>
      </c>
      <c r="L44" s="141">
        <f t="shared" si="14"/>
        <v>-3</v>
      </c>
      <c r="M44" s="143"/>
      <c r="N44" s="144"/>
      <c r="O44" s="144"/>
      <c r="P44" s="144"/>
      <c r="Q44" s="144"/>
      <c r="R44" s="144"/>
    </row>
    <row r="45" spans="2:18" ht="13.5" customHeight="1">
      <c r="B45" s="138"/>
      <c r="C45" s="142" t="s">
        <v>982</v>
      </c>
      <c r="D45" s="140">
        <v>1494</v>
      </c>
      <c r="E45" s="140">
        <v>1290</v>
      </c>
      <c r="F45" s="141">
        <f t="shared" si="11"/>
        <v>-204</v>
      </c>
      <c r="G45" s="140">
        <v>1211</v>
      </c>
      <c r="H45" s="141">
        <f t="shared" si="12"/>
        <v>-79</v>
      </c>
      <c r="I45" s="140">
        <v>1207</v>
      </c>
      <c r="J45" s="141">
        <f t="shared" si="13"/>
        <v>-4</v>
      </c>
      <c r="K45" s="140">
        <v>1189</v>
      </c>
      <c r="L45" s="141">
        <f t="shared" si="14"/>
        <v>-18</v>
      </c>
      <c r="M45" s="143"/>
      <c r="N45" s="144"/>
      <c r="O45" s="144"/>
      <c r="P45" s="144"/>
      <c r="Q45" s="144"/>
      <c r="R45" s="144"/>
    </row>
    <row r="46" spans="2:18" ht="13.5" customHeight="1">
      <c r="B46" s="138"/>
      <c r="C46" s="142" t="s">
        <v>983</v>
      </c>
      <c r="D46" s="140">
        <v>1394</v>
      </c>
      <c r="E46" s="140">
        <v>1402</v>
      </c>
      <c r="F46" s="141">
        <f t="shared" si="11"/>
        <v>8</v>
      </c>
      <c r="G46" s="140">
        <v>1427</v>
      </c>
      <c r="H46" s="141">
        <f t="shared" si="12"/>
        <v>25</v>
      </c>
      <c r="I46" s="140">
        <v>1423</v>
      </c>
      <c r="J46" s="141">
        <f t="shared" si="13"/>
        <v>-4</v>
      </c>
      <c r="K46" s="140">
        <v>1430</v>
      </c>
      <c r="L46" s="141">
        <f t="shared" si="14"/>
        <v>7</v>
      </c>
      <c r="M46" s="143"/>
      <c r="N46" s="144"/>
      <c r="O46" s="144"/>
      <c r="P46" s="144"/>
      <c r="Q46" s="144"/>
      <c r="R46" s="144"/>
    </row>
    <row r="47" spans="2:18" ht="13.5" customHeight="1">
      <c r="B47" s="138"/>
      <c r="C47" s="142" t="s">
        <v>984</v>
      </c>
      <c r="D47" s="140">
        <v>1804</v>
      </c>
      <c r="E47" s="140">
        <v>1784</v>
      </c>
      <c r="F47" s="141">
        <f t="shared" si="11"/>
        <v>-20</v>
      </c>
      <c r="G47" s="140">
        <v>1727</v>
      </c>
      <c r="H47" s="141">
        <f t="shared" si="12"/>
        <v>-57</v>
      </c>
      <c r="I47" s="140">
        <v>1723</v>
      </c>
      <c r="J47" s="141">
        <f t="shared" si="13"/>
        <v>-4</v>
      </c>
      <c r="K47" s="140">
        <v>1715</v>
      </c>
      <c r="L47" s="141">
        <f t="shared" si="14"/>
        <v>-8</v>
      </c>
      <c r="M47" s="143"/>
      <c r="N47" s="144"/>
      <c r="O47" s="144"/>
      <c r="P47" s="144"/>
      <c r="Q47" s="144"/>
      <c r="R47" s="144"/>
    </row>
    <row r="48" spans="2:18" ht="6" customHeight="1">
      <c r="B48" s="138"/>
      <c r="C48" s="142"/>
      <c r="D48" s="140"/>
      <c r="E48" s="140"/>
      <c r="F48" s="141"/>
      <c r="G48" s="140"/>
      <c r="H48" s="141"/>
      <c r="I48" s="140"/>
      <c r="J48" s="141"/>
      <c r="K48" s="140"/>
      <c r="L48" s="141"/>
      <c r="M48" s="143"/>
      <c r="N48" s="144"/>
      <c r="O48" s="144"/>
      <c r="P48" s="144"/>
      <c r="Q48" s="144"/>
      <c r="R48" s="144"/>
    </row>
    <row r="49" spans="2:18" s="150" customFormat="1" ht="13.5" customHeight="1">
      <c r="B49" s="1242" t="s">
        <v>1016</v>
      </c>
      <c r="C49" s="1243"/>
      <c r="D49" s="151">
        <f aca="true" t="shared" si="15" ref="D49:L49">SUM(D50:D51)</f>
        <v>10913</v>
      </c>
      <c r="E49" s="151">
        <f t="shared" si="15"/>
        <v>11011</v>
      </c>
      <c r="F49" s="151">
        <f t="shared" si="15"/>
        <v>98</v>
      </c>
      <c r="G49" s="151">
        <f t="shared" si="15"/>
        <v>11031</v>
      </c>
      <c r="H49" s="151">
        <f t="shared" si="15"/>
        <v>20</v>
      </c>
      <c r="I49" s="151">
        <f t="shared" si="15"/>
        <v>11065</v>
      </c>
      <c r="J49" s="151">
        <f t="shared" si="15"/>
        <v>34</v>
      </c>
      <c r="K49" s="151">
        <f t="shared" si="15"/>
        <v>11268</v>
      </c>
      <c r="L49" s="151">
        <f t="shared" si="15"/>
        <v>203</v>
      </c>
      <c r="M49" s="152"/>
      <c r="N49" s="153"/>
      <c r="O49" s="153"/>
      <c r="P49" s="153"/>
      <c r="Q49" s="153"/>
      <c r="R49" s="153"/>
    </row>
    <row r="50" spans="2:18" ht="13.5" customHeight="1">
      <c r="B50" s="138"/>
      <c r="C50" s="142" t="s">
        <v>985</v>
      </c>
      <c r="D50" s="140">
        <v>5863</v>
      </c>
      <c r="E50" s="140">
        <v>5987</v>
      </c>
      <c r="F50" s="141">
        <f>+E50-D50</f>
        <v>124</v>
      </c>
      <c r="G50" s="140">
        <v>6007</v>
      </c>
      <c r="H50" s="141">
        <f>+G50-E50</f>
        <v>20</v>
      </c>
      <c r="I50" s="140">
        <v>6037</v>
      </c>
      <c r="J50" s="141">
        <f>+I50-G50</f>
        <v>30</v>
      </c>
      <c r="K50" s="140">
        <v>6258</v>
      </c>
      <c r="L50" s="141">
        <f>+K50-I50</f>
        <v>221</v>
      </c>
      <c r="M50" s="143"/>
      <c r="N50" s="144"/>
      <c r="O50" s="144"/>
      <c r="P50" s="144"/>
      <c r="Q50" s="144"/>
      <c r="R50" s="144"/>
    </row>
    <row r="51" spans="2:18" ht="13.5" customHeight="1">
      <c r="B51" s="138"/>
      <c r="C51" s="142" t="s">
        <v>986</v>
      </c>
      <c r="D51" s="140">
        <v>5050</v>
      </c>
      <c r="E51" s="140">
        <v>5024</v>
      </c>
      <c r="F51" s="141">
        <f>+E51-D51</f>
        <v>-26</v>
      </c>
      <c r="G51" s="140">
        <v>5024</v>
      </c>
      <c r="H51" s="141">
        <f>+G51-E51</f>
        <v>0</v>
      </c>
      <c r="I51" s="140">
        <v>5028</v>
      </c>
      <c r="J51" s="141">
        <f>+I51-G51</f>
        <v>4</v>
      </c>
      <c r="K51" s="140">
        <v>5010</v>
      </c>
      <c r="L51" s="141">
        <f>+K51-I51</f>
        <v>-18</v>
      </c>
      <c r="M51" s="143"/>
      <c r="N51" s="144"/>
      <c r="O51" s="144"/>
      <c r="P51" s="144"/>
      <c r="Q51" s="144"/>
      <c r="R51" s="144"/>
    </row>
    <row r="52" spans="2:18" ht="6" customHeight="1">
      <c r="B52" s="138"/>
      <c r="C52" s="142"/>
      <c r="D52" s="140"/>
      <c r="E52" s="140"/>
      <c r="F52" s="141"/>
      <c r="G52" s="140"/>
      <c r="H52" s="141"/>
      <c r="I52" s="140"/>
      <c r="J52" s="141"/>
      <c r="K52" s="140"/>
      <c r="L52" s="141"/>
      <c r="M52" s="143"/>
      <c r="N52" s="144"/>
      <c r="O52" s="144"/>
      <c r="P52" s="144"/>
      <c r="Q52" s="144"/>
      <c r="R52" s="144"/>
    </row>
    <row r="53" spans="2:18" s="150" customFormat="1" ht="13.5" customHeight="1">
      <c r="B53" s="1242" t="s">
        <v>1017</v>
      </c>
      <c r="C53" s="1243"/>
      <c r="D53" s="151">
        <f aca="true" t="shared" si="16" ref="D53:L53">SUM(D54:D56)</f>
        <v>10981</v>
      </c>
      <c r="E53" s="151">
        <f t="shared" si="16"/>
        <v>11002</v>
      </c>
      <c r="F53" s="151">
        <f t="shared" si="16"/>
        <v>21</v>
      </c>
      <c r="G53" s="151">
        <f t="shared" si="16"/>
        <v>10674</v>
      </c>
      <c r="H53" s="151">
        <f t="shared" si="16"/>
        <v>-328</v>
      </c>
      <c r="I53" s="151">
        <f t="shared" si="16"/>
        <v>10566</v>
      </c>
      <c r="J53" s="151">
        <f t="shared" si="16"/>
        <v>-108</v>
      </c>
      <c r="K53" s="151">
        <f t="shared" si="16"/>
        <v>10503</v>
      </c>
      <c r="L53" s="151">
        <f t="shared" si="16"/>
        <v>-63</v>
      </c>
      <c r="M53" s="152"/>
      <c r="N53" s="153"/>
      <c r="O53" s="153"/>
      <c r="P53" s="153"/>
      <c r="Q53" s="153"/>
      <c r="R53" s="153"/>
    </row>
    <row r="54" spans="2:18" s="125" customFormat="1" ht="13.5" customHeight="1">
      <c r="B54" s="155"/>
      <c r="C54" s="156" t="s">
        <v>987</v>
      </c>
      <c r="D54" s="157">
        <v>3520</v>
      </c>
      <c r="E54" s="157">
        <v>3584</v>
      </c>
      <c r="F54" s="158">
        <f>+E54-D54</f>
        <v>64</v>
      </c>
      <c r="G54" s="157">
        <v>3447</v>
      </c>
      <c r="H54" s="158">
        <f>+G54-E54</f>
        <v>-137</v>
      </c>
      <c r="I54" s="157">
        <v>3406</v>
      </c>
      <c r="J54" s="158">
        <f>+I54-G54</f>
        <v>-41</v>
      </c>
      <c r="K54" s="157">
        <v>3396</v>
      </c>
      <c r="L54" s="158">
        <f>+K54-I54</f>
        <v>-10</v>
      </c>
      <c r="M54" s="146"/>
      <c r="N54" s="147"/>
      <c r="O54" s="147"/>
      <c r="P54" s="147"/>
      <c r="Q54" s="147"/>
      <c r="R54" s="147"/>
    </row>
    <row r="55" spans="2:18" ht="13.5" customHeight="1">
      <c r="B55" s="138"/>
      <c r="C55" s="142" t="s">
        <v>988</v>
      </c>
      <c r="D55" s="140">
        <v>4662</v>
      </c>
      <c r="E55" s="140">
        <v>4628</v>
      </c>
      <c r="F55" s="141">
        <f>+E55-D55</f>
        <v>-34</v>
      </c>
      <c r="G55" s="140">
        <v>4529</v>
      </c>
      <c r="H55" s="141">
        <f>+G55-E55</f>
        <v>-99</v>
      </c>
      <c r="I55" s="140">
        <v>4525</v>
      </c>
      <c r="J55" s="141">
        <f>+I55-G55</f>
        <v>-4</v>
      </c>
      <c r="K55" s="140">
        <v>4513</v>
      </c>
      <c r="L55" s="141">
        <f>+K55-I55</f>
        <v>-12</v>
      </c>
      <c r="M55" s="143"/>
      <c r="N55" s="144"/>
      <c r="O55" s="144"/>
      <c r="P55" s="144"/>
      <c r="Q55" s="144"/>
      <c r="R55" s="144"/>
    </row>
    <row r="56" spans="2:18" ht="13.5" customHeight="1">
      <c r="B56" s="138"/>
      <c r="C56" s="142" t="s">
        <v>989</v>
      </c>
      <c r="D56" s="140">
        <v>2799</v>
      </c>
      <c r="E56" s="140">
        <v>2790</v>
      </c>
      <c r="F56" s="141">
        <f>+E56-D56</f>
        <v>-9</v>
      </c>
      <c r="G56" s="140">
        <v>2698</v>
      </c>
      <c r="H56" s="141">
        <f>+G56-E56</f>
        <v>-92</v>
      </c>
      <c r="I56" s="140">
        <v>2635</v>
      </c>
      <c r="J56" s="141">
        <f>+I56-G56</f>
        <v>-63</v>
      </c>
      <c r="K56" s="140">
        <v>2594</v>
      </c>
      <c r="L56" s="141">
        <f>+K56-I56</f>
        <v>-41</v>
      </c>
      <c r="M56" s="143"/>
      <c r="N56" s="144"/>
      <c r="O56" s="144"/>
      <c r="P56" s="144"/>
      <c r="Q56" s="144"/>
      <c r="R56" s="144"/>
    </row>
    <row r="57" spans="2:18" ht="6" customHeight="1">
      <c r="B57" s="138"/>
      <c r="C57" s="142"/>
      <c r="D57" s="140"/>
      <c r="E57" s="140"/>
      <c r="F57" s="141"/>
      <c r="G57" s="140"/>
      <c r="H57" s="141"/>
      <c r="I57" s="140"/>
      <c r="J57" s="141"/>
      <c r="K57" s="140"/>
      <c r="L57" s="141"/>
      <c r="M57" s="143"/>
      <c r="N57" s="144"/>
      <c r="O57" s="144"/>
      <c r="P57" s="144"/>
      <c r="Q57" s="144"/>
      <c r="R57" s="144"/>
    </row>
    <row r="58" spans="2:18" s="150" customFormat="1" ht="13.5" customHeight="1">
      <c r="B58" s="1242" t="s">
        <v>1018</v>
      </c>
      <c r="C58" s="1243"/>
      <c r="D58" s="151">
        <f aca="true" t="shared" si="17" ref="D58:L58">SUM(D59:D65)</f>
        <v>16335</v>
      </c>
      <c r="E58" s="151">
        <f t="shared" si="17"/>
        <v>16590</v>
      </c>
      <c r="F58" s="151">
        <f t="shared" si="17"/>
        <v>255</v>
      </c>
      <c r="G58" s="151">
        <f t="shared" si="17"/>
        <v>16558</v>
      </c>
      <c r="H58" s="151">
        <f t="shared" si="17"/>
        <v>-32</v>
      </c>
      <c r="I58" s="151">
        <f t="shared" si="17"/>
        <v>16579</v>
      </c>
      <c r="J58" s="151">
        <f t="shared" si="17"/>
        <v>21</v>
      </c>
      <c r="K58" s="151">
        <f t="shared" si="17"/>
        <v>16501</v>
      </c>
      <c r="L58" s="151">
        <f t="shared" si="17"/>
        <v>-78</v>
      </c>
      <c r="M58" s="152"/>
      <c r="N58" s="153"/>
      <c r="O58" s="153"/>
      <c r="P58" s="153"/>
      <c r="Q58" s="153"/>
      <c r="R58" s="153"/>
    </row>
    <row r="59" spans="2:18" ht="13.5" customHeight="1">
      <c r="B59" s="138"/>
      <c r="C59" s="142" t="s">
        <v>990</v>
      </c>
      <c r="D59" s="140">
        <v>2035</v>
      </c>
      <c r="E59" s="140">
        <v>2066</v>
      </c>
      <c r="F59" s="141">
        <f aca="true" t="shared" si="18" ref="F59:F65">+E59-D59</f>
        <v>31</v>
      </c>
      <c r="G59" s="140">
        <v>1974</v>
      </c>
      <c r="H59" s="141">
        <f aca="true" t="shared" si="19" ref="H59:H65">+G59-E59</f>
        <v>-92</v>
      </c>
      <c r="I59" s="140">
        <v>1981</v>
      </c>
      <c r="J59" s="141">
        <f aca="true" t="shared" si="20" ref="J59:J65">+I59-G59</f>
        <v>7</v>
      </c>
      <c r="K59" s="140">
        <v>1966</v>
      </c>
      <c r="L59" s="141">
        <f aca="true" t="shared" si="21" ref="L59:L65">+K59-I59</f>
        <v>-15</v>
      </c>
      <c r="M59" s="143"/>
      <c r="N59" s="144"/>
      <c r="O59" s="144"/>
      <c r="P59" s="144"/>
      <c r="Q59" s="144"/>
      <c r="R59" s="144"/>
    </row>
    <row r="60" spans="2:18" ht="13.5" customHeight="1">
      <c r="B60" s="138"/>
      <c r="C60" s="142" t="s">
        <v>991</v>
      </c>
      <c r="D60" s="140">
        <v>3858</v>
      </c>
      <c r="E60" s="140">
        <v>4041</v>
      </c>
      <c r="F60" s="141">
        <f t="shared" si="18"/>
        <v>183</v>
      </c>
      <c r="G60" s="140">
        <v>4186</v>
      </c>
      <c r="H60" s="141">
        <f t="shared" si="19"/>
        <v>145</v>
      </c>
      <c r="I60" s="140">
        <v>4217</v>
      </c>
      <c r="J60" s="141">
        <f t="shared" si="20"/>
        <v>31</v>
      </c>
      <c r="K60" s="140">
        <v>4242</v>
      </c>
      <c r="L60" s="141">
        <f t="shared" si="21"/>
        <v>25</v>
      </c>
      <c r="M60" s="143"/>
      <c r="N60" s="144"/>
      <c r="O60" s="144"/>
      <c r="P60" s="144"/>
      <c r="Q60" s="144"/>
      <c r="R60" s="144"/>
    </row>
    <row r="61" spans="2:18" ht="13.5" customHeight="1">
      <c r="B61" s="138"/>
      <c r="C61" s="142" t="s">
        <v>992</v>
      </c>
      <c r="D61" s="140">
        <v>2810</v>
      </c>
      <c r="E61" s="140">
        <v>2834</v>
      </c>
      <c r="F61" s="141">
        <f t="shared" si="18"/>
        <v>24</v>
      </c>
      <c r="G61" s="140">
        <v>2819</v>
      </c>
      <c r="H61" s="141">
        <f t="shared" si="19"/>
        <v>-15</v>
      </c>
      <c r="I61" s="140">
        <v>2826</v>
      </c>
      <c r="J61" s="141">
        <f t="shared" si="20"/>
        <v>7</v>
      </c>
      <c r="K61" s="140">
        <v>2813</v>
      </c>
      <c r="L61" s="141">
        <f t="shared" si="21"/>
        <v>-13</v>
      </c>
      <c r="M61" s="143"/>
      <c r="N61" s="144"/>
      <c r="O61" s="144"/>
      <c r="P61" s="144"/>
      <c r="Q61" s="144"/>
      <c r="R61" s="144"/>
    </row>
    <row r="62" spans="2:18" ht="13.5" customHeight="1">
      <c r="B62" s="138"/>
      <c r="C62" s="142" t="s">
        <v>993</v>
      </c>
      <c r="D62" s="140">
        <v>2240</v>
      </c>
      <c r="E62" s="140">
        <v>2287</v>
      </c>
      <c r="F62" s="141">
        <f t="shared" si="18"/>
        <v>47</v>
      </c>
      <c r="G62" s="140">
        <v>2272</v>
      </c>
      <c r="H62" s="141">
        <f t="shared" si="19"/>
        <v>-15</v>
      </c>
      <c r="I62" s="140">
        <v>2238</v>
      </c>
      <c r="J62" s="141">
        <f t="shared" si="20"/>
        <v>-34</v>
      </c>
      <c r="K62" s="140">
        <v>2209</v>
      </c>
      <c r="L62" s="141">
        <f t="shared" si="21"/>
        <v>-29</v>
      </c>
      <c r="M62" s="143"/>
      <c r="N62" s="144"/>
      <c r="O62" s="144"/>
      <c r="P62" s="144"/>
      <c r="Q62" s="144"/>
      <c r="R62" s="144"/>
    </row>
    <row r="63" spans="2:18" ht="13.5" customHeight="1">
      <c r="B63" s="138"/>
      <c r="C63" s="142" t="s">
        <v>994</v>
      </c>
      <c r="D63" s="140">
        <v>1743</v>
      </c>
      <c r="E63" s="140">
        <v>1781</v>
      </c>
      <c r="F63" s="141">
        <f t="shared" si="18"/>
        <v>38</v>
      </c>
      <c r="G63" s="140">
        <v>1787</v>
      </c>
      <c r="H63" s="141">
        <f t="shared" si="19"/>
        <v>6</v>
      </c>
      <c r="I63" s="140">
        <v>1790</v>
      </c>
      <c r="J63" s="141">
        <f t="shared" si="20"/>
        <v>3</v>
      </c>
      <c r="K63" s="140">
        <v>1777</v>
      </c>
      <c r="L63" s="141">
        <f t="shared" si="21"/>
        <v>-13</v>
      </c>
      <c r="M63" s="143"/>
      <c r="N63" s="144"/>
      <c r="O63" s="144"/>
      <c r="P63" s="144"/>
      <c r="Q63" s="144"/>
      <c r="R63" s="144"/>
    </row>
    <row r="64" spans="2:18" ht="13.5" customHeight="1">
      <c r="B64" s="138"/>
      <c r="C64" s="142" t="s">
        <v>995</v>
      </c>
      <c r="D64" s="140">
        <v>1711</v>
      </c>
      <c r="E64" s="140">
        <v>1727</v>
      </c>
      <c r="F64" s="141">
        <f t="shared" si="18"/>
        <v>16</v>
      </c>
      <c r="G64" s="140">
        <v>1765</v>
      </c>
      <c r="H64" s="141">
        <f t="shared" si="19"/>
        <v>38</v>
      </c>
      <c r="I64" s="140">
        <v>1772</v>
      </c>
      <c r="J64" s="141">
        <f t="shared" si="20"/>
        <v>7</v>
      </c>
      <c r="K64" s="140">
        <v>1781</v>
      </c>
      <c r="L64" s="141">
        <f t="shared" si="21"/>
        <v>9</v>
      </c>
      <c r="M64" s="143"/>
      <c r="N64" s="144"/>
      <c r="O64" s="144"/>
      <c r="P64" s="144"/>
      <c r="Q64" s="144"/>
      <c r="R64" s="144"/>
    </row>
    <row r="65" spans="2:18" ht="13.5" customHeight="1">
      <c r="B65" s="138"/>
      <c r="C65" s="142" t="s">
        <v>996</v>
      </c>
      <c r="D65" s="140">
        <v>1938</v>
      </c>
      <c r="E65" s="140">
        <v>1854</v>
      </c>
      <c r="F65" s="141">
        <f t="shared" si="18"/>
        <v>-84</v>
      </c>
      <c r="G65" s="140">
        <v>1755</v>
      </c>
      <c r="H65" s="141">
        <f t="shared" si="19"/>
        <v>-99</v>
      </c>
      <c r="I65" s="140">
        <v>1755</v>
      </c>
      <c r="J65" s="141">
        <f t="shared" si="20"/>
        <v>0</v>
      </c>
      <c r="K65" s="140">
        <v>1713</v>
      </c>
      <c r="L65" s="141">
        <f t="shared" si="21"/>
        <v>-42</v>
      </c>
      <c r="M65" s="143"/>
      <c r="N65" s="144"/>
      <c r="O65" s="144"/>
      <c r="P65" s="144"/>
      <c r="Q65" s="144"/>
      <c r="R65" s="144"/>
    </row>
    <row r="66" spans="2:18" ht="6" customHeight="1">
      <c r="B66" s="138"/>
      <c r="C66" s="142"/>
      <c r="D66" s="140"/>
      <c r="E66" s="140"/>
      <c r="F66" s="141"/>
      <c r="G66" s="140"/>
      <c r="H66" s="141"/>
      <c r="I66" s="140"/>
      <c r="J66" s="141"/>
      <c r="K66" s="140"/>
      <c r="L66" s="141"/>
      <c r="M66" s="143"/>
      <c r="N66" s="144"/>
      <c r="O66" s="144"/>
      <c r="P66" s="144"/>
      <c r="Q66" s="144"/>
      <c r="R66" s="144"/>
    </row>
    <row r="67" spans="2:18" s="150" customFormat="1" ht="13.5" customHeight="1">
      <c r="B67" s="1242" t="s">
        <v>1019</v>
      </c>
      <c r="C67" s="1243"/>
      <c r="D67" s="151">
        <f aca="true" t="shared" si="22" ref="D67:L67">SUM(D68)</f>
        <v>4218</v>
      </c>
      <c r="E67" s="151">
        <f t="shared" si="22"/>
        <v>3896</v>
      </c>
      <c r="F67" s="151">
        <f t="shared" si="22"/>
        <v>-322</v>
      </c>
      <c r="G67" s="151">
        <f t="shared" si="22"/>
        <v>3802</v>
      </c>
      <c r="H67" s="151">
        <f t="shared" si="22"/>
        <v>-94</v>
      </c>
      <c r="I67" s="151">
        <f t="shared" si="22"/>
        <v>3746</v>
      </c>
      <c r="J67" s="151">
        <f t="shared" si="22"/>
        <v>-56</v>
      </c>
      <c r="K67" s="151">
        <f t="shared" si="22"/>
        <v>3682</v>
      </c>
      <c r="L67" s="151">
        <f t="shared" si="22"/>
        <v>-64</v>
      </c>
      <c r="M67" s="152"/>
      <c r="N67" s="153"/>
      <c r="O67" s="153"/>
      <c r="P67" s="153"/>
      <c r="Q67" s="153"/>
      <c r="R67" s="153"/>
    </row>
    <row r="68" spans="2:18" ht="13.5" customHeight="1">
      <c r="B68" s="138"/>
      <c r="C68" s="142" t="s">
        <v>997</v>
      </c>
      <c r="D68" s="140">
        <v>4218</v>
      </c>
      <c r="E68" s="140">
        <v>3896</v>
      </c>
      <c r="F68" s="141">
        <f>+E68-D68</f>
        <v>-322</v>
      </c>
      <c r="G68" s="140">
        <v>3802</v>
      </c>
      <c r="H68" s="141">
        <f>+G68-E68</f>
        <v>-94</v>
      </c>
      <c r="I68" s="140">
        <v>3746</v>
      </c>
      <c r="J68" s="141">
        <f>+I68-G68</f>
        <v>-56</v>
      </c>
      <c r="K68" s="140">
        <v>3682</v>
      </c>
      <c r="L68" s="141">
        <f>+K68-I68</f>
        <v>-64</v>
      </c>
      <c r="M68" s="143"/>
      <c r="N68" s="144"/>
      <c r="O68" s="144"/>
      <c r="P68" s="144"/>
      <c r="Q68" s="144"/>
      <c r="R68" s="144"/>
    </row>
    <row r="69" spans="2:18" ht="6" customHeight="1">
      <c r="B69" s="138"/>
      <c r="C69" s="142"/>
      <c r="D69" s="140"/>
      <c r="E69" s="140"/>
      <c r="F69" s="141"/>
      <c r="G69" s="140"/>
      <c r="H69" s="141"/>
      <c r="I69" s="140"/>
      <c r="J69" s="141"/>
      <c r="K69" s="140"/>
      <c r="L69" s="141"/>
      <c r="M69" s="143"/>
      <c r="N69" s="144"/>
      <c r="O69" s="144"/>
      <c r="P69" s="144"/>
      <c r="Q69" s="144"/>
      <c r="R69" s="144"/>
    </row>
    <row r="70" spans="2:18" s="125" customFormat="1" ht="13.5" customHeight="1">
      <c r="B70" s="1242" t="s">
        <v>1020</v>
      </c>
      <c r="C70" s="1243"/>
      <c r="D70" s="151">
        <f aca="true" t="shared" si="23" ref="D70:L70">SUM(D71:D74)</f>
        <v>10021</v>
      </c>
      <c r="E70" s="151">
        <f t="shared" si="23"/>
        <v>10020</v>
      </c>
      <c r="F70" s="151">
        <f t="shared" si="23"/>
        <v>-1</v>
      </c>
      <c r="G70" s="151">
        <f t="shared" si="23"/>
        <v>9953</v>
      </c>
      <c r="H70" s="151">
        <f t="shared" si="23"/>
        <v>-67</v>
      </c>
      <c r="I70" s="151">
        <f t="shared" si="23"/>
        <v>9916</v>
      </c>
      <c r="J70" s="151">
        <f t="shared" si="23"/>
        <v>-37</v>
      </c>
      <c r="K70" s="151">
        <f t="shared" si="23"/>
        <v>9940</v>
      </c>
      <c r="L70" s="151">
        <f t="shared" si="23"/>
        <v>24</v>
      </c>
      <c r="M70" s="146"/>
      <c r="N70" s="147"/>
      <c r="O70" s="147"/>
      <c r="P70" s="147"/>
      <c r="Q70" s="147"/>
      <c r="R70" s="147"/>
    </row>
    <row r="71" spans="2:18" ht="13.5" customHeight="1">
      <c r="B71" s="138"/>
      <c r="C71" s="142" t="s">
        <v>998</v>
      </c>
      <c r="D71" s="140">
        <v>4574</v>
      </c>
      <c r="E71" s="140">
        <v>4638</v>
      </c>
      <c r="F71" s="141">
        <f>+E71-D71</f>
        <v>64</v>
      </c>
      <c r="G71" s="140">
        <v>4698</v>
      </c>
      <c r="H71" s="141">
        <f>+G71-E71</f>
        <v>60</v>
      </c>
      <c r="I71" s="140">
        <v>4680</v>
      </c>
      <c r="J71" s="141">
        <f>+I71-G71</f>
        <v>-18</v>
      </c>
      <c r="K71" s="140">
        <v>4713</v>
      </c>
      <c r="L71" s="141">
        <f>+K71-I71</f>
        <v>33</v>
      </c>
      <c r="M71" s="143"/>
      <c r="N71" s="144"/>
      <c r="O71" s="144"/>
      <c r="P71" s="144"/>
      <c r="Q71" s="144"/>
      <c r="R71" s="144"/>
    </row>
    <row r="72" spans="2:18" ht="13.5" customHeight="1">
      <c r="B72" s="138"/>
      <c r="C72" s="142" t="s">
        <v>999</v>
      </c>
      <c r="D72" s="140">
        <v>2013</v>
      </c>
      <c r="E72" s="140">
        <v>1954</v>
      </c>
      <c r="F72" s="141">
        <f>+E72-D72</f>
        <v>-59</v>
      </c>
      <c r="G72" s="140">
        <v>1928</v>
      </c>
      <c r="H72" s="141">
        <f>+G72-E72</f>
        <v>-26</v>
      </c>
      <c r="I72" s="140">
        <v>1910</v>
      </c>
      <c r="J72" s="141">
        <f>+I72-G72</f>
        <v>-18</v>
      </c>
      <c r="K72" s="140">
        <v>1909</v>
      </c>
      <c r="L72" s="141">
        <f>+K72-I72</f>
        <v>-1</v>
      </c>
      <c r="M72" s="143"/>
      <c r="N72" s="144"/>
      <c r="O72" s="144"/>
      <c r="P72" s="144"/>
      <c r="Q72" s="144"/>
      <c r="R72" s="144"/>
    </row>
    <row r="73" spans="2:18" ht="13.5" customHeight="1">
      <c r="B73" s="138"/>
      <c r="C73" s="142" t="s">
        <v>1000</v>
      </c>
      <c r="D73" s="140">
        <v>1585</v>
      </c>
      <c r="E73" s="140">
        <v>1584</v>
      </c>
      <c r="F73" s="141">
        <f>+E73-D73</f>
        <v>-1</v>
      </c>
      <c r="G73" s="140">
        <v>1527</v>
      </c>
      <c r="H73" s="141">
        <f>+G73-E73</f>
        <v>-57</v>
      </c>
      <c r="I73" s="140">
        <v>1530</v>
      </c>
      <c r="J73" s="141">
        <f>+I73-G73</f>
        <v>3</v>
      </c>
      <c r="K73" s="140">
        <v>1521</v>
      </c>
      <c r="L73" s="141">
        <f>+K73-I73</f>
        <v>-9</v>
      </c>
      <c r="M73" s="143"/>
      <c r="N73" s="144"/>
      <c r="O73" s="144"/>
      <c r="P73" s="144"/>
      <c r="Q73" s="144"/>
      <c r="R73" s="144"/>
    </row>
    <row r="74" spans="2:18" ht="13.5" customHeight="1">
      <c r="B74" s="159"/>
      <c r="C74" s="160" t="s">
        <v>1001</v>
      </c>
      <c r="D74" s="161">
        <v>1849</v>
      </c>
      <c r="E74" s="161">
        <v>1844</v>
      </c>
      <c r="F74" s="162">
        <f>+E74-D74</f>
        <v>-5</v>
      </c>
      <c r="G74" s="161">
        <v>1800</v>
      </c>
      <c r="H74" s="162">
        <f>+G74-E74</f>
        <v>-44</v>
      </c>
      <c r="I74" s="161">
        <v>1796</v>
      </c>
      <c r="J74" s="162">
        <f>+I74-G74</f>
        <v>-4</v>
      </c>
      <c r="K74" s="161">
        <v>1797</v>
      </c>
      <c r="L74" s="162">
        <f>+K74-I74</f>
        <v>1</v>
      </c>
      <c r="M74" s="143"/>
      <c r="N74" s="144"/>
      <c r="O74" s="144"/>
      <c r="P74" s="144"/>
      <c r="Q74" s="144"/>
      <c r="R74" s="144"/>
    </row>
    <row r="75" spans="2:12" ht="13.5">
      <c r="B75" s="111" t="s">
        <v>1058</v>
      </c>
      <c r="E75" s="163"/>
      <c r="I75" s="125"/>
      <c r="J75" s="115"/>
      <c r="K75" s="115"/>
      <c r="L75" s="115"/>
    </row>
    <row r="76" spans="10:12" ht="13.5">
      <c r="J76" s="115"/>
      <c r="K76" s="115"/>
      <c r="L76" s="115"/>
    </row>
    <row r="77" spans="10:12" ht="13.5">
      <c r="J77" s="115"/>
      <c r="K77" s="115"/>
      <c r="L77" s="115"/>
    </row>
    <row r="78" spans="10:12" ht="13.5">
      <c r="J78" s="115"/>
      <c r="K78" s="115"/>
      <c r="L78" s="115"/>
    </row>
  </sheetData>
  <mergeCells count="22">
    <mergeCell ref="M4:R4"/>
    <mergeCell ref="M5:N5"/>
    <mergeCell ref="O5:P5"/>
    <mergeCell ref="Q5:R5"/>
    <mergeCell ref="E4:F5"/>
    <mergeCell ref="G4:H5"/>
    <mergeCell ref="I4:J5"/>
    <mergeCell ref="K4:L5"/>
    <mergeCell ref="B27:C27"/>
    <mergeCell ref="B4:C6"/>
    <mergeCell ref="B7:C7"/>
    <mergeCell ref="B9:C9"/>
    <mergeCell ref="D4:D6"/>
    <mergeCell ref="B70:C70"/>
    <mergeCell ref="B37:C37"/>
    <mergeCell ref="B40:C40"/>
    <mergeCell ref="B31:C31"/>
    <mergeCell ref="B49:C49"/>
    <mergeCell ref="B53:C53"/>
    <mergeCell ref="B67:C67"/>
    <mergeCell ref="B58:C58"/>
    <mergeCell ref="B25:C2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63"/>
  <sheetViews>
    <sheetView workbookViewId="0" topLeftCell="A1">
      <selection activeCell="A1" sqref="A1"/>
    </sheetView>
  </sheetViews>
  <sheetFormatPr defaultColWidth="9.00390625" defaultRowHeight="13.5"/>
  <cols>
    <col min="1" max="2" width="2.625" style="164" customWidth="1"/>
    <col min="3" max="3" width="12.625" style="164" customWidth="1"/>
    <col min="4" max="4" width="8.625" style="164" customWidth="1"/>
    <col min="5" max="5" width="7.625" style="164" customWidth="1"/>
    <col min="6" max="6" width="8.625" style="164" customWidth="1"/>
    <col min="7" max="7" width="8.25390625" style="164" customWidth="1"/>
    <col min="8" max="8" width="9.75390625" style="164" customWidth="1"/>
    <col min="9" max="9" width="9.50390625" style="164" customWidth="1"/>
    <col min="10" max="10" width="8.25390625" style="164" customWidth="1"/>
    <col min="11" max="11" width="9.25390625" style="166" customWidth="1"/>
    <col min="12" max="16384" width="9.00390625" style="164" customWidth="1"/>
  </cols>
  <sheetData>
    <row r="1" ht="14.25" customHeight="1">
      <c r="B1" s="165" t="s">
        <v>1086</v>
      </c>
    </row>
    <row r="2" spans="3:11" ht="14.25" customHeight="1">
      <c r="C2" s="165"/>
      <c r="J2" s="1209" t="s">
        <v>1062</v>
      </c>
      <c r="K2" s="166" t="s">
        <v>1063</v>
      </c>
    </row>
    <row r="3" spans="6:11" ht="12.75" thickBot="1">
      <c r="F3" s="167"/>
      <c r="J3" s="1210"/>
      <c r="K3" s="168" t="s">
        <v>1064</v>
      </c>
    </row>
    <row r="4" spans="2:11" ht="14.25" customHeight="1" thickTop="1">
      <c r="B4" s="1268" t="s">
        <v>1038</v>
      </c>
      <c r="C4" s="1269"/>
      <c r="D4" s="1218" t="s">
        <v>1065</v>
      </c>
      <c r="E4" s="1216"/>
      <c r="F4" s="1216"/>
      <c r="G4" s="1215"/>
      <c r="H4" s="1204" t="s">
        <v>1066</v>
      </c>
      <c r="I4" s="1205"/>
      <c r="J4" s="1205"/>
      <c r="K4" s="1206"/>
    </row>
    <row r="5" spans="2:11" ht="12" customHeight="1">
      <c r="B5" s="1270"/>
      <c r="C5" s="1271"/>
      <c r="D5" s="835" t="s">
        <v>1067</v>
      </c>
      <c r="E5" s="1200" t="s">
        <v>1068</v>
      </c>
      <c r="F5" s="1108"/>
      <c r="G5" s="1109"/>
      <c r="H5" s="1207" t="s">
        <v>1067</v>
      </c>
      <c r="I5" s="1202" t="s">
        <v>1068</v>
      </c>
      <c r="J5" s="1203"/>
      <c r="K5" s="1199"/>
    </row>
    <row r="6" spans="2:11" ht="12" customHeight="1">
      <c r="B6" s="1270"/>
      <c r="C6" s="1271"/>
      <c r="D6" s="836"/>
      <c r="E6" s="1214" t="s">
        <v>1069</v>
      </c>
      <c r="F6" s="1214" t="s">
        <v>1070</v>
      </c>
      <c r="G6" s="1211" t="s">
        <v>1071</v>
      </c>
      <c r="H6" s="1208"/>
      <c r="I6" s="1052" t="s">
        <v>1072</v>
      </c>
      <c r="J6" s="1052" t="s">
        <v>1070</v>
      </c>
      <c r="K6" s="1022" t="s">
        <v>1073</v>
      </c>
    </row>
    <row r="7" spans="2:11" ht="12" customHeight="1">
      <c r="B7" s="1272"/>
      <c r="C7" s="1273"/>
      <c r="D7" s="1267"/>
      <c r="E7" s="1213"/>
      <c r="F7" s="1213"/>
      <c r="G7" s="1212"/>
      <c r="H7" s="1201"/>
      <c r="I7" s="1021"/>
      <c r="J7" s="1021"/>
      <c r="K7" s="926"/>
    </row>
    <row r="8" spans="2:11" s="170" customFormat="1" ht="16.5" customHeight="1">
      <c r="B8" s="1242" t="s">
        <v>1023</v>
      </c>
      <c r="C8" s="1243"/>
      <c r="D8" s="103">
        <f>SUM(D10:D62)</f>
        <v>62357</v>
      </c>
      <c r="E8" s="103">
        <f>SUM(E10:E62)</f>
        <v>63064</v>
      </c>
      <c r="F8" s="171">
        <f>E8/$E$8*100</f>
        <v>100</v>
      </c>
      <c r="G8" s="172">
        <v>1.1</v>
      </c>
      <c r="H8" s="103">
        <f>SUM(H10:H62)</f>
        <v>386049</v>
      </c>
      <c r="I8" s="103">
        <f>SUM(I10:I62)</f>
        <v>413886</v>
      </c>
      <c r="J8" s="171">
        <f>I8/$I$8*100</f>
        <v>100</v>
      </c>
      <c r="K8" s="173">
        <v>7.2</v>
      </c>
    </row>
    <row r="9" spans="2:11" s="174" customFormat="1" ht="16.5" customHeight="1">
      <c r="B9" s="136"/>
      <c r="C9" s="149"/>
      <c r="D9" s="131"/>
      <c r="F9" s="171"/>
      <c r="G9" s="175"/>
      <c r="H9" s="103"/>
      <c r="J9" s="171"/>
      <c r="K9" s="173"/>
    </row>
    <row r="10" spans="2:11" ht="15" customHeight="1">
      <c r="B10" s="176"/>
      <c r="C10" s="97" t="s">
        <v>958</v>
      </c>
      <c r="D10" s="176">
        <v>10300</v>
      </c>
      <c r="E10" s="164">
        <v>11365</v>
      </c>
      <c r="F10" s="177">
        <f aca="true" t="shared" si="0" ref="F10:F22">E10/$E$8*100</f>
        <v>18.02137511099835</v>
      </c>
      <c r="G10" s="178">
        <v>10.3</v>
      </c>
      <c r="H10" s="101">
        <v>90439</v>
      </c>
      <c r="I10" s="164">
        <v>92050</v>
      </c>
      <c r="J10" s="179">
        <f aca="true" t="shared" si="1" ref="J10:J22">I10/$I$8*100</f>
        <v>22.240423691547914</v>
      </c>
      <c r="K10" s="180">
        <v>1.8</v>
      </c>
    </row>
    <row r="11" spans="2:11" ht="15" customHeight="1">
      <c r="B11" s="176"/>
      <c r="C11" s="97" t="s">
        <v>959</v>
      </c>
      <c r="D11" s="176">
        <v>4893</v>
      </c>
      <c r="E11" s="164">
        <v>5102</v>
      </c>
      <c r="F11" s="177">
        <f t="shared" si="0"/>
        <v>8.09019408854497</v>
      </c>
      <c r="G11" s="178">
        <v>4.3</v>
      </c>
      <c r="H11" s="101">
        <v>37667</v>
      </c>
      <c r="I11" s="164">
        <v>39283</v>
      </c>
      <c r="J11" s="179">
        <f t="shared" si="1"/>
        <v>9.491260878599421</v>
      </c>
      <c r="K11" s="180">
        <v>4.3</v>
      </c>
    </row>
    <row r="12" spans="2:11" ht="15" customHeight="1">
      <c r="B12" s="176"/>
      <c r="C12" s="97" t="s">
        <v>960</v>
      </c>
      <c r="D12" s="176">
        <v>5683</v>
      </c>
      <c r="E12" s="164">
        <v>5611</v>
      </c>
      <c r="F12" s="177">
        <f t="shared" si="0"/>
        <v>8.89731066852721</v>
      </c>
      <c r="G12" s="178">
        <v>-1.2</v>
      </c>
      <c r="H12" s="101">
        <v>35118</v>
      </c>
      <c r="I12" s="164">
        <v>37183</v>
      </c>
      <c r="J12" s="179">
        <f t="shared" si="1"/>
        <v>8.983874786777035</v>
      </c>
      <c r="K12" s="180">
        <v>5.9</v>
      </c>
    </row>
    <row r="13" spans="2:11" ht="15" customHeight="1">
      <c r="B13" s="176"/>
      <c r="C13" s="97" t="s">
        <v>961</v>
      </c>
      <c r="D13" s="176">
        <v>5460</v>
      </c>
      <c r="E13" s="164">
        <v>5844</v>
      </c>
      <c r="F13" s="177">
        <f t="shared" si="0"/>
        <v>9.266776607890396</v>
      </c>
      <c r="G13" s="178">
        <v>7</v>
      </c>
      <c r="H13" s="101">
        <v>40096</v>
      </c>
      <c r="I13" s="164">
        <v>44265</v>
      </c>
      <c r="J13" s="179">
        <f t="shared" si="1"/>
        <v>10.694973978341862</v>
      </c>
      <c r="K13" s="180">
        <v>10.4</v>
      </c>
    </row>
    <row r="14" spans="2:11" ht="15" customHeight="1">
      <c r="B14" s="176"/>
      <c r="C14" s="97" t="s">
        <v>962</v>
      </c>
      <c r="D14" s="176">
        <v>2402</v>
      </c>
      <c r="E14" s="164">
        <v>2412</v>
      </c>
      <c r="F14" s="177">
        <f t="shared" si="0"/>
        <v>3.8246860332360777</v>
      </c>
      <c r="G14" s="178">
        <v>0.4</v>
      </c>
      <c r="H14" s="101">
        <v>16067</v>
      </c>
      <c r="I14" s="164">
        <v>17699</v>
      </c>
      <c r="J14" s="179">
        <f t="shared" si="1"/>
        <v>4.276298304364003</v>
      </c>
      <c r="K14" s="180">
        <v>10.7</v>
      </c>
    </row>
    <row r="15" spans="2:11" ht="15" customHeight="1">
      <c r="B15" s="176"/>
      <c r="C15" s="97" t="s">
        <v>963</v>
      </c>
      <c r="D15" s="176">
        <v>1982</v>
      </c>
      <c r="E15" s="164">
        <v>1949</v>
      </c>
      <c r="F15" s="177">
        <f t="shared" si="0"/>
        <v>3.0905112266903463</v>
      </c>
      <c r="G15" s="178">
        <v>-1.7</v>
      </c>
      <c r="H15" s="101">
        <v>12725</v>
      </c>
      <c r="I15" s="164">
        <v>15100</v>
      </c>
      <c r="J15" s="179">
        <f t="shared" si="1"/>
        <v>3.6483476126276315</v>
      </c>
      <c r="K15" s="180">
        <v>18.7</v>
      </c>
    </row>
    <row r="16" spans="2:11" ht="15" customHeight="1">
      <c r="B16" s="176"/>
      <c r="C16" s="97" t="s">
        <v>1060</v>
      </c>
      <c r="D16" s="176">
        <v>1718</v>
      </c>
      <c r="E16" s="164">
        <v>1690</v>
      </c>
      <c r="F16" s="177">
        <f t="shared" si="0"/>
        <v>2.679817328428263</v>
      </c>
      <c r="G16" s="178">
        <v>-1.6</v>
      </c>
      <c r="H16" s="101">
        <v>11849</v>
      </c>
      <c r="I16" s="164">
        <v>11051</v>
      </c>
      <c r="J16" s="179">
        <f t="shared" si="1"/>
        <v>2.6700589051091366</v>
      </c>
      <c r="K16" s="180">
        <v>-6.7</v>
      </c>
    </row>
    <row r="17" spans="2:11" ht="15" customHeight="1">
      <c r="B17" s="176"/>
      <c r="C17" s="97" t="s">
        <v>965</v>
      </c>
      <c r="D17" s="176">
        <v>1765</v>
      </c>
      <c r="E17" s="164">
        <v>1728</v>
      </c>
      <c r="F17" s="177">
        <f t="shared" si="0"/>
        <v>2.7400735760497272</v>
      </c>
      <c r="G17" s="178">
        <v>-2.1</v>
      </c>
      <c r="H17" s="101">
        <v>8149</v>
      </c>
      <c r="I17" s="164">
        <v>9146</v>
      </c>
      <c r="J17" s="179">
        <f t="shared" si="1"/>
        <v>2.2097872360988293</v>
      </c>
      <c r="K17" s="180">
        <v>12.2</v>
      </c>
    </row>
    <row r="18" spans="2:11" ht="15" customHeight="1">
      <c r="B18" s="176"/>
      <c r="C18" s="97" t="s">
        <v>966</v>
      </c>
      <c r="D18" s="176">
        <v>1885</v>
      </c>
      <c r="E18" s="164">
        <v>1906</v>
      </c>
      <c r="F18" s="177">
        <f t="shared" si="0"/>
        <v>3.022326525434479</v>
      </c>
      <c r="G18" s="178">
        <v>1.1</v>
      </c>
      <c r="H18" s="101">
        <v>12343</v>
      </c>
      <c r="I18" s="164">
        <v>13971</v>
      </c>
      <c r="J18" s="179">
        <f t="shared" si="1"/>
        <v>3.37556718516693</v>
      </c>
      <c r="K18" s="180">
        <v>13.2</v>
      </c>
    </row>
    <row r="19" spans="2:11" ht="15" customHeight="1">
      <c r="B19" s="176"/>
      <c r="C19" s="97" t="s">
        <v>967</v>
      </c>
      <c r="D19" s="176">
        <v>2255</v>
      </c>
      <c r="E19" s="164">
        <v>2288</v>
      </c>
      <c r="F19" s="177">
        <f t="shared" si="0"/>
        <v>3.6280603831028797</v>
      </c>
      <c r="G19" s="178">
        <v>1.5</v>
      </c>
      <c r="H19" s="101">
        <v>13470</v>
      </c>
      <c r="I19" s="164">
        <v>16115</v>
      </c>
      <c r="J19" s="179">
        <f t="shared" si="1"/>
        <v>3.893584223675118</v>
      </c>
      <c r="K19" s="180">
        <v>19.6</v>
      </c>
    </row>
    <row r="20" spans="2:11" ht="15" customHeight="1">
      <c r="B20" s="176"/>
      <c r="C20" s="97" t="s">
        <v>968</v>
      </c>
      <c r="D20" s="176">
        <v>1716</v>
      </c>
      <c r="E20" s="164">
        <v>1648</v>
      </c>
      <c r="F20" s="177">
        <f t="shared" si="0"/>
        <v>2.613218317899277</v>
      </c>
      <c r="G20" s="178">
        <v>-4</v>
      </c>
      <c r="H20" s="101">
        <v>7728</v>
      </c>
      <c r="I20" s="164">
        <v>9471</v>
      </c>
      <c r="J20" s="179">
        <f t="shared" si="1"/>
        <v>2.28831127411896</v>
      </c>
      <c r="K20" s="180">
        <v>22.6</v>
      </c>
    </row>
    <row r="21" spans="2:11" ht="15" customHeight="1">
      <c r="B21" s="176"/>
      <c r="C21" s="97" t="s">
        <v>969</v>
      </c>
      <c r="D21" s="176">
        <v>1114</v>
      </c>
      <c r="E21" s="164">
        <v>1146</v>
      </c>
      <c r="F21" s="177">
        <f t="shared" si="0"/>
        <v>1.8172015730052011</v>
      </c>
      <c r="G21" s="178">
        <v>2.9</v>
      </c>
      <c r="H21" s="101">
        <v>4418</v>
      </c>
      <c r="I21" s="164">
        <v>4818</v>
      </c>
      <c r="J21" s="179">
        <f t="shared" si="1"/>
        <v>1.1640886620953594</v>
      </c>
      <c r="K21" s="180">
        <v>9.1</v>
      </c>
    </row>
    <row r="22" spans="2:11" ht="15" customHeight="1">
      <c r="B22" s="176"/>
      <c r="C22" s="97" t="s">
        <v>1074</v>
      </c>
      <c r="D22" s="176">
        <v>2258</v>
      </c>
      <c r="E22" s="164">
        <v>2162</v>
      </c>
      <c r="F22" s="177">
        <f t="shared" si="0"/>
        <v>3.4282633515159207</v>
      </c>
      <c r="G22" s="178">
        <v>-4.3</v>
      </c>
      <c r="H22" s="101">
        <v>11598</v>
      </c>
      <c r="I22" s="164">
        <v>12099</v>
      </c>
      <c r="J22" s="179">
        <f t="shared" si="1"/>
        <v>2.9232687261709747</v>
      </c>
      <c r="K22" s="180">
        <v>4.3</v>
      </c>
    </row>
    <row r="23" spans="2:11" s="170" customFormat="1" ht="15" customHeight="1">
      <c r="B23" s="1242" t="s">
        <v>1075</v>
      </c>
      <c r="C23" s="1243"/>
      <c r="D23" s="131"/>
      <c r="E23" s="103"/>
      <c r="F23" s="171"/>
      <c r="G23" s="175"/>
      <c r="H23" s="103"/>
      <c r="I23" s="103"/>
      <c r="J23" s="171"/>
      <c r="K23" s="173"/>
    </row>
    <row r="24" spans="2:11" ht="15" customHeight="1">
      <c r="B24" s="176"/>
      <c r="C24" s="97" t="s">
        <v>1076</v>
      </c>
      <c r="D24" s="176">
        <v>738</v>
      </c>
      <c r="E24" s="101">
        <v>722</v>
      </c>
      <c r="F24" s="177">
        <f>E24/$E$8*100</f>
        <v>1.1448687048078143</v>
      </c>
      <c r="G24" s="178">
        <v>-2.2</v>
      </c>
      <c r="H24" s="101">
        <v>4585</v>
      </c>
      <c r="I24" s="164">
        <v>4752</v>
      </c>
      <c r="J24" s="179">
        <f>I24/$I$8*100</f>
        <v>1.148142242066656</v>
      </c>
      <c r="K24" s="180">
        <v>3.6</v>
      </c>
    </row>
    <row r="25" spans="2:11" ht="15" customHeight="1">
      <c r="B25" s="176"/>
      <c r="C25" s="97" t="s">
        <v>1077</v>
      </c>
      <c r="D25" s="176">
        <v>572</v>
      </c>
      <c r="E25" s="101">
        <v>547</v>
      </c>
      <c r="F25" s="177">
        <f>E25/$E$8*100</f>
        <v>0.8673728276037043</v>
      </c>
      <c r="G25" s="178">
        <v>-4.4</v>
      </c>
      <c r="H25" s="101">
        <v>2490</v>
      </c>
      <c r="I25" s="164">
        <v>2338</v>
      </c>
      <c r="J25" s="179">
        <f>I25/$I$8*100</f>
        <v>0.5648898488955896</v>
      </c>
      <c r="K25" s="180">
        <v>-6.1</v>
      </c>
    </row>
    <row r="26" spans="2:11" s="170" customFormat="1" ht="18.75" customHeight="1">
      <c r="B26" s="1242" t="s">
        <v>1078</v>
      </c>
      <c r="C26" s="1243"/>
      <c r="D26" s="131"/>
      <c r="E26" s="103"/>
      <c r="F26" s="171"/>
      <c r="G26" s="175"/>
      <c r="H26" s="103"/>
      <c r="I26" s="103"/>
      <c r="J26" s="171"/>
      <c r="K26" s="173"/>
    </row>
    <row r="27" spans="2:11" ht="15" customHeight="1">
      <c r="B27" s="176"/>
      <c r="C27" s="97" t="s">
        <v>973</v>
      </c>
      <c r="D27" s="176">
        <v>1375</v>
      </c>
      <c r="E27" s="101">
        <v>1317</v>
      </c>
      <c r="F27" s="177">
        <f>E27/$E$8*100</f>
        <v>2.0883546873017886</v>
      </c>
      <c r="G27" s="178">
        <v>-4.2</v>
      </c>
      <c r="H27" s="101">
        <v>6309</v>
      </c>
      <c r="I27" s="164">
        <v>7414</v>
      </c>
      <c r="J27" s="179">
        <f>I27/$I$8*100</f>
        <v>1.7913145165576996</v>
      </c>
      <c r="K27" s="180">
        <v>17.5</v>
      </c>
    </row>
    <row r="28" spans="2:11" ht="15" customHeight="1">
      <c r="B28" s="176"/>
      <c r="C28" s="97" t="s">
        <v>974</v>
      </c>
      <c r="D28" s="176">
        <v>477</v>
      </c>
      <c r="E28" s="101">
        <v>471</v>
      </c>
      <c r="F28" s="177">
        <f>E28/$E$8*100</f>
        <v>0.7468603323607764</v>
      </c>
      <c r="G28" s="178">
        <v>-1.3</v>
      </c>
      <c r="H28" s="101">
        <v>2497</v>
      </c>
      <c r="I28" s="164">
        <v>2664</v>
      </c>
      <c r="J28" s="179">
        <f>I28/$I$8*100</f>
        <v>0.6436554993403981</v>
      </c>
      <c r="K28" s="180">
        <v>6.7</v>
      </c>
    </row>
    <row r="29" spans="2:11" ht="15" customHeight="1">
      <c r="B29" s="176"/>
      <c r="C29" s="97" t="s">
        <v>1061</v>
      </c>
      <c r="D29" s="176">
        <v>564</v>
      </c>
      <c r="E29" s="101">
        <v>552</v>
      </c>
      <c r="F29" s="177">
        <f>E29/$E$8*100</f>
        <v>0.8753012812381074</v>
      </c>
      <c r="G29" s="178">
        <v>-2.1</v>
      </c>
      <c r="H29" s="101">
        <v>2706</v>
      </c>
      <c r="I29" s="164">
        <v>2559</v>
      </c>
      <c r="J29" s="179">
        <f>I29/$I$8*100</f>
        <v>0.6182861947492788</v>
      </c>
      <c r="K29" s="180">
        <v>-5.4</v>
      </c>
    </row>
    <row r="30" spans="2:11" ht="15" customHeight="1">
      <c r="B30" s="176"/>
      <c r="C30" s="97" t="s">
        <v>976</v>
      </c>
      <c r="D30" s="176">
        <v>720</v>
      </c>
      <c r="E30" s="101">
        <v>711</v>
      </c>
      <c r="F30" s="177">
        <f>E30/$E$8*100</f>
        <v>1.1274261068121274</v>
      </c>
      <c r="G30" s="178">
        <v>-9.9</v>
      </c>
      <c r="H30" s="101">
        <v>3647</v>
      </c>
      <c r="I30" s="164">
        <v>3669</v>
      </c>
      <c r="J30" s="179">
        <f>I30/$I$8*100</f>
        <v>0.8864759861411112</v>
      </c>
      <c r="K30" s="180">
        <v>0.6</v>
      </c>
    </row>
    <row r="31" spans="2:11" s="170" customFormat="1" ht="15" customHeight="1">
      <c r="B31" s="1242" t="s">
        <v>1079</v>
      </c>
      <c r="C31" s="1243"/>
      <c r="D31" s="131"/>
      <c r="E31" s="103"/>
      <c r="F31" s="171"/>
      <c r="G31" s="175"/>
      <c r="H31" s="103"/>
      <c r="I31" s="103"/>
      <c r="J31" s="171"/>
      <c r="K31" s="173"/>
    </row>
    <row r="32" spans="2:11" ht="15" customHeight="1">
      <c r="B32" s="176"/>
      <c r="C32" s="97" t="s">
        <v>977</v>
      </c>
      <c r="D32" s="176">
        <v>507</v>
      </c>
      <c r="E32" s="101">
        <v>494</v>
      </c>
      <c r="F32" s="177">
        <f>E32/$E$8*100</f>
        <v>0.7833312190790307</v>
      </c>
      <c r="G32" s="178">
        <v>-2.4</v>
      </c>
      <c r="H32" s="101">
        <v>1854</v>
      </c>
      <c r="I32" s="164">
        <v>2037</v>
      </c>
      <c r="J32" s="179">
        <f>I32/$I$8*100</f>
        <v>0.49216450906771436</v>
      </c>
      <c r="K32" s="180">
        <v>9.9</v>
      </c>
    </row>
    <row r="33" spans="2:11" s="170" customFormat="1" ht="15" customHeight="1">
      <c r="B33" s="1242" t="s">
        <v>1015</v>
      </c>
      <c r="C33" s="1243"/>
      <c r="D33" s="131"/>
      <c r="E33" s="103"/>
      <c r="F33" s="171"/>
      <c r="G33" s="175"/>
      <c r="H33" s="103"/>
      <c r="I33" s="103"/>
      <c r="J33" s="171"/>
      <c r="K33" s="173"/>
    </row>
    <row r="34" spans="2:11" ht="15" customHeight="1">
      <c r="B34" s="176"/>
      <c r="C34" s="97" t="s">
        <v>978</v>
      </c>
      <c r="D34" s="176">
        <v>326</v>
      </c>
      <c r="E34" s="101">
        <v>321</v>
      </c>
      <c r="F34" s="177">
        <f aca="true" t="shared" si="2" ref="F34:F40">E34/$E$8*100</f>
        <v>0.509006723328682</v>
      </c>
      <c r="G34" s="178">
        <v>-1.5</v>
      </c>
      <c r="H34" s="101">
        <v>1261</v>
      </c>
      <c r="I34" s="164">
        <v>1635</v>
      </c>
      <c r="J34" s="179">
        <f aca="true" t="shared" si="3" ref="J34:J40">I34/$I$8*100</f>
        <v>0.395036314347429</v>
      </c>
      <c r="K34" s="180">
        <v>29.7</v>
      </c>
    </row>
    <row r="35" spans="2:11" ht="15" customHeight="1">
      <c r="B35" s="176"/>
      <c r="C35" s="97" t="s">
        <v>979</v>
      </c>
      <c r="D35" s="176">
        <v>779</v>
      </c>
      <c r="E35" s="101">
        <v>703</v>
      </c>
      <c r="F35" s="177">
        <f t="shared" si="2"/>
        <v>1.1147405809970823</v>
      </c>
      <c r="G35" s="178">
        <v>-9.8</v>
      </c>
      <c r="H35" s="101">
        <v>3008</v>
      </c>
      <c r="I35" s="164">
        <v>2917</v>
      </c>
      <c r="J35" s="179">
        <f t="shared" si="3"/>
        <v>0.7047834427837617</v>
      </c>
      <c r="K35" s="180">
        <v>-3</v>
      </c>
    </row>
    <row r="36" spans="2:11" ht="15" customHeight="1">
      <c r="B36" s="176"/>
      <c r="C36" s="97" t="s">
        <v>980</v>
      </c>
      <c r="D36" s="176">
        <v>368</v>
      </c>
      <c r="E36" s="101">
        <v>326</v>
      </c>
      <c r="F36" s="177">
        <f t="shared" si="2"/>
        <v>0.5169351769630851</v>
      </c>
      <c r="G36" s="178">
        <v>-11.4</v>
      </c>
      <c r="H36" s="101">
        <v>1540</v>
      </c>
      <c r="I36" s="164">
        <v>1578</v>
      </c>
      <c r="J36" s="179">
        <f t="shared" si="3"/>
        <v>0.3812644061408214</v>
      </c>
      <c r="K36" s="180">
        <v>2.5</v>
      </c>
    </row>
    <row r="37" spans="2:11" ht="15" customHeight="1">
      <c r="B37" s="176"/>
      <c r="C37" s="97" t="s">
        <v>981</v>
      </c>
      <c r="D37" s="176">
        <v>522</v>
      </c>
      <c r="E37" s="101">
        <v>555</v>
      </c>
      <c r="F37" s="177">
        <f t="shared" si="2"/>
        <v>0.8800583534187492</v>
      </c>
      <c r="G37" s="178">
        <v>6.3</v>
      </c>
      <c r="H37" s="101">
        <v>2309</v>
      </c>
      <c r="I37" s="164">
        <v>2409</v>
      </c>
      <c r="J37" s="179">
        <f t="shared" si="3"/>
        <v>0.5820443310476797</v>
      </c>
      <c r="K37" s="180">
        <v>4.3</v>
      </c>
    </row>
    <row r="38" spans="2:11" ht="15" customHeight="1">
      <c r="B38" s="176"/>
      <c r="C38" s="97" t="s">
        <v>982</v>
      </c>
      <c r="D38" s="176">
        <v>258</v>
      </c>
      <c r="E38" s="101">
        <v>232</v>
      </c>
      <c r="F38" s="177">
        <f t="shared" si="2"/>
        <v>0.367880248636306</v>
      </c>
      <c r="G38" s="178">
        <v>-10.1</v>
      </c>
      <c r="H38" s="101">
        <v>937</v>
      </c>
      <c r="I38" s="164">
        <v>924</v>
      </c>
      <c r="J38" s="179">
        <f t="shared" si="3"/>
        <v>0.2232498804018498</v>
      </c>
      <c r="K38" s="180">
        <v>-1.4</v>
      </c>
    </row>
    <row r="39" spans="2:11" ht="15" customHeight="1">
      <c r="B39" s="176"/>
      <c r="C39" s="97" t="s">
        <v>983</v>
      </c>
      <c r="D39" s="176">
        <v>222</v>
      </c>
      <c r="E39" s="101">
        <v>206</v>
      </c>
      <c r="F39" s="177">
        <f t="shared" si="2"/>
        <v>0.3266522897374096</v>
      </c>
      <c r="G39" s="178">
        <v>-7.2</v>
      </c>
      <c r="H39" s="101">
        <v>845</v>
      </c>
      <c r="I39" s="164">
        <v>865</v>
      </c>
      <c r="J39" s="179">
        <f t="shared" si="3"/>
        <v>0.2089947473458875</v>
      </c>
      <c r="K39" s="180">
        <v>2.4</v>
      </c>
    </row>
    <row r="40" spans="2:11" ht="15" customHeight="1">
      <c r="B40" s="176"/>
      <c r="C40" s="97" t="s">
        <v>984</v>
      </c>
      <c r="D40" s="176">
        <v>380</v>
      </c>
      <c r="E40" s="101">
        <v>368</v>
      </c>
      <c r="F40" s="177">
        <f t="shared" si="2"/>
        <v>0.5835341874920715</v>
      </c>
      <c r="G40" s="178">
        <v>-3.2</v>
      </c>
      <c r="H40" s="101">
        <v>1048</v>
      </c>
      <c r="I40" s="164">
        <v>1137</v>
      </c>
      <c r="J40" s="179">
        <f t="shared" si="3"/>
        <v>0.27471332685812033</v>
      </c>
      <c r="K40" s="180">
        <v>8.5</v>
      </c>
    </row>
    <row r="41" spans="2:11" s="170" customFormat="1" ht="15" customHeight="1">
      <c r="B41" s="1242" t="s">
        <v>1080</v>
      </c>
      <c r="C41" s="1243"/>
      <c r="D41" s="131"/>
      <c r="E41" s="103"/>
      <c r="F41" s="171"/>
      <c r="G41" s="175"/>
      <c r="H41" s="103"/>
      <c r="I41" s="103"/>
      <c r="J41" s="171"/>
      <c r="K41" s="173"/>
    </row>
    <row r="42" spans="2:11" ht="15" customHeight="1">
      <c r="B42" s="176"/>
      <c r="C42" s="97" t="s">
        <v>985</v>
      </c>
      <c r="D42" s="176">
        <v>1370</v>
      </c>
      <c r="E42" s="101">
        <v>1300</v>
      </c>
      <c r="F42" s="177">
        <f>E42/$E$8*100</f>
        <v>2.0613979449448183</v>
      </c>
      <c r="G42" s="178">
        <v>-5.1</v>
      </c>
      <c r="H42" s="101">
        <v>7063</v>
      </c>
      <c r="I42" s="164">
        <v>7750</v>
      </c>
      <c r="J42" s="179">
        <f>I42/$I$8*100</f>
        <v>1.872496291249281</v>
      </c>
      <c r="K42" s="180">
        <v>9.7</v>
      </c>
    </row>
    <row r="43" spans="2:11" ht="15" customHeight="1">
      <c r="B43" s="176"/>
      <c r="C43" s="97" t="s">
        <v>986</v>
      </c>
      <c r="D43" s="176">
        <v>1001</v>
      </c>
      <c r="E43" s="101">
        <v>972</v>
      </c>
      <c r="F43" s="177">
        <f>E43/$E$8*100</f>
        <v>1.5412913865279716</v>
      </c>
      <c r="G43" s="178">
        <v>-2.9</v>
      </c>
      <c r="H43" s="101">
        <v>4087</v>
      </c>
      <c r="I43" s="164">
        <v>4519</v>
      </c>
      <c r="J43" s="179">
        <f>I43/$I$8*100</f>
        <v>1.091846547116839</v>
      </c>
      <c r="K43" s="180">
        <v>10.6</v>
      </c>
    </row>
    <row r="44" spans="2:11" s="170" customFormat="1" ht="15" customHeight="1">
      <c r="B44" s="1242" t="s">
        <v>1081</v>
      </c>
      <c r="C44" s="1243"/>
      <c r="D44" s="131"/>
      <c r="E44" s="103"/>
      <c r="F44" s="171"/>
      <c r="G44" s="175"/>
      <c r="H44" s="103"/>
      <c r="I44" s="103"/>
      <c r="J44" s="171"/>
      <c r="K44" s="173"/>
    </row>
    <row r="45" spans="2:11" ht="15" customHeight="1">
      <c r="B45" s="176"/>
      <c r="C45" s="97" t="s">
        <v>987</v>
      </c>
      <c r="D45" s="176">
        <v>582</v>
      </c>
      <c r="E45" s="101">
        <v>595</v>
      </c>
      <c r="F45" s="177">
        <f>E45/$E$8*100</f>
        <v>0.9434859824939743</v>
      </c>
      <c r="G45" s="178">
        <v>2.2</v>
      </c>
      <c r="H45" s="101">
        <v>4495</v>
      </c>
      <c r="I45" s="164">
        <v>4565</v>
      </c>
      <c r="J45" s="179">
        <f>I45/$I$8*100</f>
        <v>1.1029607186519959</v>
      </c>
      <c r="K45" s="180">
        <v>1.6</v>
      </c>
    </row>
    <row r="46" spans="2:11" ht="15" customHeight="1">
      <c r="B46" s="176"/>
      <c r="C46" s="97" t="s">
        <v>988</v>
      </c>
      <c r="D46" s="176">
        <v>891</v>
      </c>
      <c r="E46" s="101">
        <v>892</v>
      </c>
      <c r="F46" s="177">
        <f>E46/$E$8*100</f>
        <v>1.4144361283775213</v>
      </c>
      <c r="G46" s="178">
        <v>0.1</v>
      </c>
      <c r="H46" s="101">
        <v>4053</v>
      </c>
      <c r="I46" s="164">
        <v>4676</v>
      </c>
      <c r="J46" s="179">
        <f>I46/$I$8*100</f>
        <v>1.1297796977911791</v>
      </c>
      <c r="K46" s="180">
        <v>15.4</v>
      </c>
    </row>
    <row r="47" spans="2:11" ht="15" customHeight="1">
      <c r="B47" s="176"/>
      <c r="C47" s="97" t="s">
        <v>989</v>
      </c>
      <c r="D47" s="176">
        <v>443</v>
      </c>
      <c r="E47" s="101">
        <v>418</v>
      </c>
      <c r="F47" s="177">
        <f>E47/$E$8*100</f>
        <v>0.6628187238361031</v>
      </c>
      <c r="G47" s="178">
        <v>-5.6</v>
      </c>
      <c r="H47" s="101">
        <v>1486</v>
      </c>
      <c r="I47" s="164">
        <v>2067</v>
      </c>
      <c r="J47" s="179">
        <f>I47/$I$8*100</f>
        <v>0.4994128818080341</v>
      </c>
      <c r="K47" s="180">
        <v>39.1</v>
      </c>
    </row>
    <row r="48" spans="2:11" s="170" customFormat="1" ht="15" customHeight="1">
      <c r="B48" s="1242" t="s">
        <v>1082</v>
      </c>
      <c r="C48" s="1243"/>
      <c r="D48" s="131"/>
      <c r="E48" s="103"/>
      <c r="F48" s="171"/>
      <c r="G48" s="175"/>
      <c r="H48" s="103"/>
      <c r="I48" s="103"/>
      <c r="J48" s="171"/>
      <c r="K48" s="173"/>
    </row>
    <row r="49" spans="2:11" ht="15" customHeight="1">
      <c r="B49" s="176"/>
      <c r="C49" s="97" t="s">
        <v>990</v>
      </c>
      <c r="D49" s="176">
        <v>441</v>
      </c>
      <c r="E49" s="101">
        <v>479</v>
      </c>
      <c r="F49" s="177">
        <f aca="true" t="shared" si="4" ref="F49:F55">E49/$E$8*100</f>
        <v>0.7595458581758214</v>
      </c>
      <c r="G49" s="178">
        <v>8.6</v>
      </c>
      <c r="H49" s="101">
        <v>2007</v>
      </c>
      <c r="I49" s="164">
        <v>2491</v>
      </c>
      <c r="J49" s="179">
        <f aca="true" t="shared" si="5" ref="J49:J55">I49/$I$8*100</f>
        <v>0.6018565498712206</v>
      </c>
      <c r="K49" s="180">
        <v>24.1</v>
      </c>
    </row>
    <row r="50" spans="2:11" ht="15" customHeight="1">
      <c r="B50" s="176"/>
      <c r="C50" s="97" t="s">
        <v>991</v>
      </c>
      <c r="D50" s="176">
        <v>993</v>
      </c>
      <c r="E50" s="101">
        <v>953</v>
      </c>
      <c r="F50" s="177">
        <f t="shared" si="4"/>
        <v>1.5111632627172396</v>
      </c>
      <c r="G50" s="178">
        <v>-4</v>
      </c>
      <c r="H50" s="101">
        <v>4713</v>
      </c>
      <c r="I50" s="164">
        <v>5295</v>
      </c>
      <c r="J50" s="179">
        <f t="shared" si="5"/>
        <v>1.2793377886664443</v>
      </c>
      <c r="K50" s="180">
        <v>12.3</v>
      </c>
    </row>
    <row r="51" spans="2:11" ht="15" customHeight="1">
      <c r="B51" s="176"/>
      <c r="C51" s="97" t="s">
        <v>992</v>
      </c>
      <c r="D51" s="176">
        <v>566</v>
      </c>
      <c r="E51" s="101">
        <v>556</v>
      </c>
      <c r="F51" s="177">
        <f t="shared" si="4"/>
        <v>0.8816440441456299</v>
      </c>
      <c r="G51" s="178">
        <v>-1.8</v>
      </c>
      <c r="H51" s="101">
        <v>2031</v>
      </c>
      <c r="I51" s="164">
        <v>2388</v>
      </c>
      <c r="J51" s="179">
        <f t="shared" si="5"/>
        <v>0.5769704701294559</v>
      </c>
      <c r="K51" s="180">
        <v>17.6</v>
      </c>
    </row>
    <row r="52" spans="2:11" ht="15" customHeight="1">
      <c r="B52" s="176"/>
      <c r="C52" s="97" t="s">
        <v>993</v>
      </c>
      <c r="D52" s="176">
        <v>415</v>
      </c>
      <c r="E52" s="101">
        <v>409</v>
      </c>
      <c r="F52" s="177">
        <f t="shared" si="4"/>
        <v>0.6485475072941773</v>
      </c>
      <c r="G52" s="178">
        <v>-1.4</v>
      </c>
      <c r="H52" s="101">
        <v>1834</v>
      </c>
      <c r="I52" s="164">
        <v>1764</v>
      </c>
      <c r="J52" s="179">
        <f t="shared" si="5"/>
        <v>0.42620431713080414</v>
      </c>
      <c r="K52" s="180">
        <v>-3.8</v>
      </c>
    </row>
    <row r="53" spans="2:11" ht="15" customHeight="1">
      <c r="B53" s="176"/>
      <c r="C53" s="97" t="s">
        <v>994</v>
      </c>
      <c r="D53" s="176">
        <v>454</v>
      </c>
      <c r="E53" s="101">
        <v>473</v>
      </c>
      <c r="F53" s="177">
        <f t="shared" si="4"/>
        <v>0.7500317138145376</v>
      </c>
      <c r="G53" s="178">
        <v>4.2</v>
      </c>
      <c r="H53" s="101">
        <v>1457</v>
      </c>
      <c r="I53" s="164">
        <v>1735</v>
      </c>
      <c r="J53" s="179">
        <f t="shared" si="5"/>
        <v>0.4191975568151617</v>
      </c>
      <c r="K53" s="180">
        <v>19.1</v>
      </c>
    </row>
    <row r="54" spans="2:11" ht="15" customHeight="1">
      <c r="B54" s="176"/>
      <c r="C54" s="97" t="s">
        <v>995</v>
      </c>
      <c r="D54" s="176">
        <v>369</v>
      </c>
      <c r="E54" s="101">
        <v>376</v>
      </c>
      <c r="F54" s="177">
        <f t="shared" si="4"/>
        <v>0.5962197133071165</v>
      </c>
      <c r="G54" s="178">
        <v>1.9</v>
      </c>
      <c r="H54" s="101">
        <v>1299</v>
      </c>
      <c r="I54" s="164">
        <v>1594</v>
      </c>
      <c r="J54" s="179">
        <f t="shared" si="5"/>
        <v>0.38513020493565864</v>
      </c>
      <c r="K54" s="180">
        <v>22.7</v>
      </c>
    </row>
    <row r="55" spans="2:11" ht="15" customHeight="1">
      <c r="B55" s="176"/>
      <c r="C55" s="97" t="s">
        <v>996</v>
      </c>
      <c r="D55" s="176">
        <v>372</v>
      </c>
      <c r="E55" s="101">
        <v>338</v>
      </c>
      <c r="F55" s="177">
        <f t="shared" si="4"/>
        <v>0.5359634656856527</v>
      </c>
      <c r="G55" s="178">
        <v>-9.1</v>
      </c>
      <c r="H55" s="101">
        <v>1843</v>
      </c>
      <c r="I55" s="164">
        <v>1601</v>
      </c>
      <c r="J55" s="179">
        <f t="shared" si="5"/>
        <v>0.38682149190839993</v>
      </c>
      <c r="K55" s="180">
        <v>-13.1</v>
      </c>
    </row>
    <row r="56" spans="2:11" s="170" customFormat="1" ht="15" customHeight="1">
      <c r="B56" s="1242" t="s">
        <v>1083</v>
      </c>
      <c r="C56" s="1243"/>
      <c r="D56" s="131"/>
      <c r="E56" s="103"/>
      <c r="F56" s="171"/>
      <c r="G56" s="175"/>
      <c r="H56" s="103"/>
      <c r="I56" s="103"/>
      <c r="J56" s="171"/>
      <c r="K56" s="173"/>
    </row>
    <row r="57" spans="2:11" ht="15" customHeight="1">
      <c r="B57" s="176"/>
      <c r="C57" s="97" t="s">
        <v>997</v>
      </c>
      <c r="D57" s="176">
        <v>1026</v>
      </c>
      <c r="E57" s="101">
        <v>818</v>
      </c>
      <c r="F57" s="177">
        <f>E57/$E$8*100</f>
        <v>1.2970950145883546</v>
      </c>
      <c r="G57" s="178">
        <v>-20.3</v>
      </c>
      <c r="H57" s="101">
        <v>4172</v>
      </c>
      <c r="I57" s="164">
        <v>4327</v>
      </c>
      <c r="J57" s="179">
        <f>I57/$I$8*100</f>
        <v>1.0454569615787923</v>
      </c>
      <c r="K57" s="180">
        <v>3.7</v>
      </c>
    </row>
    <row r="58" spans="2:11" s="170" customFormat="1" ht="15" customHeight="1">
      <c r="B58" s="1242" t="s">
        <v>1084</v>
      </c>
      <c r="C58" s="1243"/>
      <c r="D58" s="131"/>
      <c r="E58" s="103"/>
      <c r="F58" s="171"/>
      <c r="G58" s="175"/>
      <c r="H58" s="103"/>
      <c r="I58" s="103"/>
      <c r="J58" s="171"/>
      <c r="K58" s="173"/>
    </row>
    <row r="59" spans="2:11" ht="15" customHeight="1">
      <c r="B59" s="176"/>
      <c r="C59" s="97" t="s">
        <v>998</v>
      </c>
      <c r="D59" s="176">
        <v>1001</v>
      </c>
      <c r="E59" s="101">
        <v>942</v>
      </c>
      <c r="F59" s="177">
        <f>E59/$E$8*100</f>
        <v>1.4937206647215528</v>
      </c>
      <c r="G59" s="178">
        <v>-5.9</v>
      </c>
      <c r="H59" s="101">
        <v>4072</v>
      </c>
      <c r="I59" s="164">
        <v>4398</v>
      </c>
      <c r="J59" s="179">
        <f>I59/$I$8*100</f>
        <v>1.0626114437308825</v>
      </c>
      <c r="K59" s="180">
        <v>8</v>
      </c>
    </row>
    <row r="60" spans="2:11" ht="15" customHeight="1">
      <c r="B60" s="176"/>
      <c r="C60" s="97" t="s">
        <v>999</v>
      </c>
      <c r="D60" s="176">
        <v>457</v>
      </c>
      <c r="E60" s="164">
        <v>469</v>
      </c>
      <c r="F60" s="177">
        <f>E60/$E$8*100</f>
        <v>0.7436889509070151</v>
      </c>
      <c r="G60" s="178">
        <v>2.6</v>
      </c>
      <c r="H60" s="101">
        <v>1911</v>
      </c>
      <c r="I60" s="164">
        <v>2320</v>
      </c>
      <c r="J60" s="179">
        <f>I60/$I$8*100</f>
        <v>0.5605408252513978</v>
      </c>
      <c r="K60" s="180">
        <v>21.4</v>
      </c>
    </row>
    <row r="61" spans="2:11" ht="15" customHeight="1">
      <c r="B61" s="176"/>
      <c r="C61" s="97" t="s">
        <v>1000</v>
      </c>
      <c r="D61" s="176">
        <v>455</v>
      </c>
      <c r="E61" s="164">
        <v>417</v>
      </c>
      <c r="F61" s="177">
        <f>E61/$E$8*100</f>
        <v>0.6612330331092223</v>
      </c>
      <c r="G61" s="178">
        <v>-8.4</v>
      </c>
      <c r="H61" s="101">
        <v>1607</v>
      </c>
      <c r="I61" s="164">
        <v>1873</v>
      </c>
      <c r="J61" s="179">
        <f>I61/$I$8*100</f>
        <v>0.45254007142063274</v>
      </c>
      <c r="K61" s="180">
        <v>16.6</v>
      </c>
    </row>
    <row r="62" spans="2:11" ht="15" customHeight="1">
      <c r="B62" s="181"/>
      <c r="C62" s="107" t="s">
        <v>1001</v>
      </c>
      <c r="D62" s="181">
        <v>282</v>
      </c>
      <c r="E62" s="182">
        <v>281</v>
      </c>
      <c r="F62" s="183">
        <f>E62/$E$8*100</f>
        <v>0.4455790942534568</v>
      </c>
      <c r="G62" s="184">
        <v>0.4</v>
      </c>
      <c r="H62" s="182">
        <v>1216</v>
      </c>
      <c r="I62" s="182">
        <v>1374</v>
      </c>
      <c r="J62" s="185">
        <f>I62/$I$8*100</f>
        <v>0.33197547150664675</v>
      </c>
      <c r="K62" s="186">
        <v>13</v>
      </c>
    </row>
    <row r="63" ht="12">
      <c r="C63" s="164" t="s">
        <v>1085</v>
      </c>
    </row>
  </sheetData>
  <mergeCells count="24">
    <mergeCell ref="B48:C48"/>
    <mergeCell ref="B56:C56"/>
    <mergeCell ref="B58:C58"/>
    <mergeCell ref="B44:C44"/>
    <mergeCell ref="B33:C33"/>
    <mergeCell ref="B41:C41"/>
    <mergeCell ref="B4:C7"/>
    <mergeCell ref="B8:C8"/>
    <mergeCell ref="B23:C23"/>
    <mergeCell ref="B26:C26"/>
    <mergeCell ref="K6:K7"/>
    <mergeCell ref="F6:F7"/>
    <mergeCell ref="B31:C31"/>
    <mergeCell ref="D5:D7"/>
    <mergeCell ref="D4:G4"/>
    <mergeCell ref="E6:E7"/>
    <mergeCell ref="J2:J3"/>
    <mergeCell ref="G6:G7"/>
    <mergeCell ref="H4:K4"/>
    <mergeCell ref="H5:H7"/>
    <mergeCell ref="I5:K5"/>
    <mergeCell ref="E5:G5"/>
    <mergeCell ref="I6:I7"/>
    <mergeCell ref="J6:J7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P120"/>
  <sheetViews>
    <sheetView workbookViewId="0" topLeftCell="A1">
      <selection activeCell="A1" sqref="A1"/>
    </sheetView>
  </sheetViews>
  <sheetFormatPr defaultColWidth="9.00390625" defaultRowHeight="13.5"/>
  <cols>
    <col min="1" max="1" width="2.625" style="187" customWidth="1"/>
    <col min="2" max="2" width="11.375" style="189" customWidth="1"/>
    <col min="3" max="3" width="10.125" style="187" bestFit="1" customWidth="1"/>
    <col min="4" max="4" width="9.00390625" style="187" bestFit="1" customWidth="1"/>
    <col min="5" max="6" width="8.125" style="187" bestFit="1" customWidth="1"/>
    <col min="7" max="7" width="6.375" style="187" bestFit="1" customWidth="1"/>
    <col min="8" max="13" width="8.125" style="187" customWidth="1"/>
    <col min="14" max="15" width="7.25390625" style="187" customWidth="1"/>
    <col min="16" max="16" width="7.125" style="187" customWidth="1"/>
    <col min="17" max="16384" width="9.00390625" style="187" customWidth="1"/>
  </cols>
  <sheetData>
    <row r="2" ht="14.25">
      <c r="B2" s="188" t="s">
        <v>1117</v>
      </c>
    </row>
    <row r="3" ht="12.75" thickBot="1">
      <c r="P3" s="190" t="s">
        <v>1092</v>
      </c>
    </row>
    <row r="4" spans="2:16" ht="14.25" customHeight="1" thickTop="1">
      <c r="B4" s="1277" t="s">
        <v>1087</v>
      </c>
      <c r="C4" s="1279" t="s">
        <v>1093</v>
      </c>
      <c r="D4" s="1282" t="s">
        <v>1094</v>
      </c>
      <c r="E4" s="1274" t="s">
        <v>1095</v>
      </c>
      <c r="F4" s="1281"/>
      <c r="G4" s="1274" t="s">
        <v>1096</v>
      </c>
      <c r="H4" s="1275"/>
      <c r="I4" s="1275"/>
      <c r="J4" s="1275"/>
      <c r="K4" s="1275"/>
      <c r="L4" s="1275"/>
      <c r="M4" s="1275"/>
      <c r="N4" s="1275"/>
      <c r="O4" s="1275"/>
      <c r="P4" s="1276"/>
    </row>
    <row r="5" spans="2:16" ht="24">
      <c r="B5" s="1278"/>
      <c r="C5" s="1280"/>
      <c r="D5" s="1283"/>
      <c r="E5" s="191" t="s">
        <v>1097</v>
      </c>
      <c r="F5" s="191" t="s">
        <v>1098</v>
      </c>
      <c r="G5" s="192" t="s">
        <v>1099</v>
      </c>
      <c r="H5" s="192" t="s">
        <v>1100</v>
      </c>
      <c r="I5" s="192" t="s">
        <v>1101</v>
      </c>
      <c r="J5" s="192" t="s">
        <v>1102</v>
      </c>
      <c r="K5" s="192" t="s">
        <v>1103</v>
      </c>
      <c r="L5" s="192" t="s">
        <v>1104</v>
      </c>
      <c r="M5" s="192" t="s">
        <v>1105</v>
      </c>
      <c r="N5" s="192" t="s">
        <v>1106</v>
      </c>
      <c r="O5" s="192" t="s">
        <v>1107</v>
      </c>
      <c r="P5" s="193" t="s">
        <v>1108</v>
      </c>
    </row>
    <row r="6" spans="2:16" ht="12">
      <c r="B6" s="194" t="s">
        <v>1109</v>
      </c>
      <c r="C6" s="195">
        <v>114373</v>
      </c>
      <c r="D6" s="196">
        <v>19674</v>
      </c>
      <c r="E6" s="197">
        <v>56685</v>
      </c>
      <c r="F6" s="197">
        <v>38014</v>
      </c>
      <c r="G6" s="197">
        <v>199</v>
      </c>
      <c r="H6" s="197">
        <v>13327</v>
      </c>
      <c r="I6" s="197">
        <v>14036</v>
      </c>
      <c r="J6" s="197">
        <v>12934</v>
      </c>
      <c r="K6" s="197">
        <v>18206</v>
      </c>
      <c r="L6" s="197">
        <v>24740</v>
      </c>
      <c r="M6" s="197">
        <v>14563</v>
      </c>
      <c r="N6" s="197">
        <v>7152</v>
      </c>
      <c r="O6" s="197">
        <v>3959</v>
      </c>
      <c r="P6" s="198">
        <v>5257</v>
      </c>
    </row>
    <row r="7" spans="2:16" ht="12">
      <c r="B7" s="194" t="s">
        <v>1110</v>
      </c>
      <c r="C7" s="195">
        <v>113669</v>
      </c>
      <c r="D7" s="199">
        <v>17162</v>
      </c>
      <c r="E7" s="200">
        <v>59249</v>
      </c>
      <c r="F7" s="200">
        <v>37258</v>
      </c>
      <c r="G7" s="200">
        <v>178</v>
      </c>
      <c r="H7" s="200">
        <v>13279</v>
      </c>
      <c r="I7" s="200">
        <v>14000</v>
      </c>
      <c r="J7" s="200">
        <v>12838</v>
      </c>
      <c r="K7" s="200">
        <v>17947</v>
      </c>
      <c r="L7" s="200">
        <v>24271</v>
      </c>
      <c r="M7" s="200">
        <v>14545</v>
      </c>
      <c r="N7" s="200">
        <v>7260</v>
      </c>
      <c r="O7" s="200">
        <v>4085</v>
      </c>
      <c r="P7" s="198">
        <v>5266</v>
      </c>
    </row>
    <row r="8" spans="2:16" ht="12">
      <c r="B8" s="194" t="s">
        <v>1111</v>
      </c>
      <c r="C8" s="195">
        <v>113143</v>
      </c>
      <c r="D8" s="199">
        <v>14917</v>
      </c>
      <c r="E8" s="200">
        <v>59686</v>
      </c>
      <c r="F8" s="200">
        <v>38540</v>
      </c>
      <c r="G8" s="200">
        <v>160</v>
      </c>
      <c r="H8" s="200">
        <v>13264</v>
      </c>
      <c r="I8" s="200">
        <v>13985</v>
      </c>
      <c r="J8" s="200">
        <v>12669</v>
      </c>
      <c r="K8" s="200">
        <v>17604</v>
      </c>
      <c r="L8" s="200">
        <v>23943</v>
      </c>
      <c r="M8" s="200">
        <v>14562</v>
      </c>
      <c r="N8" s="200">
        <v>7361</v>
      </c>
      <c r="O8" s="200">
        <v>4137</v>
      </c>
      <c r="P8" s="198">
        <v>5458</v>
      </c>
    </row>
    <row r="9" spans="2:16" ht="12">
      <c r="B9" s="194" t="s">
        <v>1112</v>
      </c>
      <c r="C9" s="195">
        <v>112347</v>
      </c>
      <c r="D9" s="199">
        <v>11705</v>
      </c>
      <c r="E9" s="200">
        <v>58303</v>
      </c>
      <c r="F9" s="200">
        <v>42339</v>
      </c>
      <c r="G9" s="200">
        <v>212</v>
      </c>
      <c r="H9" s="200">
        <v>13236</v>
      </c>
      <c r="I9" s="200">
        <v>13639</v>
      </c>
      <c r="J9" s="200">
        <v>12237</v>
      </c>
      <c r="K9" s="200">
        <v>16911</v>
      </c>
      <c r="L9" s="200">
        <v>23384</v>
      </c>
      <c r="M9" s="200">
        <v>14646</v>
      </c>
      <c r="N9" s="200">
        <v>7684</v>
      </c>
      <c r="O9" s="200">
        <v>4464</v>
      </c>
      <c r="P9" s="198">
        <v>5934</v>
      </c>
    </row>
    <row r="10" spans="2:16" ht="12">
      <c r="B10" s="194" t="s">
        <v>1113</v>
      </c>
      <c r="C10" s="195">
        <v>111338</v>
      </c>
      <c r="D10" s="199">
        <v>10161</v>
      </c>
      <c r="E10" s="200">
        <v>56977</v>
      </c>
      <c r="F10" s="200">
        <v>44200</v>
      </c>
      <c r="G10" s="200">
        <v>245</v>
      </c>
      <c r="H10" s="200">
        <v>13191</v>
      </c>
      <c r="I10" s="200">
        <v>13511</v>
      </c>
      <c r="J10" s="200">
        <v>12121</v>
      </c>
      <c r="K10" s="200">
        <v>16576</v>
      </c>
      <c r="L10" s="200">
        <v>22927</v>
      </c>
      <c r="M10" s="200">
        <v>14431</v>
      </c>
      <c r="N10" s="200">
        <v>7761</v>
      </c>
      <c r="O10" s="200">
        <v>4547</v>
      </c>
      <c r="P10" s="198">
        <v>6028</v>
      </c>
    </row>
    <row r="11" spans="2:16" ht="6.75" customHeight="1">
      <c r="B11" s="194"/>
      <c r="C11" s="195"/>
      <c r="D11" s="199"/>
      <c r="E11" s="199"/>
      <c r="F11" s="200"/>
      <c r="G11" s="200"/>
      <c r="H11" s="200"/>
      <c r="I11" s="200"/>
      <c r="J11" s="199"/>
      <c r="K11" s="200"/>
      <c r="L11" s="200"/>
      <c r="M11" s="200"/>
      <c r="N11" s="200"/>
      <c r="O11" s="200"/>
      <c r="P11" s="201"/>
    </row>
    <row r="12" spans="2:16" s="202" customFormat="1" ht="15" customHeight="1">
      <c r="B12" s="203" t="s">
        <v>1114</v>
      </c>
      <c r="C12" s="204">
        <f aca="true" t="shared" si="0" ref="C12:P12">SUM(C14:C17)</f>
        <v>110191</v>
      </c>
      <c r="D12" s="205">
        <f t="shared" si="0"/>
        <v>9196</v>
      </c>
      <c r="E12" s="205">
        <f t="shared" si="0"/>
        <v>53920</v>
      </c>
      <c r="F12" s="205">
        <f t="shared" si="0"/>
        <v>47075</v>
      </c>
      <c r="G12" s="205">
        <f t="shared" si="0"/>
        <v>197</v>
      </c>
      <c r="H12" s="205">
        <f t="shared" si="0"/>
        <v>13187</v>
      </c>
      <c r="I12" s="205">
        <f t="shared" si="0"/>
        <v>13403</v>
      </c>
      <c r="J12" s="205">
        <f t="shared" si="0"/>
        <v>12046</v>
      </c>
      <c r="K12" s="205">
        <f t="shared" si="0"/>
        <v>16204</v>
      </c>
      <c r="L12" s="205">
        <f t="shared" si="0"/>
        <v>22380</v>
      </c>
      <c r="M12" s="205">
        <f t="shared" si="0"/>
        <v>14184</v>
      </c>
      <c r="N12" s="205">
        <f t="shared" si="0"/>
        <v>7711</v>
      </c>
      <c r="O12" s="205">
        <f t="shared" si="0"/>
        <v>4627</v>
      </c>
      <c r="P12" s="206">
        <f t="shared" si="0"/>
        <v>6252</v>
      </c>
    </row>
    <row r="13" spans="2:16" s="202" customFormat="1" ht="6.75" customHeight="1">
      <c r="B13" s="207"/>
      <c r="C13" s="204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6"/>
    </row>
    <row r="14" spans="2:16" s="208" customFormat="1" ht="15" customHeight="1">
      <c r="B14" s="209" t="s">
        <v>1088</v>
      </c>
      <c r="C14" s="204">
        <f>+C19+C25+C26+C27+C29+C31+C32+C35+C36+C37+C38+C39+C41+C42</f>
        <v>45995</v>
      </c>
      <c r="D14" s="210">
        <f aca="true" t="shared" si="1" ref="D14:P14">D19+D25+D26+D27+D29+D31+D32+D35+D36+D37+D38+D39+D41+D42</f>
        <v>4293</v>
      </c>
      <c r="E14" s="210">
        <f t="shared" si="1"/>
        <v>22287</v>
      </c>
      <c r="F14" s="210">
        <f t="shared" si="1"/>
        <v>19415</v>
      </c>
      <c r="G14" s="210">
        <f t="shared" si="1"/>
        <v>70</v>
      </c>
      <c r="H14" s="210">
        <f t="shared" si="1"/>
        <v>5528</v>
      </c>
      <c r="I14" s="210">
        <f t="shared" si="1"/>
        <v>6129</v>
      </c>
      <c r="J14" s="210">
        <f t="shared" si="1"/>
        <v>5965</v>
      </c>
      <c r="K14" s="210">
        <f t="shared" si="1"/>
        <v>8494</v>
      </c>
      <c r="L14" s="210">
        <f t="shared" si="1"/>
        <v>11644</v>
      </c>
      <c r="M14" s="210">
        <f t="shared" si="1"/>
        <v>5812</v>
      </c>
      <c r="N14" s="210">
        <f t="shared" si="1"/>
        <v>1736</v>
      </c>
      <c r="O14" s="210">
        <f t="shared" si="1"/>
        <v>435</v>
      </c>
      <c r="P14" s="211">
        <f t="shared" si="1"/>
        <v>182</v>
      </c>
    </row>
    <row r="15" spans="2:16" s="208" customFormat="1" ht="15" customHeight="1">
      <c r="B15" s="209" t="s">
        <v>1089</v>
      </c>
      <c r="C15" s="204">
        <f>+C23+C43+C44+C45+C47+C48+C49+C50</f>
        <v>11656</v>
      </c>
      <c r="D15" s="210">
        <f aca="true" t="shared" si="2" ref="D15:P15">D23+D43+D44+D45+D47+D48+D49+D50</f>
        <v>498</v>
      </c>
      <c r="E15" s="210">
        <f t="shared" si="2"/>
        <v>6586</v>
      </c>
      <c r="F15" s="210">
        <f t="shared" si="2"/>
        <v>4572</v>
      </c>
      <c r="G15" s="210">
        <f t="shared" si="2"/>
        <v>3</v>
      </c>
      <c r="H15" s="210">
        <f t="shared" si="2"/>
        <v>1225</v>
      </c>
      <c r="I15" s="210">
        <f t="shared" si="2"/>
        <v>1153</v>
      </c>
      <c r="J15" s="210">
        <f t="shared" si="2"/>
        <v>1058</v>
      </c>
      <c r="K15" s="210">
        <f t="shared" si="2"/>
        <v>1485</v>
      </c>
      <c r="L15" s="210">
        <f t="shared" si="2"/>
        <v>2167</v>
      </c>
      <c r="M15" s="210">
        <f t="shared" si="2"/>
        <v>1881</v>
      </c>
      <c r="N15" s="210">
        <f t="shared" si="2"/>
        <v>1204</v>
      </c>
      <c r="O15" s="210">
        <f t="shared" si="2"/>
        <v>715</v>
      </c>
      <c r="P15" s="211">
        <f t="shared" si="2"/>
        <v>765</v>
      </c>
    </row>
    <row r="16" spans="2:16" s="208" customFormat="1" ht="15" customHeight="1">
      <c r="B16" s="209" t="s">
        <v>1090</v>
      </c>
      <c r="C16" s="204">
        <f>+C20+C28+C33+C51+C53+C54+C55+C56</f>
        <v>24832</v>
      </c>
      <c r="D16" s="210">
        <f aca="true" t="shared" si="3" ref="D16:P16">D20+D28+D33+D51+D53+D54+D55+D56</f>
        <v>2053</v>
      </c>
      <c r="E16" s="210">
        <f t="shared" si="3"/>
        <v>12153</v>
      </c>
      <c r="F16" s="210">
        <f t="shared" si="3"/>
        <v>10626</v>
      </c>
      <c r="G16" s="210">
        <f t="shared" si="3"/>
        <v>22</v>
      </c>
      <c r="H16" s="210">
        <f t="shared" si="3"/>
        <v>3122</v>
      </c>
      <c r="I16" s="210">
        <f t="shared" si="3"/>
        <v>3102</v>
      </c>
      <c r="J16" s="210">
        <f t="shared" si="3"/>
        <v>2722</v>
      </c>
      <c r="K16" s="210">
        <f t="shared" si="3"/>
        <v>3540</v>
      </c>
      <c r="L16" s="210">
        <f t="shared" si="3"/>
        <v>5071</v>
      </c>
      <c r="M16" s="210">
        <f t="shared" si="3"/>
        <v>3426</v>
      </c>
      <c r="N16" s="210">
        <f t="shared" si="3"/>
        <v>2052</v>
      </c>
      <c r="O16" s="210">
        <f t="shared" si="3"/>
        <v>1071</v>
      </c>
      <c r="P16" s="211">
        <f t="shared" si="3"/>
        <v>704</v>
      </c>
    </row>
    <row r="17" spans="2:16" s="208" customFormat="1" ht="15" customHeight="1">
      <c r="B17" s="209" t="s">
        <v>1091</v>
      </c>
      <c r="C17" s="212">
        <f aca="true" t="shared" si="4" ref="C17:P17">+C21+C22+C57+C59+C60+C61+C62+C63+C65+C66+C67+C68+C69+C70</f>
        <v>27708</v>
      </c>
      <c r="D17" s="210">
        <f t="shared" si="4"/>
        <v>2352</v>
      </c>
      <c r="E17" s="210">
        <f t="shared" si="4"/>
        <v>12894</v>
      </c>
      <c r="F17" s="210">
        <f t="shared" si="4"/>
        <v>12462</v>
      </c>
      <c r="G17" s="210">
        <f t="shared" si="4"/>
        <v>102</v>
      </c>
      <c r="H17" s="210">
        <f t="shared" si="4"/>
        <v>3312</v>
      </c>
      <c r="I17" s="210">
        <f t="shared" si="4"/>
        <v>3019</v>
      </c>
      <c r="J17" s="210">
        <f t="shared" si="4"/>
        <v>2301</v>
      </c>
      <c r="K17" s="210">
        <f t="shared" si="4"/>
        <v>2685</v>
      </c>
      <c r="L17" s="210">
        <f t="shared" si="4"/>
        <v>3498</v>
      </c>
      <c r="M17" s="210">
        <f t="shared" si="4"/>
        <v>3065</v>
      </c>
      <c r="N17" s="210">
        <f t="shared" si="4"/>
        <v>2719</v>
      </c>
      <c r="O17" s="210">
        <f t="shared" si="4"/>
        <v>2406</v>
      </c>
      <c r="P17" s="211">
        <f t="shared" si="4"/>
        <v>4601</v>
      </c>
    </row>
    <row r="18" spans="2:16" ht="8.25" customHeight="1">
      <c r="B18" s="213"/>
      <c r="C18" s="214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6"/>
    </row>
    <row r="19" spans="2:16" ht="12">
      <c r="B19" s="213" t="s">
        <v>958</v>
      </c>
      <c r="C19" s="214">
        <v>9204</v>
      </c>
      <c r="D19" s="217">
        <v>1242</v>
      </c>
      <c r="E19" s="215">
        <v>3760</v>
      </c>
      <c r="F19" s="215">
        <v>4202</v>
      </c>
      <c r="G19" s="215">
        <v>18</v>
      </c>
      <c r="H19" s="215">
        <v>1179</v>
      </c>
      <c r="I19" s="218">
        <v>1402</v>
      </c>
      <c r="J19" s="215">
        <v>1280</v>
      </c>
      <c r="K19" s="215">
        <v>1724</v>
      </c>
      <c r="L19" s="215">
        <v>2321</v>
      </c>
      <c r="M19" s="215">
        <v>965</v>
      </c>
      <c r="N19" s="215">
        <v>253</v>
      </c>
      <c r="O19" s="215">
        <v>49</v>
      </c>
      <c r="P19" s="216">
        <v>13</v>
      </c>
    </row>
    <row r="20" spans="2:16" ht="12">
      <c r="B20" s="213" t="s">
        <v>959</v>
      </c>
      <c r="C20" s="214">
        <v>4645</v>
      </c>
      <c r="D20" s="217">
        <v>170</v>
      </c>
      <c r="E20" s="215">
        <v>1855</v>
      </c>
      <c r="F20" s="215">
        <v>2620</v>
      </c>
      <c r="G20" s="215">
        <v>3</v>
      </c>
      <c r="H20" s="215">
        <v>631</v>
      </c>
      <c r="I20" s="215">
        <v>618</v>
      </c>
      <c r="J20" s="215">
        <v>496</v>
      </c>
      <c r="K20" s="215">
        <v>595</v>
      </c>
      <c r="L20" s="215">
        <v>867</v>
      </c>
      <c r="M20" s="215">
        <v>635</v>
      </c>
      <c r="N20" s="215">
        <v>391</v>
      </c>
      <c r="O20" s="215">
        <v>242</v>
      </c>
      <c r="P20" s="216">
        <v>167</v>
      </c>
    </row>
    <row r="21" spans="2:16" ht="12">
      <c r="B21" s="213" t="s">
        <v>960</v>
      </c>
      <c r="C21" s="214">
        <v>4163</v>
      </c>
      <c r="D21" s="217">
        <v>277</v>
      </c>
      <c r="E21" s="215">
        <v>2194</v>
      </c>
      <c r="F21" s="215">
        <v>1692</v>
      </c>
      <c r="G21" s="215">
        <v>40</v>
      </c>
      <c r="H21" s="215">
        <v>480</v>
      </c>
      <c r="I21" s="215">
        <v>407</v>
      </c>
      <c r="J21" s="215">
        <v>311</v>
      </c>
      <c r="K21" s="215">
        <v>341</v>
      </c>
      <c r="L21" s="215">
        <v>458</v>
      </c>
      <c r="M21" s="215">
        <v>439</v>
      </c>
      <c r="N21" s="215">
        <v>424</v>
      </c>
      <c r="O21" s="215">
        <v>388</v>
      </c>
      <c r="P21" s="216">
        <v>875</v>
      </c>
    </row>
    <row r="22" spans="2:16" ht="12">
      <c r="B22" s="213" t="s">
        <v>961</v>
      </c>
      <c r="C22" s="214">
        <v>5519</v>
      </c>
      <c r="D22" s="217">
        <v>894</v>
      </c>
      <c r="E22" s="215">
        <v>2277</v>
      </c>
      <c r="F22" s="215">
        <v>2348</v>
      </c>
      <c r="G22" s="215">
        <v>18</v>
      </c>
      <c r="H22" s="215">
        <v>637</v>
      </c>
      <c r="I22" s="215">
        <v>617</v>
      </c>
      <c r="J22" s="215">
        <v>428</v>
      </c>
      <c r="K22" s="215">
        <v>528</v>
      </c>
      <c r="L22" s="215">
        <v>598</v>
      </c>
      <c r="M22" s="215">
        <v>548</v>
      </c>
      <c r="N22" s="215">
        <v>510</v>
      </c>
      <c r="O22" s="215">
        <v>519</v>
      </c>
      <c r="P22" s="216">
        <v>1116</v>
      </c>
    </row>
    <row r="23" spans="2:16" ht="12">
      <c r="B23" s="213" t="s">
        <v>962</v>
      </c>
      <c r="C23" s="214">
        <v>2802</v>
      </c>
      <c r="D23" s="217">
        <v>249</v>
      </c>
      <c r="E23" s="215">
        <v>1691</v>
      </c>
      <c r="F23" s="215">
        <v>862</v>
      </c>
      <c r="G23" s="215">
        <v>1</v>
      </c>
      <c r="H23" s="215">
        <v>200</v>
      </c>
      <c r="I23" s="215">
        <v>248</v>
      </c>
      <c r="J23" s="215">
        <v>219</v>
      </c>
      <c r="K23" s="215">
        <v>260</v>
      </c>
      <c r="L23" s="215">
        <v>402</v>
      </c>
      <c r="M23" s="215">
        <v>475</v>
      </c>
      <c r="N23" s="215">
        <v>383</v>
      </c>
      <c r="O23" s="215">
        <v>250</v>
      </c>
      <c r="P23" s="216">
        <v>364</v>
      </c>
    </row>
    <row r="24" spans="2:16" ht="9" customHeight="1">
      <c r="B24" s="213"/>
      <c r="C24" s="214"/>
      <c r="D24" s="217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6"/>
    </row>
    <row r="25" spans="2:16" ht="12">
      <c r="B25" s="213" t="s">
        <v>963</v>
      </c>
      <c r="C25" s="214">
        <v>4187</v>
      </c>
      <c r="D25" s="217">
        <v>250</v>
      </c>
      <c r="E25" s="215">
        <v>2116</v>
      </c>
      <c r="F25" s="215">
        <v>1821</v>
      </c>
      <c r="G25" s="215">
        <v>5</v>
      </c>
      <c r="H25" s="215">
        <v>569</v>
      </c>
      <c r="I25" s="215">
        <v>539</v>
      </c>
      <c r="J25" s="215">
        <v>568</v>
      </c>
      <c r="K25" s="215">
        <v>823</v>
      </c>
      <c r="L25" s="215">
        <v>1103</v>
      </c>
      <c r="M25" s="215">
        <v>464</v>
      </c>
      <c r="N25" s="215">
        <v>97</v>
      </c>
      <c r="O25" s="215">
        <v>14</v>
      </c>
      <c r="P25" s="216">
        <v>5</v>
      </c>
    </row>
    <row r="26" spans="2:16" ht="12">
      <c r="B26" s="213" t="s">
        <v>964</v>
      </c>
      <c r="C26" s="214">
        <v>3223</v>
      </c>
      <c r="D26" s="217">
        <v>548</v>
      </c>
      <c r="E26" s="215">
        <v>1300</v>
      </c>
      <c r="F26" s="215">
        <v>1375</v>
      </c>
      <c r="G26" s="215">
        <v>5</v>
      </c>
      <c r="H26" s="215">
        <v>352</v>
      </c>
      <c r="I26" s="215">
        <v>425</v>
      </c>
      <c r="J26" s="215">
        <v>463</v>
      </c>
      <c r="K26" s="215">
        <v>687</v>
      </c>
      <c r="L26" s="215">
        <v>834</v>
      </c>
      <c r="M26" s="215">
        <v>349</v>
      </c>
      <c r="N26" s="215">
        <v>81</v>
      </c>
      <c r="O26" s="215">
        <v>19</v>
      </c>
      <c r="P26" s="216">
        <v>8</v>
      </c>
    </row>
    <row r="27" spans="2:16" ht="12">
      <c r="B27" s="213" t="s">
        <v>965</v>
      </c>
      <c r="C27" s="214">
        <v>4676</v>
      </c>
      <c r="D27" s="217">
        <v>268</v>
      </c>
      <c r="E27" s="215">
        <v>2490</v>
      </c>
      <c r="F27" s="215">
        <v>1918</v>
      </c>
      <c r="G27" s="215">
        <v>3</v>
      </c>
      <c r="H27" s="215">
        <v>557</v>
      </c>
      <c r="I27" s="215">
        <v>600</v>
      </c>
      <c r="J27" s="215">
        <v>554</v>
      </c>
      <c r="K27" s="215">
        <v>815</v>
      </c>
      <c r="L27" s="215">
        <v>1201</v>
      </c>
      <c r="M27" s="215">
        <v>649</v>
      </c>
      <c r="N27" s="215">
        <v>221</v>
      </c>
      <c r="O27" s="215">
        <v>58</v>
      </c>
      <c r="P27" s="216">
        <v>18</v>
      </c>
    </row>
    <row r="28" spans="2:16" ht="12">
      <c r="B28" s="213" t="s">
        <v>966</v>
      </c>
      <c r="C28" s="214">
        <v>3413</v>
      </c>
      <c r="D28" s="217">
        <v>181</v>
      </c>
      <c r="E28" s="215">
        <v>1739</v>
      </c>
      <c r="F28" s="215">
        <v>1493</v>
      </c>
      <c r="G28" s="215">
        <v>1</v>
      </c>
      <c r="H28" s="215">
        <v>483</v>
      </c>
      <c r="I28" s="215">
        <v>459</v>
      </c>
      <c r="J28" s="215">
        <v>406</v>
      </c>
      <c r="K28" s="215">
        <v>487</v>
      </c>
      <c r="L28" s="215">
        <v>705</v>
      </c>
      <c r="M28" s="215">
        <v>452</v>
      </c>
      <c r="N28" s="215">
        <v>258</v>
      </c>
      <c r="O28" s="215">
        <v>113</v>
      </c>
      <c r="P28" s="216">
        <v>49</v>
      </c>
    </row>
    <row r="29" spans="2:16" ht="12">
      <c r="B29" s="213" t="s">
        <v>967</v>
      </c>
      <c r="C29" s="214">
        <v>4412</v>
      </c>
      <c r="D29" s="217">
        <v>368</v>
      </c>
      <c r="E29" s="215">
        <v>2098</v>
      </c>
      <c r="F29" s="215">
        <v>1946</v>
      </c>
      <c r="G29" s="215">
        <v>12</v>
      </c>
      <c r="H29" s="215">
        <v>515</v>
      </c>
      <c r="I29" s="215">
        <v>563</v>
      </c>
      <c r="J29" s="215">
        <v>511</v>
      </c>
      <c r="K29" s="215">
        <v>700</v>
      </c>
      <c r="L29" s="215">
        <v>1113</v>
      </c>
      <c r="M29" s="215">
        <v>726</v>
      </c>
      <c r="N29" s="215">
        <v>220</v>
      </c>
      <c r="O29" s="215">
        <v>42</v>
      </c>
      <c r="P29" s="216">
        <v>10</v>
      </c>
    </row>
    <row r="30" spans="2:16" ht="9" customHeight="1">
      <c r="B30" s="213"/>
      <c r="C30" s="214"/>
      <c r="D30" s="217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6"/>
    </row>
    <row r="31" spans="2:16" ht="12">
      <c r="B31" s="213" t="s">
        <v>968</v>
      </c>
      <c r="C31" s="214">
        <v>4007</v>
      </c>
      <c r="D31" s="217">
        <v>616</v>
      </c>
      <c r="E31" s="215">
        <v>1855</v>
      </c>
      <c r="F31" s="215">
        <v>1536</v>
      </c>
      <c r="G31" s="215">
        <v>4</v>
      </c>
      <c r="H31" s="215">
        <v>528</v>
      </c>
      <c r="I31" s="215">
        <v>512</v>
      </c>
      <c r="J31" s="215">
        <v>455</v>
      </c>
      <c r="K31" s="215">
        <v>662</v>
      </c>
      <c r="L31" s="215">
        <v>1062</v>
      </c>
      <c r="M31" s="215">
        <v>582</v>
      </c>
      <c r="N31" s="215">
        <v>158</v>
      </c>
      <c r="O31" s="215">
        <v>36</v>
      </c>
      <c r="P31" s="216">
        <v>8</v>
      </c>
    </row>
    <row r="32" spans="2:16" ht="12">
      <c r="B32" s="213" t="s">
        <v>969</v>
      </c>
      <c r="C32" s="214">
        <v>3853</v>
      </c>
      <c r="D32" s="217">
        <v>171</v>
      </c>
      <c r="E32" s="215">
        <v>2617</v>
      </c>
      <c r="F32" s="215">
        <v>1065</v>
      </c>
      <c r="G32" s="215">
        <v>2</v>
      </c>
      <c r="H32" s="215">
        <v>241</v>
      </c>
      <c r="I32" s="215">
        <v>301</v>
      </c>
      <c r="J32" s="215">
        <v>327</v>
      </c>
      <c r="K32" s="215">
        <v>506</v>
      </c>
      <c r="L32" s="215">
        <v>1019</v>
      </c>
      <c r="M32" s="215">
        <v>866</v>
      </c>
      <c r="N32" s="215">
        <v>374</v>
      </c>
      <c r="O32" s="215">
        <v>134</v>
      </c>
      <c r="P32" s="216">
        <v>83</v>
      </c>
    </row>
    <row r="33" spans="2:16" ht="12">
      <c r="B33" s="213" t="s">
        <v>970</v>
      </c>
      <c r="C33" s="214">
        <v>3511</v>
      </c>
      <c r="D33" s="217">
        <v>516</v>
      </c>
      <c r="E33" s="215">
        <v>1693</v>
      </c>
      <c r="F33" s="215">
        <v>1302</v>
      </c>
      <c r="G33" s="215">
        <v>7</v>
      </c>
      <c r="H33" s="215">
        <v>486</v>
      </c>
      <c r="I33" s="215">
        <v>486</v>
      </c>
      <c r="J33" s="215">
        <v>364</v>
      </c>
      <c r="K33" s="215">
        <v>498</v>
      </c>
      <c r="L33" s="215">
        <v>787</v>
      </c>
      <c r="M33" s="215">
        <v>494</v>
      </c>
      <c r="N33" s="215">
        <v>243</v>
      </c>
      <c r="O33" s="215">
        <v>101</v>
      </c>
      <c r="P33" s="216">
        <v>45</v>
      </c>
    </row>
    <row r="34" spans="2:16" ht="9" customHeight="1">
      <c r="B34" s="213"/>
      <c r="C34" s="214"/>
      <c r="D34" s="217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6"/>
    </row>
    <row r="35" spans="2:16" ht="12">
      <c r="B35" s="213" t="s">
        <v>971</v>
      </c>
      <c r="C35" s="214">
        <v>1565</v>
      </c>
      <c r="D35" s="217">
        <v>155</v>
      </c>
      <c r="E35" s="215">
        <v>713</v>
      </c>
      <c r="F35" s="215">
        <v>697</v>
      </c>
      <c r="G35" s="215">
        <v>1</v>
      </c>
      <c r="H35" s="215">
        <v>190</v>
      </c>
      <c r="I35" s="215">
        <v>248</v>
      </c>
      <c r="J35" s="215">
        <v>261</v>
      </c>
      <c r="K35" s="215">
        <v>392</v>
      </c>
      <c r="L35" s="215">
        <v>359</v>
      </c>
      <c r="M35" s="215">
        <v>91</v>
      </c>
      <c r="N35" s="215">
        <v>16</v>
      </c>
      <c r="O35" s="215">
        <v>5</v>
      </c>
      <c r="P35" s="216">
        <v>2</v>
      </c>
    </row>
    <row r="36" spans="2:16" ht="12">
      <c r="B36" s="213" t="s">
        <v>972</v>
      </c>
      <c r="C36" s="214">
        <v>1398</v>
      </c>
      <c r="D36" s="217">
        <v>123</v>
      </c>
      <c r="E36" s="215">
        <v>618</v>
      </c>
      <c r="F36" s="215">
        <v>657</v>
      </c>
      <c r="G36" s="215">
        <v>2</v>
      </c>
      <c r="H36" s="215">
        <v>195</v>
      </c>
      <c r="I36" s="215">
        <v>208</v>
      </c>
      <c r="J36" s="215">
        <v>223</v>
      </c>
      <c r="K36" s="215">
        <v>270</v>
      </c>
      <c r="L36" s="215">
        <v>359</v>
      </c>
      <c r="M36" s="215">
        <v>111</v>
      </c>
      <c r="N36" s="215">
        <v>28</v>
      </c>
      <c r="O36" s="215">
        <v>2</v>
      </c>
      <c r="P36" s="216">
        <v>0</v>
      </c>
    </row>
    <row r="37" spans="2:16" ht="12">
      <c r="B37" s="213" t="s">
        <v>973</v>
      </c>
      <c r="C37" s="214">
        <v>2653</v>
      </c>
      <c r="D37" s="217">
        <v>115</v>
      </c>
      <c r="E37" s="215">
        <v>1325</v>
      </c>
      <c r="F37" s="215">
        <v>1213</v>
      </c>
      <c r="G37" s="215">
        <v>5</v>
      </c>
      <c r="H37" s="215">
        <v>364</v>
      </c>
      <c r="I37" s="215">
        <v>397</v>
      </c>
      <c r="J37" s="215">
        <v>343</v>
      </c>
      <c r="K37" s="215">
        <v>458</v>
      </c>
      <c r="L37" s="215">
        <v>675</v>
      </c>
      <c r="M37" s="215">
        <v>336</v>
      </c>
      <c r="N37" s="215">
        <v>61</v>
      </c>
      <c r="O37" s="215">
        <v>13</v>
      </c>
      <c r="P37" s="216">
        <v>1</v>
      </c>
    </row>
    <row r="38" spans="2:16" ht="12">
      <c r="B38" s="213" t="s">
        <v>974</v>
      </c>
      <c r="C38" s="214">
        <v>1570</v>
      </c>
      <c r="D38" s="217">
        <v>55</v>
      </c>
      <c r="E38" s="215">
        <v>466</v>
      </c>
      <c r="F38" s="215">
        <v>1049</v>
      </c>
      <c r="G38" s="215">
        <v>1</v>
      </c>
      <c r="H38" s="215">
        <v>280</v>
      </c>
      <c r="I38" s="215">
        <v>309</v>
      </c>
      <c r="J38" s="215">
        <v>347</v>
      </c>
      <c r="K38" s="215">
        <v>368</v>
      </c>
      <c r="L38" s="215">
        <v>235</v>
      </c>
      <c r="M38" s="215">
        <v>21</v>
      </c>
      <c r="N38" s="215">
        <v>7</v>
      </c>
      <c r="O38" s="215">
        <v>2</v>
      </c>
      <c r="P38" s="216">
        <v>0</v>
      </c>
    </row>
    <row r="39" spans="2:16" ht="12">
      <c r="B39" s="213" t="s">
        <v>975</v>
      </c>
      <c r="C39" s="214">
        <v>2045</v>
      </c>
      <c r="D39" s="217">
        <v>188</v>
      </c>
      <c r="E39" s="215">
        <v>1137</v>
      </c>
      <c r="F39" s="215">
        <v>720</v>
      </c>
      <c r="G39" s="215">
        <v>11</v>
      </c>
      <c r="H39" s="215">
        <v>207</v>
      </c>
      <c r="I39" s="215">
        <v>240</v>
      </c>
      <c r="J39" s="215">
        <v>253</v>
      </c>
      <c r="K39" s="215">
        <v>492</v>
      </c>
      <c r="L39" s="215">
        <v>583</v>
      </c>
      <c r="M39" s="215">
        <v>187</v>
      </c>
      <c r="N39" s="215">
        <v>52</v>
      </c>
      <c r="O39" s="215">
        <v>13</v>
      </c>
      <c r="P39" s="216">
        <v>7</v>
      </c>
    </row>
    <row r="40" spans="2:16" ht="9" customHeight="1">
      <c r="B40" s="213"/>
      <c r="C40" s="214"/>
      <c r="D40" s="217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6"/>
    </row>
    <row r="41" spans="2:16" ht="12">
      <c r="B41" s="213" t="s">
        <v>976</v>
      </c>
      <c r="C41" s="214">
        <v>1571</v>
      </c>
      <c r="D41" s="217">
        <v>98</v>
      </c>
      <c r="E41" s="215">
        <v>834</v>
      </c>
      <c r="F41" s="215">
        <v>639</v>
      </c>
      <c r="G41" s="215">
        <v>1</v>
      </c>
      <c r="H41" s="215">
        <v>196</v>
      </c>
      <c r="I41" s="215">
        <v>204</v>
      </c>
      <c r="J41" s="215">
        <v>229</v>
      </c>
      <c r="K41" s="215">
        <v>354</v>
      </c>
      <c r="L41" s="215">
        <v>406</v>
      </c>
      <c r="M41" s="215">
        <v>142</v>
      </c>
      <c r="N41" s="215">
        <v>29</v>
      </c>
      <c r="O41" s="215">
        <v>8</v>
      </c>
      <c r="P41" s="216">
        <v>2</v>
      </c>
    </row>
    <row r="42" spans="2:16" ht="12">
      <c r="B42" s="213" t="s">
        <v>977</v>
      </c>
      <c r="C42" s="214">
        <v>1631</v>
      </c>
      <c r="D42" s="217">
        <v>96</v>
      </c>
      <c r="E42" s="215">
        <v>958</v>
      </c>
      <c r="F42" s="215">
        <v>577</v>
      </c>
      <c r="G42" s="215">
        <v>0</v>
      </c>
      <c r="H42" s="215">
        <v>155</v>
      </c>
      <c r="I42" s="215">
        <v>181</v>
      </c>
      <c r="J42" s="215">
        <v>151</v>
      </c>
      <c r="K42" s="215">
        <v>243</v>
      </c>
      <c r="L42" s="215">
        <v>374</v>
      </c>
      <c r="M42" s="215">
        <v>323</v>
      </c>
      <c r="N42" s="215">
        <v>139</v>
      </c>
      <c r="O42" s="215">
        <v>40</v>
      </c>
      <c r="P42" s="216">
        <v>25</v>
      </c>
    </row>
    <row r="43" spans="2:16" ht="12">
      <c r="B43" s="213" t="s">
        <v>978</v>
      </c>
      <c r="C43" s="214">
        <v>1083</v>
      </c>
      <c r="D43" s="217">
        <v>42</v>
      </c>
      <c r="E43" s="215">
        <v>720</v>
      </c>
      <c r="F43" s="215">
        <v>321</v>
      </c>
      <c r="G43" s="215">
        <v>0</v>
      </c>
      <c r="H43" s="215">
        <v>68</v>
      </c>
      <c r="I43" s="215">
        <v>91</v>
      </c>
      <c r="J43" s="215">
        <v>84</v>
      </c>
      <c r="K43" s="215">
        <v>141</v>
      </c>
      <c r="L43" s="215">
        <v>222</v>
      </c>
      <c r="M43" s="215">
        <v>183</v>
      </c>
      <c r="N43" s="215">
        <v>132</v>
      </c>
      <c r="O43" s="215">
        <v>86</v>
      </c>
      <c r="P43" s="216">
        <v>76</v>
      </c>
    </row>
    <row r="44" spans="2:16" ht="12">
      <c r="B44" s="213" t="s">
        <v>979</v>
      </c>
      <c r="C44" s="214">
        <v>1647</v>
      </c>
      <c r="D44" s="217">
        <v>63</v>
      </c>
      <c r="E44" s="215">
        <v>967</v>
      </c>
      <c r="F44" s="215">
        <v>617</v>
      </c>
      <c r="G44" s="215">
        <v>0</v>
      </c>
      <c r="H44" s="215">
        <v>151</v>
      </c>
      <c r="I44" s="215">
        <v>173</v>
      </c>
      <c r="J44" s="215">
        <v>150</v>
      </c>
      <c r="K44" s="215">
        <v>213</v>
      </c>
      <c r="L44" s="215">
        <v>343</v>
      </c>
      <c r="M44" s="215">
        <v>304</v>
      </c>
      <c r="N44" s="215">
        <v>179</v>
      </c>
      <c r="O44" s="215">
        <v>82</v>
      </c>
      <c r="P44" s="216">
        <v>52</v>
      </c>
    </row>
    <row r="45" spans="2:16" ht="12">
      <c r="B45" s="213" t="s">
        <v>980</v>
      </c>
      <c r="C45" s="214">
        <v>1198</v>
      </c>
      <c r="D45" s="217">
        <v>25</v>
      </c>
      <c r="E45" s="215">
        <v>708</v>
      </c>
      <c r="F45" s="215">
        <v>465</v>
      </c>
      <c r="G45" s="215">
        <v>0</v>
      </c>
      <c r="H45" s="215">
        <v>123</v>
      </c>
      <c r="I45" s="215">
        <v>138</v>
      </c>
      <c r="J45" s="215">
        <v>124</v>
      </c>
      <c r="K45" s="215">
        <v>169</v>
      </c>
      <c r="L45" s="215">
        <v>236</v>
      </c>
      <c r="M45" s="215">
        <v>196</v>
      </c>
      <c r="N45" s="215">
        <v>107</v>
      </c>
      <c r="O45" s="215">
        <v>65</v>
      </c>
      <c r="P45" s="216">
        <v>40</v>
      </c>
    </row>
    <row r="46" spans="2:16" ht="9" customHeight="1">
      <c r="B46" s="213"/>
      <c r="C46" s="214"/>
      <c r="D46" s="217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6"/>
    </row>
    <row r="47" spans="2:16" ht="12">
      <c r="B47" s="213" t="s">
        <v>981</v>
      </c>
      <c r="C47" s="214">
        <v>1744</v>
      </c>
      <c r="D47" s="217">
        <v>39</v>
      </c>
      <c r="E47" s="215">
        <v>728</v>
      </c>
      <c r="F47" s="215">
        <v>977</v>
      </c>
      <c r="G47" s="215">
        <v>2</v>
      </c>
      <c r="H47" s="215">
        <v>357</v>
      </c>
      <c r="I47" s="215">
        <v>199</v>
      </c>
      <c r="J47" s="215">
        <v>178</v>
      </c>
      <c r="K47" s="215">
        <v>204</v>
      </c>
      <c r="L47" s="215">
        <v>296</v>
      </c>
      <c r="M47" s="215">
        <v>209</v>
      </c>
      <c r="N47" s="215">
        <v>118</v>
      </c>
      <c r="O47" s="215">
        <v>72</v>
      </c>
      <c r="P47" s="216">
        <v>109</v>
      </c>
    </row>
    <row r="48" spans="2:16" ht="12">
      <c r="B48" s="213" t="s">
        <v>982</v>
      </c>
      <c r="C48" s="214">
        <v>817</v>
      </c>
      <c r="D48" s="217">
        <v>6</v>
      </c>
      <c r="E48" s="215">
        <v>476</v>
      </c>
      <c r="F48" s="215">
        <v>335</v>
      </c>
      <c r="G48" s="215">
        <v>0</v>
      </c>
      <c r="H48" s="215">
        <v>73</v>
      </c>
      <c r="I48" s="215">
        <v>86</v>
      </c>
      <c r="J48" s="215">
        <v>86</v>
      </c>
      <c r="K48" s="215">
        <v>113</v>
      </c>
      <c r="L48" s="215">
        <v>175</v>
      </c>
      <c r="M48" s="215">
        <v>145</v>
      </c>
      <c r="N48" s="215">
        <v>62</v>
      </c>
      <c r="O48" s="215">
        <v>37</v>
      </c>
      <c r="P48" s="216">
        <v>40</v>
      </c>
    </row>
    <row r="49" spans="2:16" ht="12">
      <c r="B49" s="213" t="s">
        <v>983</v>
      </c>
      <c r="C49" s="214">
        <v>1116</v>
      </c>
      <c r="D49" s="217">
        <v>37</v>
      </c>
      <c r="E49" s="215">
        <v>663</v>
      </c>
      <c r="F49" s="215">
        <v>416</v>
      </c>
      <c r="G49" s="215">
        <v>0</v>
      </c>
      <c r="H49" s="215">
        <v>81</v>
      </c>
      <c r="I49" s="215">
        <v>97</v>
      </c>
      <c r="J49" s="215">
        <v>76</v>
      </c>
      <c r="K49" s="215">
        <v>146</v>
      </c>
      <c r="L49" s="215">
        <v>219</v>
      </c>
      <c r="M49" s="215">
        <v>206</v>
      </c>
      <c r="N49" s="215">
        <v>131</v>
      </c>
      <c r="O49" s="215">
        <v>94</v>
      </c>
      <c r="P49" s="216">
        <v>66</v>
      </c>
    </row>
    <row r="50" spans="2:16" ht="12">
      <c r="B50" s="213" t="s">
        <v>984</v>
      </c>
      <c r="C50" s="214">
        <v>1249</v>
      </c>
      <c r="D50" s="217">
        <v>37</v>
      </c>
      <c r="E50" s="215">
        <v>633</v>
      </c>
      <c r="F50" s="215">
        <v>579</v>
      </c>
      <c r="G50" s="215">
        <v>0</v>
      </c>
      <c r="H50" s="215">
        <v>172</v>
      </c>
      <c r="I50" s="215">
        <v>121</v>
      </c>
      <c r="J50" s="215">
        <v>141</v>
      </c>
      <c r="K50" s="215">
        <v>239</v>
      </c>
      <c r="L50" s="215">
        <v>274</v>
      </c>
      <c r="M50" s="215">
        <v>163</v>
      </c>
      <c r="N50" s="215">
        <v>92</v>
      </c>
      <c r="O50" s="215">
        <v>29</v>
      </c>
      <c r="P50" s="216">
        <v>18</v>
      </c>
    </row>
    <row r="51" spans="2:16" ht="12">
      <c r="B51" s="213" t="s">
        <v>985</v>
      </c>
      <c r="C51" s="214">
        <v>3564</v>
      </c>
      <c r="D51" s="217">
        <v>537</v>
      </c>
      <c r="E51" s="215">
        <v>1838</v>
      </c>
      <c r="F51" s="215">
        <v>1189</v>
      </c>
      <c r="G51" s="215">
        <v>7</v>
      </c>
      <c r="H51" s="215">
        <v>374</v>
      </c>
      <c r="I51" s="215">
        <v>381</v>
      </c>
      <c r="J51" s="215">
        <v>361</v>
      </c>
      <c r="K51" s="215">
        <v>462</v>
      </c>
      <c r="L51" s="215">
        <v>767</v>
      </c>
      <c r="M51" s="215">
        <v>608</v>
      </c>
      <c r="N51" s="215">
        <v>365</v>
      </c>
      <c r="O51" s="215">
        <v>164</v>
      </c>
      <c r="P51" s="216">
        <v>75</v>
      </c>
    </row>
    <row r="52" spans="2:16" ht="9" customHeight="1">
      <c r="B52" s="213"/>
      <c r="C52" s="214"/>
      <c r="D52" s="217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6"/>
    </row>
    <row r="53" spans="2:16" ht="12">
      <c r="B53" s="213" t="s">
        <v>1115</v>
      </c>
      <c r="C53" s="214">
        <v>3339</v>
      </c>
      <c r="D53" s="217">
        <v>302</v>
      </c>
      <c r="E53" s="215">
        <v>1998</v>
      </c>
      <c r="F53" s="215">
        <v>1039</v>
      </c>
      <c r="G53" s="215">
        <v>1</v>
      </c>
      <c r="H53" s="215">
        <v>286</v>
      </c>
      <c r="I53" s="215">
        <v>309</v>
      </c>
      <c r="J53" s="215">
        <v>275</v>
      </c>
      <c r="K53" s="215">
        <v>388</v>
      </c>
      <c r="L53" s="215">
        <v>545</v>
      </c>
      <c r="M53" s="215">
        <v>498</v>
      </c>
      <c r="N53" s="215">
        <v>442</v>
      </c>
      <c r="O53" s="215">
        <v>296</v>
      </c>
      <c r="P53" s="216">
        <v>299</v>
      </c>
    </row>
    <row r="54" spans="2:16" ht="12">
      <c r="B54" s="213" t="s">
        <v>987</v>
      </c>
      <c r="C54" s="214">
        <v>1378</v>
      </c>
      <c r="D54" s="217">
        <v>48</v>
      </c>
      <c r="E54" s="215">
        <v>533</v>
      </c>
      <c r="F54" s="215">
        <v>797</v>
      </c>
      <c r="G54" s="215">
        <v>0</v>
      </c>
      <c r="H54" s="215">
        <v>138</v>
      </c>
      <c r="I54" s="215">
        <v>153</v>
      </c>
      <c r="J54" s="215">
        <v>189</v>
      </c>
      <c r="K54" s="215">
        <v>282</v>
      </c>
      <c r="L54" s="215">
        <v>341</v>
      </c>
      <c r="M54" s="215">
        <v>178</v>
      </c>
      <c r="N54" s="215">
        <v>68</v>
      </c>
      <c r="O54" s="215">
        <v>20</v>
      </c>
      <c r="P54" s="216">
        <v>9</v>
      </c>
    </row>
    <row r="55" spans="2:16" ht="12">
      <c r="B55" s="213" t="s">
        <v>988</v>
      </c>
      <c r="C55" s="214">
        <v>3164</v>
      </c>
      <c r="D55" s="217">
        <v>174</v>
      </c>
      <c r="E55" s="215">
        <v>1531</v>
      </c>
      <c r="F55" s="215">
        <v>1459</v>
      </c>
      <c r="G55" s="215">
        <v>2</v>
      </c>
      <c r="H55" s="215">
        <v>525</v>
      </c>
      <c r="I55" s="215">
        <v>467</v>
      </c>
      <c r="J55" s="215">
        <v>453</v>
      </c>
      <c r="K55" s="215">
        <v>598</v>
      </c>
      <c r="L55" s="215">
        <v>689</v>
      </c>
      <c r="M55" s="215">
        <v>305</v>
      </c>
      <c r="N55" s="215">
        <v>91</v>
      </c>
      <c r="O55" s="215">
        <v>24</v>
      </c>
      <c r="P55" s="216">
        <v>10</v>
      </c>
    </row>
    <row r="56" spans="2:16" ht="12">
      <c r="B56" s="213" t="s">
        <v>989</v>
      </c>
      <c r="C56" s="214">
        <v>1818</v>
      </c>
      <c r="D56" s="217">
        <v>125</v>
      </c>
      <c r="E56" s="215">
        <v>966</v>
      </c>
      <c r="F56" s="215">
        <v>727</v>
      </c>
      <c r="G56" s="215">
        <v>1</v>
      </c>
      <c r="H56" s="215">
        <v>199</v>
      </c>
      <c r="I56" s="215">
        <v>229</v>
      </c>
      <c r="J56" s="215">
        <v>178</v>
      </c>
      <c r="K56" s="215">
        <v>230</v>
      </c>
      <c r="L56" s="215">
        <v>370</v>
      </c>
      <c r="M56" s="215">
        <v>256</v>
      </c>
      <c r="N56" s="215">
        <v>194</v>
      </c>
      <c r="O56" s="215">
        <v>111</v>
      </c>
      <c r="P56" s="216">
        <v>50</v>
      </c>
    </row>
    <row r="57" spans="2:16" ht="12">
      <c r="B57" s="213" t="s">
        <v>990</v>
      </c>
      <c r="C57" s="214">
        <v>1184</v>
      </c>
      <c r="D57" s="217">
        <v>44</v>
      </c>
      <c r="E57" s="215">
        <v>569</v>
      </c>
      <c r="F57" s="215">
        <v>571</v>
      </c>
      <c r="G57" s="215">
        <v>0</v>
      </c>
      <c r="H57" s="215">
        <v>138</v>
      </c>
      <c r="I57" s="215">
        <v>143</v>
      </c>
      <c r="J57" s="215">
        <v>108</v>
      </c>
      <c r="K57" s="215">
        <v>129</v>
      </c>
      <c r="L57" s="215">
        <v>177</v>
      </c>
      <c r="M57" s="215">
        <v>135</v>
      </c>
      <c r="N57" s="215">
        <v>117</v>
      </c>
      <c r="O57" s="215">
        <v>106</v>
      </c>
      <c r="P57" s="216">
        <v>131</v>
      </c>
    </row>
    <row r="58" spans="2:16" ht="9" customHeight="1">
      <c r="B58" s="213"/>
      <c r="C58" s="214"/>
      <c r="D58" s="217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6"/>
    </row>
    <row r="59" spans="2:16" ht="12">
      <c r="B59" s="213" t="s">
        <v>991</v>
      </c>
      <c r="C59" s="214">
        <v>2436</v>
      </c>
      <c r="D59" s="217">
        <v>203</v>
      </c>
      <c r="E59" s="215">
        <v>1272</v>
      </c>
      <c r="F59" s="215">
        <v>961</v>
      </c>
      <c r="G59" s="215">
        <v>9</v>
      </c>
      <c r="H59" s="215">
        <v>273</v>
      </c>
      <c r="I59" s="215">
        <v>254</v>
      </c>
      <c r="J59" s="215">
        <v>196</v>
      </c>
      <c r="K59" s="215">
        <v>194</v>
      </c>
      <c r="L59" s="215">
        <v>251</v>
      </c>
      <c r="M59" s="215">
        <v>242</v>
      </c>
      <c r="N59" s="215">
        <v>268</v>
      </c>
      <c r="O59" s="215">
        <v>278</v>
      </c>
      <c r="P59" s="216">
        <v>471</v>
      </c>
    </row>
    <row r="60" spans="2:16" ht="12">
      <c r="B60" s="213" t="s">
        <v>992</v>
      </c>
      <c r="C60" s="214">
        <v>1829</v>
      </c>
      <c r="D60" s="217">
        <v>179</v>
      </c>
      <c r="E60" s="215">
        <v>981</v>
      </c>
      <c r="F60" s="215">
        <v>669</v>
      </c>
      <c r="G60" s="215">
        <v>1</v>
      </c>
      <c r="H60" s="215">
        <v>125</v>
      </c>
      <c r="I60" s="215">
        <v>149</v>
      </c>
      <c r="J60" s="215">
        <v>107</v>
      </c>
      <c r="K60" s="215">
        <v>126</v>
      </c>
      <c r="L60" s="215">
        <v>161</v>
      </c>
      <c r="M60" s="215">
        <v>183</v>
      </c>
      <c r="N60" s="215">
        <v>195</v>
      </c>
      <c r="O60" s="215">
        <v>220</v>
      </c>
      <c r="P60" s="216">
        <v>562</v>
      </c>
    </row>
    <row r="61" spans="2:16" ht="12">
      <c r="B61" s="213" t="s">
        <v>993</v>
      </c>
      <c r="C61" s="214">
        <v>1704</v>
      </c>
      <c r="D61" s="217">
        <v>143</v>
      </c>
      <c r="E61" s="215">
        <v>966</v>
      </c>
      <c r="F61" s="215">
        <v>595</v>
      </c>
      <c r="G61" s="215">
        <v>0</v>
      </c>
      <c r="H61" s="215">
        <v>149</v>
      </c>
      <c r="I61" s="215">
        <v>143</v>
      </c>
      <c r="J61" s="215">
        <v>109</v>
      </c>
      <c r="K61" s="215">
        <v>127</v>
      </c>
      <c r="L61" s="215">
        <v>212</v>
      </c>
      <c r="M61" s="215">
        <v>195</v>
      </c>
      <c r="N61" s="215">
        <v>227</v>
      </c>
      <c r="O61" s="215">
        <v>185</v>
      </c>
      <c r="P61" s="216">
        <v>357</v>
      </c>
    </row>
    <row r="62" spans="2:16" ht="12">
      <c r="B62" s="213" t="s">
        <v>994</v>
      </c>
      <c r="C62" s="214">
        <v>1304</v>
      </c>
      <c r="D62" s="217">
        <v>40</v>
      </c>
      <c r="E62" s="215">
        <v>703</v>
      </c>
      <c r="F62" s="215">
        <v>561</v>
      </c>
      <c r="G62" s="215">
        <v>3</v>
      </c>
      <c r="H62" s="215">
        <v>78</v>
      </c>
      <c r="I62" s="215">
        <v>94</v>
      </c>
      <c r="J62" s="215">
        <v>90</v>
      </c>
      <c r="K62" s="215">
        <v>121</v>
      </c>
      <c r="L62" s="215">
        <v>222</v>
      </c>
      <c r="M62" s="215">
        <v>249</v>
      </c>
      <c r="N62" s="215">
        <v>205</v>
      </c>
      <c r="O62" s="215">
        <v>138</v>
      </c>
      <c r="P62" s="216">
        <v>104</v>
      </c>
    </row>
    <row r="63" spans="2:16" ht="12">
      <c r="B63" s="213" t="s">
        <v>995</v>
      </c>
      <c r="C63" s="214">
        <v>1169</v>
      </c>
      <c r="D63" s="217">
        <v>69</v>
      </c>
      <c r="E63" s="215">
        <v>735</v>
      </c>
      <c r="F63" s="215">
        <v>365</v>
      </c>
      <c r="G63" s="215">
        <v>1</v>
      </c>
      <c r="H63" s="215">
        <v>118</v>
      </c>
      <c r="I63" s="215">
        <v>93</v>
      </c>
      <c r="J63" s="215">
        <v>67</v>
      </c>
      <c r="K63" s="215">
        <v>72</v>
      </c>
      <c r="L63" s="215">
        <v>93</v>
      </c>
      <c r="M63" s="215">
        <v>98</v>
      </c>
      <c r="N63" s="215">
        <v>96</v>
      </c>
      <c r="O63" s="215">
        <v>138</v>
      </c>
      <c r="P63" s="216">
        <v>393</v>
      </c>
    </row>
    <row r="64" spans="2:16" ht="9" customHeight="1">
      <c r="B64" s="213"/>
      <c r="C64" s="214"/>
      <c r="D64" s="217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6"/>
    </row>
    <row r="65" spans="2:16" ht="12">
      <c r="B65" s="213" t="s">
        <v>996</v>
      </c>
      <c r="C65" s="214">
        <v>1075</v>
      </c>
      <c r="D65" s="217">
        <v>9</v>
      </c>
      <c r="E65" s="215">
        <v>426</v>
      </c>
      <c r="F65" s="215">
        <v>640</v>
      </c>
      <c r="G65" s="215">
        <v>4</v>
      </c>
      <c r="H65" s="215">
        <v>138</v>
      </c>
      <c r="I65" s="215">
        <v>123</v>
      </c>
      <c r="J65" s="215">
        <v>99</v>
      </c>
      <c r="K65" s="215">
        <v>156</v>
      </c>
      <c r="L65" s="215">
        <v>250</v>
      </c>
      <c r="M65" s="215">
        <v>179</v>
      </c>
      <c r="N65" s="215">
        <v>90</v>
      </c>
      <c r="O65" s="215">
        <v>24</v>
      </c>
      <c r="P65" s="216">
        <v>12</v>
      </c>
    </row>
    <row r="66" spans="2:16" ht="12">
      <c r="B66" s="213" t="s">
        <v>997</v>
      </c>
      <c r="C66" s="214">
        <v>1373</v>
      </c>
      <c r="D66" s="217">
        <v>33</v>
      </c>
      <c r="E66" s="215">
        <v>340</v>
      </c>
      <c r="F66" s="215">
        <v>1000</v>
      </c>
      <c r="G66" s="215">
        <v>3</v>
      </c>
      <c r="H66" s="215">
        <v>312</v>
      </c>
      <c r="I66" s="215">
        <v>286</v>
      </c>
      <c r="J66" s="215">
        <v>214</v>
      </c>
      <c r="K66" s="215">
        <v>230</v>
      </c>
      <c r="L66" s="215">
        <v>220</v>
      </c>
      <c r="M66" s="215">
        <v>83</v>
      </c>
      <c r="N66" s="215">
        <v>18</v>
      </c>
      <c r="O66" s="215">
        <v>6</v>
      </c>
      <c r="P66" s="216">
        <v>1</v>
      </c>
    </row>
    <row r="67" spans="2:16" ht="12">
      <c r="B67" s="213" t="s">
        <v>998</v>
      </c>
      <c r="C67" s="214">
        <v>2789</v>
      </c>
      <c r="D67" s="217">
        <v>204</v>
      </c>
      <c r="E67" s="215">
        <v>1150</v>
      </c>
      <c r="F67" s="215">
        <v>1435</v>
      </c>
      <c r="G67" s="215">
        <v>20</v>
      </c>
      <c r="H67" s="215">
        <v>418</v>
      </c>
      <c r="I67" s="215">
        <v>303</v>
      </c>
      <c r="J67" s="215">
        <v>263</v>
      </c>
      <c r="K67" s="215">
        <v>305</v>
      </c>
      <c r="L67" s="215">
        <v>382</v>
      </c>
      <c r="M67" s="215">
        <v>328</v>
      </c>
      <c r="N67" s="215">
        <v>254</v>
      </c>
      <c r="O67" s="215">
        <v>183</v>
      </c>
      <c r="P67" s="216">
        <v>333</v>
      </c>
    </row>
    <row r="68" spans="2:16" ht="12">
      <c r="B68" s="213" t="s">
        <v>999</v>
      </c>
      <c r="C68" s="214">
        <v>1095</v>
      </c>
      <c r="D68" s="217">
        <v>54</v>
      </c>
      <c r="E68" s="215">
        <v>438</v>
      </c>
      <c r="F68" s="215">
        <v>603</v>
      </c>
      <c r="G68" s="215">
        <v>1</v>
      </c>
      <c r="H68" s="215">
        <v>157</v>
      </c>
      <c r="I68" s="215">
        <v>128</v>
      </c>
      <c r="J68" s="215">
        <v>112</v>
      </c>
      <c r="K68" s="215">
        <v>135</v>
      </c>
      <c r="L68" s="215">
        <v>161</v>
      </c>
      <c r="M68" s="215">
        <v>127</v>
      </c>
      <c r="N68" s="215">
        <v>111</v>
      </c>
      <c r="O68" s="215">
        <v>81</v>
      </c>
      <c r="P68" s="216">
        <v>82</v>
      </c>
    </row>
    <row r="69" spans="2:16" ht="12">
      <c r="B69" s="213" t="s">
        <v>1000</v>
      </c>
      <c r="C69" s="214">
        <v>877</v>
      </c>
      <c r="D69" s="217">
        <v>82</v>
      </c>
      <c r="E69" s="215">
        <v>376</v>
      </c>
      <c r="F69" s="215">
        <v>419</v>
      </c>
      <c r="G69" s="215">
        <v>2</v>
      </c>
      <c r="H69" s="215">
        <v>119</v>
      </c>
      <c r="I69" s="215">
        <v>123</v>
      </c>
      <c r="J69" s="215">
        <v>76</v>
      </c>
      <c r="K69" s="215">
        <v>79</v>
      </c>
      <c r="L69" s="215">
        <v>125</v>
      </c>
      <c r="M69" s="215">
        <v>109</v>
      </c>
      <c r="N69" s="215">
        <v>98</v>
      </c>
      <c r="O69" s="215">
        <v>69</v>
      </c>
      <c r="P69" s="216">
        <v>77</v>
      </c>
    </row>
    <row r="70" spans="2:16" ht="12">
      <c r="B70" s="219" t="s">
        <v>1001</v>
      </c>
      <c r="C70" s="220">
        <v>1191</v>
      </c>
      <c r="D70" s="221">
        <v>121</v>
      </c>
      <c r="E70" s="222">
        <v>467</v>
      </c>
      <c r="F70" s="222">
        <v>603</v>
      </c>
      <c r="G70" s="222">
        <v>0</v>
      </c>
      <c r="H70" s="222">
        <v>170</v>
      </c>
      <c r="I70" s="222">
        <v>156</v>
      </c>
      <c r="J70" s="222">
        <v>121</v>
      </c>
      <c r="K70" s="222">
        <v>142</v>
      </c>
      <c r="L70" s="222">
        <v>188</v>
      </c>
      <c r="M70" s="222">
        <v>150</v>
      </c>
      <c r="N70" s="222">
        <v>106</v>
      </c>
      <c r="O70" s="222">
        <v>71</v>
      </c>
      <c r="P70" s="223">
        <v>87</v>
      </c>
    </row>
    <row r="71" spans="2:16" ht="12">
      <c r="B71" s="224" t="s">
        <v>1116</v>
      </c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</row>
    <row r="72" spans="2:16" ht="12">
      <c r="B72" s="224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</row>
    <row r="73" spans="2:16" ht="12">
      <c r="B73" s="224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</row>
    <row r="74" spans="2:16" ht="12">
      <c r="B74" s="224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</row>
    <row r="75" spans="2:16" ht="12">
      <c r="B75" s="224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</row>
    <row r="76" spans="2:16" ht="12">
      <c r="B76" s="224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</row>
    <row r="77" spans="2:16" ht="12">
      <c r="B77" s="224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</row>
    <row r="78" spans="2:16" ht="12">
      <c r="B78" s="224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</row>
    <row r="79" spans="2:16" ht="12">
      <c r="B79" s="224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</row>
    <row r="80" spans="2:16" ht="12">
      <c r="B80" s="224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</row>
    <row r="81" spans="2:16" ht="12">
      <c r="B81" s="224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</row>
    <row r="82" spans="2:16" ht="12">
      <c r="B82" s="224"/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</row>
    <row r="83" spans="2:16" ht="12">
      <c r="B83" s="224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</row>
    <row r="84" spans="2:16" ht="12">
      <c r="B84" s="224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</row>
    <row r="85" spans="2:16" ht="12">
      <c r="B85" s="224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</row>
    <row r="86" spans="2:16" ht="12">
      <c r="B86" s="224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</row>
    <row r="87" spans="2:16" ht="12">
      <c r="B87" s="224"/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</row>
    <row r="88" spans="2:16" ht="12">
      <c r="B88" s="224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</row>
    <row r="89" spans="2:16" ht="12">
      <c r="B89" s="224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</row>
    <row r="90" spans="2:16" ht="12">
      <c r="B90" s="224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</row>
    <row r="91" spans="2:16" ht="12">
      <c r="B91" s="224"/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</row>
    <row r="92" spans="2:16" ht="12">
      <c r="B92" s="224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</row>
    <row r="93" spans="2:16" ht="12">
      <c r="B93" s="224"/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</row>
    <row r="94" spans="2:16" ht="12">
      <c r="B94" s="224"/>
      <c r="C94" s="225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</row>
    <row r="95" spans="2:16" ht="12">
      <c r="B95" s="224"/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</row>
    <row r="96" spans="2:16" ht="12">
      <c r="B96" s="224"/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</row>
    <row r="97" spans="2:16" ht="12">
      <c r="B97" s="224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</row>
    <row r="98" spans="2:16" ht="12">
      <c r="B98" s="224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</row>
    <row r="99" spans="2:16" ht="12">
      <c r="B99" s="224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</row>
    <row r="100" spans="2:16" ht="12">
      <c r="B100" s="224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</row>
    <row r="101" spans="2:16" ht="12">
      <c r="B101" s="224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</row>
    <row r="102" spans="2:16" ht="12">
      <c r="B102" s="224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</row>
    <row r="103" spans="2:16" ht="12">
      <c r="B103" s="224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</row>
    <row r="104" spans="2:16" ht="12">
      <c r="B104" s="224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</row>
    <row r="105" spans="2:16" ht="12">
      <c r="B105" s="224"/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</row>
    <row r="106" spans="2:16" ht="12">
      <c r="B106" s="224"/>
      <c r="C106" s="225"/>
      <c r="D106" s="225"/>
      <c r="E106" s="225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</row>
    <row r="107" spans="2:16" ht="12">
      <c r="B107" s="224"/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</row>
    <row r="108" spans="2:16" ht="12">
      <c r="B108" s="224"/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</row>
    <row r="109" spans="2:16" ht="12">
      <c r="B109" s="224"/>
      <c r="C109" s="225"/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</row>
    <row r="110" spans="2:16" ht="12">
      <c r="B110" s="224"/>
      <c r="C110" s="225"/>
      <c r="D110" s="225"/>
      <c r="E110" s="225"/>
      <c r="F110" s="225"/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</row>
    <row r="111" spans="2:16" ht="12">
      <c r="B111" s="224"/>
      <c r="C111" s="225"/>
      <c r="D111" s="225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</row>
    <row r="112" spans="2:16" ht="12">
      <c r="B112" s="224"/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</row>
    <row r="113" spans="2:16" ht="12">
      <c r="B113" s="224"/>
      <c r="C113" s="225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</row>
    <row r="114" spans="2:16" ht="12">
      <c r="B114" s="224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</row>
    <row r="115" spans="2:16" ht="12">
      <c r="B115" s="224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</row>
    <row r="116" spans="2:16" ht="12">
      <c r="B116" s="224"/>
      <c r="C116" s="225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</row>
    <row r="117" spans="2:16" ht="12">
      <c r="B117" s="224"/>
      <c r="C117" s="225"/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</row>
    <row r="118" spans="2:16" ht="12">
      <c r="B118" s="224"/>
      <c r="C118" s="225"/>
      <c r="D118" s="225"/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</row>
    <row r="119" spans="2:16" ht="12">
      <c r="B119" s="224"/>
      <c r="C119" s="225"/>
      <c r="D119" s="225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</row>
    <row r="120" spans="2:16" ht="12">
      <c r="B120" s="224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</row>
  </sheetData>
  <mergeCells count="5">
    <mergeCell ref="G4:P4"/>
    <mergeCell ref="B4:B5"/>
    <mergeCell ref="C4:C5"/>
    <mergeCell ref="E4:F4"/>
    <mergeCell ref="D4:D5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BS361"/>
  <sheetViews>
    <sheetView workbookViewId="0" topLeftCell="A1">
      <selection activeCell="A1" sqref="A1"/>
    </sheetView>
  </sheetViews>
  <sheetFormatPr defaultColWidth="9.00390625" defaultRowHeight="13.5"/>
  <cols>
    <col min="1" max="1" width="2.625" style="226" customWidth="1"/>
    <col min="2" max="2" width="2.625" style="228" customWidth="1"/>
    <col min="3" max="3" width="10.625" style="228" customWidth="1"/>
    <col min="4" max="4" width="9.25390625" style="229" bestFit="1" customWidth="1"/>
    <col min="5" max="5" width="11.875" style="226" bestFit="1" customWidth="1"/>
    <col min="6" max="6" width="9.25390625" style="226" bestFit="1" customWidth="1"/>
    <col min="7" max="7" width="12.75390625" style="226" bestFit="1" customWidth="1"/>
    <col min="8" max="8" width="9.00390625" style="226" customWidth="1"/>
    <col min="9" max="9" width="10.75390625" style="226" bestFit="1" customWidth="1"/>
    <col min="10" max="10" width="8.125" style="226" bestFit="1" customWidth="1"/>
    <col min="11" max="11" width="9.00390625" style="226" bestFit="1" customWidth="1"/>
    <col min="12" max="12" width="8.125" style="226" bestFit="1" customWidth="1"/>
    <col min="13" max="13" width="9.00390625" style="226" bestFit="1" customWidth="1"/>
    <col min="14" max="14" width="7.25390625" style="226" bestFit="1" customWidth="1"/>
    <col min="15" max="16" width="9.00390625" style="226" bestFit="1" customWidth="1"/>
    <col min="17" max="17" width="10.75390625" style="226" bestFit="1" customWidth="1"/>
    <col min="18" max="18" width="9.00390625" style="226" bestFit="1" customWidth="1"/>
    <col min="19" max="19" width="10.75390625" style="226" bestFit="1" customWidth="1"/>
    <col min="20" max="25" width="9.625" style="226" customWidth="1"/>
    <col min="26" max="26" width="8.375" style="226" customWidth="1"/>
    <col min="27" max="27" width="11.125" style="226" customWidth="1"/>
    <col min="28" max="16384" width="9.00390625" style="226" customWidth="1"/>
  </cols>
  <sheetData>
    <row r="2" ht="14.25">
      <c r="B2" s="227" t="s">
        <v>1163</v>
      </c>
    </row>
    <row r="3" spans="26:27" ht="12">
      <c r="Z3" s="1289" t="s">
        <v>1125</v>
      </c>
      <c r="AA3" s="226" t="s">
        <v>1126</v>
      </c>
    </row>
    <row r="4" spans="2:27" ht="12.75" thickBot="1">
      <c r="B4" s="230"/>
      <c r="C4" s="230"/>
      <c r="X4" s="229"/>
      <c r="Z4" s="1290"/>
      <c r="AA4" s="231" t="s">
        <v>1127</v>
      </c>
    </row>
    <row r="5" spans="2:27" ht="14.25" customHeight="1" thickTop="1">
      <c r="B5" s="1291" t="s">
        <v>1128</v>
      </c>
      <c r="C5" s="1286"/>
      <c r="D5" s="1304" t="s">
        <v>1129</v>
      </c>
      <c r="E5" s="1305"/>
      <c r="F5" s="1312" t="s">
        <v>1130</v>
      </c>
      <c r="G5" s="1313"/>
      <c r="H5" s="1312" t="s">
        <v>1131</v>
      </c>
      <c r="I5" s="1314"/>
      <c r="J5" s="1314"/>
      <c r="K5" s="1314"/>
      <c r="L5" s="1314"/>
      <c r="M5" s="1314"/>
      <c r="N5" s="1314"/>
      <c r="O5" s="1313"/>
      <c r="P5" s="1312" t="s">
        <v>1132</v>
      </c>
      <c r="Q5" s="1315"/>
      <c r="R5" s="1315"/>
      <c r="S5" s="1315"/>
      <c r="T5" s="1315"/>
      <c r="U5" s="1315"/>
      <c r="V5" s="1315"/>
      <c r="W5" s="1315"/>
      <c r="X5" s="1316" t="s">
        <v>1133</v>
      </c>
      <c r="Y5" s="1317"/>
      <c r="Z5" s="1317"/>
      <c r="AA5" s="1318"/>
    </row>
    <row r="6" spans="2:27" ht="13.5">
      <c r="B6" s="1292"/>
      <c r="C6" s="1286"/>
      <c r="D6" s="1301" t="s">
        <v>1134</v>
      </c>
      <c r="E6" s="1306" t="s">
        <v>1135</v>
      </c>
      <c r="F6" s="1301" t="s">
        <v>1134</v>
      </c>
      <c r="G6" s="1309" t="s">
        <v>1136</v>
      </c>
      <c r="H6" s="1297" t="s">
        <v>1137</v>
      </c>
      <c r="I6" s="1298"/>
      <c r="J6" s="1297" t="s">
        <v>1138</v>
      </c>
      <c r="K6" s="1298"/>
      <c r="L6" s="1297" t="s">
        <v>1139</v>
      </c>
      <c r="M6" s="1298"/>
      <c r="N6" s="1299" t="s">
        <v>1140</v>
      </c>
      <c r="O6" s="1300"/>
      <c r="P6" s="1299" t="s">
        <v>1141</v>
      </c>
      <c r="Q6" s="1300"/>
      <c r="R6" s="1299" t="s">
        <v>1142</v>
      </c>
      <c r="S6" s="1329"/>
      <c r="T6" s="1330"/>
      <c r="U6" s="1331"/>
      <c r="V6" s="1325" t="s">
        <v>1143</v>
      </c>
      <c r="W6" s="1326"/>
      <c r="X6" s="1319"/>
      <c r="Y6" s="1320"/>
      <c r="Z6" s="1320"/>
      <c r="AA6" s="1321"/>
    </row>
    <row r="7" spans="2:27" ht="21" customHeight="1">
      <c r="B7" s="1292"/>
      <c r="C7" s="1286"/>
      <c r="D7" s="1302"/>
      <c r="E7" s="1307"/>
      <c r="F7" s="1302"/>
      <c r="G7" s="1310"/>
      <c r="H7" s="1306" t="s">
        <v>1118</v>
      </c>
      <c r="I7" s="1306" t="s">
        <v>1144</v>
      </c>
      <c r="J7" s="1306" t="s">
        <v>1118</v>
      </c>
      <c r="K7" s="1306" t="s">
        <v>1144</v>
      </c>
      <c r="L7" s="1306" t="s">
        <v>1118</v>
      </c>
      <c r="M7" s="1306" t="s">
        <v>1144</v>
      </c>
      <c r="N7" s="1306" t="s">
        <v>1118</v>
      </c>
      <c r="O7" s="1306" t="s">
        <v>1144</v>
      </c>
      <c r="P7" s="1306" t="s">
        <v>1118</v>
      </c>
      <c r="Q7" s="1306" t="s">
        <v>1144</v>
      </c>
      <c r="R7" s="1311" t="s">
        <v>1118</v>
      </c>
      <c r="S7" s="1311" t="s">
        <v>1144</v>
      </c>
      <c r="T7" s="1322" t="s">
        <v>1145</v>
      </c>
      <c r="U7" s="1323"/>
      <c r="V7" s="1327"/>
      <c r="W7" s="1328"/>
      <c r="X7" s="1322" t="s">
        <v>1146</v>
      </c>
      <c r="Y7" s="1323"/>
      <c r="Z7" s="1322" t="s">
        <v>1132</v>
      </c>
      <c r="AA7" s="1324"/>
    </row>
    <row r="8" spans="2:27" ht="15" customHeight="1">
      <c r="B8" s="1293"/>
      <c r="C8" s="1294"/>
      <c r="D8" s="1303"/>
      <c r="E8" s="1308"/>
      <c r="F8" s="1303"/>
      <c r="G8" s="1310"/>
      <c r="H8" s="1308"/>
      <c r="I8" s="1308"/>
      <c r="J8" s="1308"/>
      <c r="K8" s="1308"/>
      <c r="L8" s="1308"/>
      <c r="M8" s="1308"/>
      <c r="N8" s="1308"/>
      <c r="O8" s="1308"/>
      <c r="P8" s="1308"/>
      <c r="Q8" s="1308"/>
      <c r="R8" s="1308"/>
      <c r="S8" s="1308"/>
      <c r="T8" s="232" t="s">
        <v>1118</v>
      </c>
      <c r="U8" s="232" t="s">
        <v>1147</v>
      </c>
      <c r="V8" s="233" t="s">
        <v>1118</v>
      </c>
      <c r="W8" s="233" t="s">
        <v>1119</v>
      </c>
      <c r="X8" s="232" t="s">
        <v>1134</v>
      </c>
      <c r="Y8" s="232" t="s">
        <v>1148</v>
      </c>
      <c r="Z8" s="232" t="s">
        <v>1134</v>
      </c>
      <c r="AA8" s="232" t="s">
        <v>1148</v>
      </c>
    </row>
    <row r="9" spans="2:31" s="234" customFormat="1" ht="14.25" customHeight="1">
      <c r="B9" s="1295" t="s">
        <v>1149</v>
      </c>
      <c r="C9" s="1296"/>
      <c r="D9" s="235">
        <v>115215</v>
      </c>
      <c r="E9" s="236">
        <v>13338395</v>
      </c>
      <c r="F9" s="236" t="s">
        <v>1150</v>
      </c>
      <c r="G9" s="236">
        <v>9768399</v>
      </c>
      <c r="H9" s="236" t="s">
        <v>1150</v>
      </c>
      <c r="I9" s="236">
        <v>1300195</v>
      </c>
      <c r="J9" s="236">
        <v>29748</v>
      </c>
      <c r="K9" s="236">
        <v>723200</v>
      </c>
      <c r="L9" s="236">
        <v>25484</v>
      </c>
      <c r="M9" s="236">
        <v>562088</v>
      </c>
      <c r="N9" s="236">
        <v>1168</v>
      </c>
      <c r="O9" s="236">
        <v>14847</v>
      </c>
      <c r="P9" s="236" t="s">
        <v>1150</v>
      </c>
      <c r="Q9" s="236" t="s">
        <v>1150</v>
      </c>
      <c r="R9" s="236" t="s">
        <v>1150</v>
      </c>
      <c r="S9" s="236">
        <v>2269801</v>
      </c>
      <c r="T9" s="236">
        <v>12779</v>
      </c>
      <c r="U9" s="236">
        <v>502483</v>
      </c>
      <c r="V9" s="236">
        <v>2518</v>
      </c>
      <c r="W9" s="236">
        <v>68061</v>
      </c>
      <c r="X9" s="237" t="s">
        <v>1150</v>
      </c>
      <c r="Y9" s="237" t="s">
        <v>1150</v>
      </c>
      <c r="Z9" s="237" t="s">
        <v>1150</v>
      </c>
      <c r="AA9" s="238" t="s">
        <v>1150</v>
      </c>
      <c r="AB9" s="239"/>
      <c r="AC9" s="239"/>
      <c r="AD9" s="239"/>
      <c r="AE9" s="239"/>
    </row>
    <row r="10" spans="2:31" s="234" customFormat="1" ht="14.25" customHeight="1">
      <c r="B10" s="1287" t="s">
        <v>1120</v>
      </c>
      <c r="C10" s="1288"/>
      <c r="D10" s="240">
        <v>114291</v>
      </c>
      <c r="E10" s="237">
        <v>13216332</v>
      </c>
      <c r="F10" s="237">
        <v>105534</v>
      </c>
      <c r="G10" s="237">
        <v>9803051</v>
      </c>
      <c r="H10" s="237">
        <v>46437</v>
      </c>
      <c r="I10" s="237">
        <v>1264367</v>
      </c>
      <c r="J10" s="237">
        <v>29113</v>
      </c>
      <c r="K10" s="237">
        <v>738100</v>
      </c>
      <c r="L10" s="237">
        <v>22669</v>
      </c>
      <c r="M10" s="237">
        <v>515770</v>
      </c>
      <c r="N10" s="237">
        <v>717</v>
      </c>
      <c r="O10" s="237">
        <v>10497</v>
      </c>
      <c r="P10" s="237">
        <v>105380</v>
      </c>
      <c r="Q10" s="237">
        <v>2148914</v>
      </c>
      <c r="R10" s="237" t="s">
        <v>1150</v>
      </c>
      <c r="S10" s="237">
        <v>2082583</v>
      </c>
      <c r="T10" s="237">
        <v>3148</v>
      </c>
      <c r="U10" s="237">
        <v>67725</v>
      </c>
      <c r="V10" s="237">
        <v>2600</v>
      </c>
      <c r="W10" s="237">
        <v>72564</v>
      </c>
      <c r="X10" s="237" t="s">
        <v>1150</v>
      </c>
      <c r="Y10" s="237">
        <v>8291</v>
      </c>
      <c r="Z10" s="237" t="s">
        <v>1150</v>
      </c>
      <c r="AA10" s="241">
        <v>41715</v>
      </c>
      <c r="AB10" s="239"/>
      <c r="AC10" s="239"/>
      <c r="AD10" s="239"/>
      <c r="AE10" s="239"/>
    </row>
    <row r="11" spans="2:31" ht="14.25" customHeight="1">
      <c r="B11" s="1287" t="s">
        <v>1151</v>
      </c>
      <c r="C11" s="1288"/>
      <c r="D11" s="240">
        <v>113599</v>
      </c>
      <c r="E11" s="237">
        <v>13175431</v>
      </c>
      <c r="F11" s="237">
        <v>105433</v>
      </c>
      <c r="G11" s="237">
        <v>9867744</v>
      </c>
      <c r="H11" s="237">
        <v>44854</v>
      </c>
      <c r="I11" s="237">
        <v>1239516</v>
      </c>
      <c r="J11" s="237">
        <v>28005</v>
      </c>
      <c r="K11" s="237">
        <v>722916</v>
      </c>
      <c r="L11" s="237">
        <v>21267</v>
      </c>
      <c r="M11" s="237">
        <v>500032</v>
      </c>
      <c r="N11" s="237">
        <v>1120</v>
      </c>
      <c r="O11" s="237">
        <v>16568</v>
      </c>
      <c r="P11" s="237">
        <v>104157</v>
      </c>
      <c r="Q11" s="237">
        <v>2068171</v>
      </c>
      <c r="R11" s="237" t="s">
        <v>1150</v>
      </c>
      <c r="S11" s="237">
        <v>1996217</v>
      </c>
      <c r="T11" s="237">
        <v>2939</v>
      </c>
      <c r="U11" s="237">
        <v>71289</v>
      </c>
      <c r="V11" s="237" t="s">
        <v>1150</v>
      </c>
      <c r="W11" s="237" t="s">
        <v>1150</v>
      </c>
      <c r="X11" s="237">
        <v>1691</v>
      </c>
      <c r="Y11" s="237">
        <v>20239</v>
      </c>
      <c r="Z11" s="237">
        <v>5526</v>
      </c>
      <c r="AA11" s="241">
        <v>73183</v>
      </c>
      <c r="AB11" s="242"/>
      <c r="AC11" s="242"/>
      <c r="AD11" s="242"/>
      <c r="AE11" s="242"/>
    </row>
    <row r="12" spans="2:31" ht="14.25" customHeight="1">
      <c r="B12" s="1287" t="s">
        <v>1121</v>
      </c>
      <c r="C12" s="1288"/>
      <c r="D12" s="240">
        <v>113073</v>
      </c>
      <c r="E12" s="237">
        <v>13199078</v>
      </c>
      <c r="F12" s="237">
        <v>105385</v>
      </c>
      <c r="G12" s="237">
        <v>10010510</v>
      </c>
      <c r="H12" s="237">
        <v>43891</v>
      </c>
      <c r="I12" s="237">
        <v>1225146</v>
      </c>
      <c r="J12" s="237">
        <v>27642</v>
      </c>
      <c r="K12" s="237">
        <v>720363</v>
      </c>
      <c r="L12" s="237">
        <v>20395</v>
      </c>
      <c r="M12" s="237">
        <v>490270</v>
      </c>
      <c r="N12" s="237">
        <v>949</v>
      </c>
      <c r="O12" s="237">
        <v>14513</v>
      </c>
      <c r="P12" s="237">
        <v>102840</v>
      </c>
      <c r="Q12" s="237">
        <v>1963422</v>
      </c>
      <c r="R12" s="237" t="s">
        <v>1150</v>
      </c>
      <c r="S12" s="237">
        <v>1892651</v>
      </c>
      <c r="T12" s="237">
        <v>2994</v>
      </c>
      <c r="U12" s="237">
        <v>75103</v>
      </c>
      <c r="V12" s="237" t="s">
        <v>1150</v>
      </c>
      <c r="W12" s="237" t="s">
        <v>1150</v>
      </c>
      <c r="X12" s="237">
        <v>1683</v>
      </c>
      <c r="Y12" s="237">
        <v>23989</v>
      </c>
      <c r="Z12" s="237">
        <v>6183</v>
      </c>
      <c r="AA12" s="241">
        <v>90704</v>
      </c>
      <c r="AB12" s="242"/>
      <c r="AC12" s="242"/>
      <c r="AD12" s="242"/>
      <c r="AE12" s="242"/>
    </row>
    <row r="13" spans="2:31" ht="14.25" customHeight="1">
      <c r="B13" s="1287" t="s">
        <v>1122</v>
      </c>
      <c r="C13" s="1288"/>
      <c r="D13" s="240">
        <v>112347</v>
      </c>
      <c r="E13" s="237">
        <v>13396401</v>
      </c>
      <c r="F13" s="237">
        <v>104851</v>
      </c>
      <c r="G13" s="237">
        <v>10294511</v>
      </c>
      <c r="H13" s="237">
        <v>45208</v>
      </c>
      <c r="I13" s="237">
        <v>1316971</v>
      </c>
      <c r="J13" s="237">
        <v>29191</v>
      </c>
      <c r="K13" s="237">
        <v>770774</v>
      </c>
      <c r="L13" s="237">
        <v>19079</v>
      </c>
      <c r="M13" s="237">
        <v>484181</v>
      </c>
      <c r="N13" s="237">
        <v>3162</v>
      </c>
      <c r="O13" s="237">
        <v>62016</v>
      </c>
      <c r="P13" s="237">
        <v>101992</v>
      </c>
      <c r="Q13" s="237">
        <v>1784919</v>
      </c>
      <c r="R13" s="237">
        <v>101375</v>
      </c>
      <c r="S13" s="237">
        <v>1558951</v>
      </c>
      <c r="T13" s="237">
        <v>3053</v>
      </c>
      <c r="U13" s="237">
        <v>48793</v>
      </c>
      <c r="V13" s="237">
        <v>2178</v>
      </c>
      <c r="W13" s="237">
        <v>72111</v>
      </c>
      <c r="X13" s="237">
        <v>1250</v>
      </c>
      <c r="Y13" s="237">
        <v>20072</v>
      </c>
      <c r="Z13" s="237">
        <v>10451</v>
      </c>
      <c r="AA13" s="241">
        <v>153857</v>
      </c>
      <c r="AB13" s="242"/>
      <c r="AC13" s="242"/>
      <c r="AD13" s="242"/>
      <c r="AE13" s="242"/>
    </row>
    <row r="14" spans="2:31" ht="14.25" customHeight="1">
      <c r="B14" s="1287" t="s">
        <v>1123</v>
      </c>
      <c r="C14" s="1288"/>
      <c r="D14" s="240">
        <v>111338</v>
      </c>
      <c r="E14" s="237">
        <v>13342739</v>
      </c>
      <c r="F14" s="237">
        <v>104187</v>
      </c>
      <c r="G14" s="237">
        <v>10341500</v>
      </c>
      <c r="H14" s="237">
        <v>44315</v>
      </c>
      <c r="I14" s="237">
        <v>1311832</v>
      </c>
      <c r="J14" s="237">
        <v>29083</v>
      </c>
      <c r="K14" s="237">
        <v>776855</v>
      </c>
      <c r="L14" s="237">
        <v>18183</v>
      </c>
      <c r="M14" s="237">
        <v>475336</v>
      </c>
      <c r="N14" s="237">
        <v>2953</v>
      </c>
      <c r="O14" s="237">
        <v>59641</v>
      </c>
      <c r="P14" s="237">
        <v>100158</v>
      </c>
      <c r="Q14" s="237">
        <v>1689407</v>
      </c>
      <c r="R14" s="237">
        <v>99080</v>
      </c>
      <c r="S14" s="237">
        <v>1424013</v>
      </c>
      <c r="T14" s="237">
        <v>3789</v>
      </c>
      <c r="U14" s="237">
        <v>65361</v>
      </c>
      <c r="V14" s="237">
        <v>2932</v>
      </c>
      <c r="W14" s="237">
        <v>89627</v>
      </c>
      <c r="X14" s="237">
        <v>57402</v>
      </c>
      <c r="Y14" s="237">
        <v>703819</v>
      </c>
      <c r="Z14" s="237">
        <v>12911</v>
      </c>
      <c r="AA14" s="241">
        <v>175767</v>
      </c>
      <c r="AB14" s="242"/>
      <c r="AC14" s="242"/>
      <c r="AD14" s="242"/>
      <c r="AE14" s="242"/>
    </row>
    <row r="15" spans="2:27" ht="12.75" customHeight="1">
      <c r="B15" s="1287" t="s">
        <v>1124</v>
      </c>
      <c r="C15" s="1288"/>
      <c r="D15" s="240">
        <v>110116</v>
      </c>
      <c r="E15" s="237">
        <v>13301408</v>
      </c>
      <c r="F15" s="237">
        <v>103235</v>
      </c>
      <c r="G15" s="237">
        <v>10307941</v>
      </c>
      <c r="H15" s="237">
        <v>44585</v>
      </c>
      <c r="I15" s="237">
        <v>1356618</v>
      </c>
      <c r="J15" s="237">
        <v>29963</v>
      </c>
      <c r="K15" s="237">
        <v>827876</v>
      </c>
      <c r="L15" s="237">
        <v>17314</v>
      </c>
      <c r="M15" s="237">
        <v>466389</v>
      </c>
      <c r="N15" s="237">
        <v>2891</v>
      </c>
      <c r="O15" s="237">
        <v>62353</v>
      </c>
      <c r="P15" s="237">
        <v>99026</v>
      </c>
      <c r="Q15" s="237">
        <v>1636849</v>
      </c>
      <c r="R15" s="237">
        <v>97771</v>
      </c>
      <c r="S15" s="237">
        <v>1356106</v>
      </c>
      <c r="T15" s="237">
        <v>2683</v>
      </c>
      <c r="U15" s="237">
        <v>49410</v>
      </c>
      <c r="V15" s="237">
        <v>3043</v>
      </c>
      <c r="W15" s="237">
        <v>101309</v>
      </c>
      <c r="X15" s="237">
        <v>48952</v>
      </c>
      <c r="Y15" s="237">
        <v>791079</v>
      </c>
      <c r="Z15" s="237">
        <v>13314</v>
      </c>
      <c r="AA15" s="241">
        <v>179434</v>
      </c>
    </row>
    <row r="16" spans="2:71" ht="8.25" customHeight="1">
      <c r="B16" s="243"/>
      <c r="C16" s="244"/>
      <c r="D16" s="245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7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</row>
    <row r="17" spans="2:71" s="248" customFormat="1" ht="15" customHeight="1">
      <c r="B17" s="1284" t="s">
        <v>1129</v>
      </c>
      <c r="C17" s="1286"/>
      <c r="D17" s="249">
        <v>110116</v>
      </c>
      <c r="E17" s="250">
        <v>13301408</v>
      </c>
      <c r="F17" s="250">
        <v>103235</v>
      </c>
      <c r="G17" s="250">
        <v>10307941</v>
      </c>
      <c r="H17" s="250">
        <v>44585</v>
      </c>
      <c r="I17" s="250">
        <v>1356618</v>
      </c>
      <c r="J17" s="250">
        <v>29963</v>
      </c>
      <c r="K17" s="250">
        <v>827876</v>
      </c>
      <c r="L17" s="250">
        <v>17314</v>
      </c>
      <c r="M17" s="250">
        <v>466389</v>
      </c>
      <c r="N17" s="250">
        <v>2891</v>
      </c>
      <c r="O17" s="250">
        <v>62353</v>
      </c>
      <c r="P17" s="250">
        <v>99026</v>
      </c>
      <c r="Q17" s="250">
        <v>1636849</v>
      </c>
      <c r="R17" s="250">
        <v>97771</v>
      </c>
      <c r="S17" s="250">
        <v>1356106</v>
      </c>
      <c r="T17" s="250">
        <v>2683</v>
      </c>
      <c r="U17" s="250">
        <v>49410</v>
      </c>
      <c r="V17" s="250">
        <v>3043</v>
      </c>
      <c r="W17" s="250">
        <v>101309</v>
      </c>
      <c r="X17" s="250">
        <v>48952</v>
      </c>
      <c r="Y17" s="250">
        <v>791079</v>
      </c>
      <c r="Z17" s="250">
        <v>13314</v>
      </c>
      <c r="AA17" s="251">
        <v>179434</v>
      </c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</row>
    <row r="18" spans="2:71" ht="15" customHeight="1">
      <c r="B18" s="243"/>
      <c r="C18" s="253" t="s">
        <v>1152</v>
      </c>
      <c r="D18" s="240">
        <v>26590</v>
      </c>
      <c r="E18" s="237">
        <v>773237</v>
      </c>
      <c r="F18" s="237">
        <v>21463</v>
      </c>
      <c r="G18" s="237">
        <v>509688</v>
      </c>
      <c r="H18" s="237">
        <v>5448</v>
      </c>
      <c r="I18" s="237">
        <v>70404</v>
      </c>
      <c r="J18" s="237">
        <v>4080</v>
      </c>
      <c r="K18" s="237">
        <v>51901</v>
      </c>
      <c r="L18" s="237">
        <v>1382</v>
      </c>
      <c r="M18" s="237">
        <v>16818</v>
      </c>
      <c r="N18" s="237">
        <v>142</v>
      </c>
      <c r="O18" s="237">
        <v>1685</v>
      </c>
      <c r="P18" s="237">
        <v>21417</v>
      </c>
      <c r="Q18" s="237">
        <v>193145</v>
      </c>
      <c r="R18" s="237">
        <v>20933</v>
      </c>
      <c r="S18" s="237">
        <v>165111</v>
      </c>
      <c r="T18" s="237">
        <v>51</v>
      </c>
      <c r="U18" s="237">
        <v>501</v>
      </c>
      <c r="V18" s="237">
        <v>52</v>
      </c>
      <c r="W18" s="237">
        <v>632</v>
      </c>
      <c r="X18" s="237">
        <v>5504</v>
      </c>
      <c r="Y18" s="237">
        <v>28204</v>
      </c>
      <c r="Z18" s="237">
        <v>3155</v>
      </c>
      <c r="AA18" s="241">
        <v>27402</v>
      </c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</row>
    <row r="19" spans="2:71" ht="15" customHeight="1">
      <c r="B19" s="243"/>
      <c r="C19" s="253" t="s">
        <v>1153</v>
      </c>
      <c r="D19" s="240">
        <v>28250</v>
      </c>
      <c r="E19" s="237">
        <v>2068684</v>
      </c>
      <c r="F19" s="237">
        <v>27324</v>
      </c>
      <c r="G19" s="237">
        <v>1442696</v>
      </c>
      <c r="H19" s="237">
        <v>12808</v>
      </c>
      <c r="I19" s="237">
        <v>292334</v>
      </c>
      <c r="J19" s="237">
        <v>8245</v>
      </c>
      <c r="K19" s="237">
        <v>177581</v>
      </c>
      <c r="L19" s="237">
        <v>5226</v>
      </c>
      <c r="M19" s="237">
        <v>103936</v>
      </c>
      <c r="N19" s="237">
        <v>603</v>
      </c>
      <c r="O19" s="237">
        <v>10817</v>
      </c>
      <c r="P19" s="237">
        <v>25300</v>
      </c>
      <c r="Q19" s="237">
        <v>333654</v>
      </c>
      <c r="R19" s="237">
        <v>24955</v>
      </c>
      <c r="S19" s="237">
        <v>285775</v>
      </c>
      <c r="T19" s="237">
        <v>392</v>
      </c>
      <c r="U19" s="237">
        <v>3718</v>
      </c>
      <c r="V19" s="237">
        <v>368</v>
      </c>
      <c r="W19" s="237">
        <v>5620</v>
      </c>
      <c r="X19" s="237">
        <v>12791</v>
      </c>
      <c r="Y19" s="237">
        <v>119915</v>
      </c>
      <c r="Z19" s="237">
        <v>3629</v>
      </c>
      <c r="AA19" s="241">
        <v>42259</v>
      </c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</row>
    <row r="20" spans="2:71" ht="15" customHeight="1">
      <c r="B20" s="243"/>
      <c r="C20" s="253" t="s">
        <v>1154</v>
      </c>
      <c r="D20" s="240">
        <v>36564</v>
      </c>
      <c r="E20" s="237">
        <v>5181875</v>
      </c>
      <c r="F20" s="237">
        <v>35969</v>
      </c>
      <c r="G20" s="237">
        <v>3777582</v>
      </c>
      <c r="H20" s="237">
        <v>20298</v>
      </c>
      <c r="I20" s="237">
        <v>745890</v>
      </c>
      <c r="J20" s="237">
        <v>13215</v>
      </c>
      <c r="K20" s="237">
        <v>441433</v>
      </c>
      <c r="L20" s="237">
        <v>8839</v>
      </c>
      <c r="M20" s="237">
        <v>265975</v>
      </c>
      <c r="N20" s="237">
        <v>1676</v>
      </c>
      <c r="O20" s="237">
        <v>38482</v>
      </c>
      <c r="P20" s="237">
        <v>34149</v>
      </c>
      <c r="Q20" s="237">
        <v>658403</v>
      </c>
      <c r="R20" s="237">
        <v>33838</v>
      </c>
      <c r="S20" s="237">
        <v>561993</v>
      </c>
      <c r="T20" s="237">
        <v>1461</v>
      </c>
      <c r="U20" s="237">
        <v>25256</v>
      </c>
      <c r="V20" s="237">
        <v>1524</v>
      </c>
      <c r="W20" s="237">
        <v>37509</v>
      </c>
      <c r="X20" s="237">
        <v>19552</v>
      </c>
      <c r="Y20" s="237">
        <v>313021</v>
      </c>
      <c r="Z20" s="237">
        <v>4054</v>
      </c>
      <c r="AA20" s="241">
        <v>58901</v>
      </c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</row>
    <row r="21" spans="2:71" ht="15" customHeight="1">
      <c r="B21" s="243"/>
      <c r="C21" s="253" t="s">
        <v>1155</v>
      </c>
      <c r="D21" s="240">
        <v>12338</v>
      </c>
      <c r="E21" s="237">
        <v>2967286</v>
      </c>
      <c r="F21" s="237">
        <v>12236</v>
      </c>
      <c r="G21" s="237">
        <v>2487221</v>
      </c>
      <c r="H21" s="237">
        <v>4560</v>
      </c>
      <c r="I21" s="237">
        <v>199028</v>
      </c>
      <c r="J21" s="237">
        <v>3189</v>
      </c>
      <c r="K21" s="237">
        <v>121381</v>
      </c>
      <c r="L21" s="237">
        <v>1626</v>
      </c>
      <c r="M21" s="237">
        <v>67361</v>
      </c>
      <c r="N21" s="237">
        <v>401</v>
      </c>
      <c r="O21" s="237">
        <v>10286</v>
      </c>
      <c r="P21" s="237">
        <v>11953</v>
      </c>
      <c r="Q21" s="237">
        <v>281037</v>
      </c>
      <c r="R21" s="237">
        <v>11888</v>
      </c>
      <c r="S21" s="237">
        <v>224243</v>
      </c>
      <c r="T21" s="237">
        <v>590</v>
      </c>
      <c r="U21" s="237">
        <v>12350</v>
      </c>
      <c r="V21" s="237">
        <v>779</v>
      </c>
      <c r="W21" s="237">
        <v>31994</v>
      </c>
      <c r="X21" s="237">
        <v>7305</v>
      </c>
      <c r="Y21" s="237">
        <v>200678</v>
      </c>
      <c r="Z21" s="237">
        <v>1482</v>
      </c>
      <c r="AA21" s="241">
        <v>24800</v>
      </c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</row>
    <row r="22" spans="2:71" ht="15" customHeight="1">
      <c r="B22" s="243"/>
      <c r="C22" s="253" t="s">
        <v>1156</v>
      </c>
      <c r="D22" s="240">
        <v>6252</v>
      </c>
      <c r="E22" s="237">
        <v>2309691</v>
      </c>
      <c r="F22" s="237">
        <v>6225</v>
      </c>
      <c r="G22" s="237">
        <v>2090658</v>
      </c>
      <c r="H22" s="237">
        <v>1453</v>
      </c>
      <c r="I22" s="237">
        <v>48863</v>
      </c>
      <c r="J22" s="237">
        <v>1219</v>
      </c>
      <c r="K22" s="237">
        <v>35494</v>
      </c>
      <c r="L22" s="237">
        <v>238</v>
      </c>
      <c r="M22" s="237">
        <v>12286</v>
      </c>
      <c r="N22" s="237">
        <v>69</v>
      </c>
      <c r="O22" s="237">
        <v>1083</v>
      </c>
      <c r="P22" s="237">
        <v>6101</v>
      </c>
      <c r="Q22" s="237">
        <v>170170</v>
      </c>
      <c r="R22" s="237">
        <v>6053</v>
      </c>
      <c r="S22" s="237">
        <v>118563</v>
      </c>
      <c r="T22" s="237">
        <v>189</v>
      </c>
      <c r="U22" s="237">
        <v>6585</v>
      </c>
      <c r="V22" s="237">
        <v>320</v>
      </c>
      <c r="W22" s="237">
        <v>25554</v>
      </c>
      <c r="X22" s="237">
        <v>3799</v>
      </c>
      <c r="Y22" s="237">
        <v>119259</v>
      </c>
      <c r="Z22" s="237">
        <v>991</v>
      </c>
      <c r="AA22" s="241">
        <v>26053</v>
      </c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</row>
    <row r="23" spans="2:71" ht="8.25" customHeight="1">
      <c r="B23" s="243"/>
      <c r="C23" s="253"/>
      <c r="D23" s="240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41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</row>
    <row r="24" spans="2:71" s="248" customFormat="1" ht="15" customHeight="1">
      <c r="B24" s="1284" t="s">
        <v>1088</v>
      </c>
      <c r="C24" s="1286"/>
      <c r="D24" s="249">
        <v>45963</v>
      </c>
      <c r="E24" s="250">
        <v>4386347</v>
      </c>
      <c r="F24" s="250">
        <v>42732</v>
      </c>
      <c r="G24" s="250">
        <v>2745624</v>
      </c>
      <c r="H24" s="250">
        <v>29431</v>
      </c>
      <c r="I24" s="250">
        <v>970697</v>
      </c>
      <c r="J24" s="250">
        <v>19794</v>
      </c>
      <c r="K24" s="250">
        <v>599997</v>
      </c>
      <c r="L24" s="250">
        <v>12234</v>
      </c>
      <c r="M24" s="250">
        <v>329701</v>
      </c>
      <c r="N24" s="250">
        <v>1889</v>
      </c>
      <c r="O24" s="250">
        <v>40999</v>
      </c>
      <c r="P24" s="250">
        <v>39872</v>
      </c>
      <c r="Q24" s="250">
        <v>670026</v>
      </c>
      <c r="R24" s="250">
        <v>39239</v>
      </c>
      <c r="S24" s="250">
        <v>579059</v>
      </c>
      <c r="T24" s="250">
        <v>1218</v>
      </c>
      <c r="U24" s="250">
        <v>24244</v>
      </c>
      <c r="V24" s="250">
        <v>911</v>
      </c>
      <c r="W24" s="250">
        <v>25220</v>
      </c>
      <c r="X24" s="250">
        <v>19263</v>
      </c>
      <c r="Y24" s="250">
        <v>202095</v>
      </c>
      <c r="Z24" s="250">
        <v>5079</v>
      </c>
      <c r="AA24" s="251">
        <v>65747</v>
      </c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</row>
    <row r="25" spans="2:71" ht="15" customHeight="1">
      <c r="B25" s="243"/>
      <c r="C25" s="253" t="s">
        <v>1152</v>
      </c>
      <c r="D25" s="240">
        <v>11657</v>
      </c>
      <c r="E25" s="237">
        <v>345885</v>
      </c>
      <c r="F25" s="237">
        <v>9525</v>
      </c>
      <c r="G25" s="237">
        <v>216408</v>
      </c>
      <c r="H25" s="237">
        <v>3779</v>
      </c>
      <c r="I25" s="237">
        <v>49845</v>
      </c>
      <c r="J25" s="237">
        <v>2931</v>
      </c>
      <c r="K25" s="237">
        <v>37723</v>
      </c>
      <c r="L25" s="237">
        <v>875</v>
      </c>
      <c r="M25" s="237">
        <v>10879</v>
      </c>
      <c r="N25" s="237">
        <v>103</v>
      </c>
      <c r="O25" s="237">
        <v>1243</v>
      </c>
      <c r="P25" s="237">
        <v>9198</v>
      </c>
      <c r="Q25" s="237">
        <v>79632</v>
      </c>
      <c r="R25" s="237">
        <v>8964</v>
      </c>
      <c r="S25" s="237">
        <v>67388</v>
      </c>
      <c r="T25" s="237">
        <v>16</v>
      </c>
      <c r="U25" s="237">
        <v>144</v>
      </c>
      <c r="V25" s="237">
        <v>25</v>
      </c>
      <c r="W25" s="237">
        <v>372</v>
      </c>
      <c r="X25" s="237">
        <v>2513</v>
      </c>
      <c r="Y25" s="237">
        <v>16221</v>
      </c>
      <c r="Z25" s="237">
        <v>1354</v>
      </c>
      <c r="AA25" s="241">
        <v>11872</v>
      </c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</row>
    <row r="26" spans="2:71" ht="15" customHeight="1">
      <c r="B26" s="243"/>
      <c r="C26" s="253" t="s">
        <v>1157</v>
      </c>
      <c r="D26" s="240">
        <v>14459</v>
      </c>
      <c r="E26" s="237">
        <v>1066722</v>
      </c>
      <c r="F26" s="237">
        <v>13876</v>
      </c>
      <c r="G26" s="237">
        <v>668552</v>
      </c>
      <c r="H26" s="237">
        <v>9601</v>
      </c>
      <c r="I26" s="237">
        <v>225128</v>
      </c>
      <c r="J26" s="237">
        <v>6404</v>
      </c>
      <c r="K26" s="237">
        <v>141888</v>
      </c>
      <c r="L26" s="237">
        <v>3843</v>
      </c>
      <c r="M26" s="237">
        <v>75694</v>
      </c>
      <c r="N26" s="237">
        <v>445</v>
      </c>
      <c r="O26" s="237">
        <v>7546</v>
      </c>
      <c r="P26" s="237">
        <v>12688</v>
      </c>
      <c r="Q26" s="237">
        <v>173042</v>
      </c>
      <c r="R26" s="237">
        <v>12494</v>
      </c>
      <c r="S26" s="237">
        <v>149350</v>
      </c>
      <c r="T26" s="237">
        <v>225</v>
      </c>
      <c r="U26" s="237">
        <v>2733</v>
      </c>
      <c r="V26" s="237">
        <v>170</v>
      </c>
      <c r="W26" s="237">
        <v>2293</v>
      </c>
      <c r="X26" s="237">
        <v>6509</v>
      </c>
      <c r="Y26" s="237">
        <v>51092</v>
      </c>
      <c r="Z26" s="237">
        <v>1811</v>
      </c>
      <c r="AA26" s="241">
        <v>21399</v>
      </c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</row>
    <row r="27" spans="2:71" ht="15" customHeight="1">
      <c r="B27" s="243"/>
      <c r="C27" s="253" t="s">
        <v>1158</v>
      </c>
      <c r="D27" s="240">
        <v>17456</v>
      </c>
      <c r="E27" s="237">
        <v>2411897</v>
      </c>
      <c r="F27" s="237">
        <v>17044</v>
      </c>
      <c r="G27" s="237">
        <v>1513412</v>
      </c>
      <c r="H27" s="237">
        <v>14229</v>
      </c>
      <c r="I27" s="237">
        <v>571403</v>
      </c>
      <c r="J27" s="237">
        <v>9352</v>
      </c>
      <c r="K27" s="237">
        <v>346747</v>
      </c>
      <c r="L27" s="237">
        <v>6547</v>
      </c>
      <c r="M27" s="237">
        <v>197955</v>
      </c>
      <c r="N27" s="237">
        <v>1158</v>
      </c>
      <c r="O27" s="237">
        <v>26701</v>
      </c>
      <c r="P27" s="237">
        <v>15761</v>
      </c>
      <c r="Q27" s="237">
        <v>327082</v>
      </c>
      <c r="R27" s="237">
        <v>15581</v>
      </c>
      <c r="S27" s="237">
        <v>288861</v>
      </c>
      <c r="T27" s="237">
        <v>802</v>
      </c>
      <c r="U27" s="237">
        <v>15275</v>
      </c>
      <c r="V27" s="237">
        <v>547</v>
      </c>
      <c r="W27" s="237">
        <v>12194</v>
      </c>
      <c r="X27" s="237">
        <v>8898</v>
      </c>
      <c r="Y27" s="237">
        <v>107220</v>
      </c>
      <c r="Z27" s="237">
        <v>1686</v>
      </c>
      <c r="AA27" s="241">
        <v>26027</v>
      </c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</row>
    <row r="28" spans="2:71" ht="15" customHeight="1">
      <c r="B28" s="243"/>
      <c r="C28" s="253" t="s">
        <v>1159</v>
      </c>
      <c r="D28" s="240">
        <v>2171</v>
      </c>
      <c r="E28" s="237">
        <v>494813</v>
      </c>
      <c r="F28" s="237">
        <v>2108</v>
      </c>
      <c r="G28" s="237">
        <v>307792</v>
      </c>
      <c r="H28" s="237">
        <v>1702</v>
      </c>
      <c r="I28" s="237">
        <v>113010</v>
      </c>
      <c r="J28" s="237">
        <v>1041</v>
      </c>
      <c r="K28" s="237">
        <v>66608</v>
      </c>
      <c r="L28" s="237">
        <v>908</v>
      </c>
      <c r="M28" s="237">
        <v>41179</v>
      </c>
      <c r="N28" s="237">
        <v>171</v>
      </c>
      <c r="O28" s="237">
        <v>5223</v>
      </c>
      <c r="P28" s="237">
        <v>2023</v>
      </c>
      <c r="Q28" s="237">
        <v>74011</v>
      </c>
      <c r="R28" s="237">
        <v>2000</v>
      </c>
      <c r="S28" s="237">
        <v>62289</v>
      </c>
      <c r="T28" s="237">
        <v>163</v>
      </c>
      <c r="U28" s="237">
        <v>4530</v>
      </c>
      <c r="V28" s="237">
        <v>148</v>
      </c>
      <c r="W28" s="237">
        <v>6506</v>
      </c>
      <c r="X28" s="237">
        <v>1229</v>
      </c>
      <c r="Y28" s="237">
        <v>23572</v>
      </c>
      <c r="Z28" s="237">
        <v>205</v>
      </c>
      <c r="AA28" s="241">
        <v>5216</v>
      </c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</row>
    <row r="29" spans="2:71" ht="15" customHeight="1">
      <c r="B29" s="243"/>
      <c r="C29" s="253" t="s">
        <v>1156</v>
      </c>
      <c r="D29" s="240">
        <v>182</v>
      </c>
      <c r="E29" s="237">
        <v>66797</v>
      </c>
      <c r="F29" s="237">
        <v>171</v>
      </c>
      <c r="G29" s="237">
        <v>39410</v>
      </c>
      <c r="H29" s="237">
        <v>106</v>
      </c>
      <c r="I29" s="237">
        <v>11231</v>
      </c>
      <c r="J29" s="237">
        <v>54</v>
      </c>
      <c r="K29" s="237">
        <v>6960</v>
      </c>
      <c r="L29" s="237">
        <v>59</v>
      </c>
      <c r="M29" s="237">
        <v>3985</v>
      </c>
      <c r="N29" s="237">
        <v>12</v>
      </c>
      <c r="O29" s="237">
        <v>286</v>
      </c>
      <c r="P29" s="237">
        <v>176</v>
      </c>
      <c r="Q29" s="237">
        <v>16156</v>
      </c>
      <c r="R29" s="237">
        <v>174</v>
      </c>
      <c r="S29" s="237">
        <v>11068</v>
      </c>
      <c r="T29" s="237">
        <v>12</v>
      </c>
      <c r="U29" s="237">
        <v>1561</v>
      </c>
      <c r="V29" s="237">
        <v>21</v>
      </c>
      <c r="W29" s="237">
        <v>3855</v>
      </c>
      <c r="X29" s="237">
        <v>114</v>
      </c>
      <c r="Y29" s="237">
        <v>3990</v>
      </c>
      <c r="Z29" s="237">
        <v>23</v>
      </c>
      <c r="AA29" s="241">
        <v>1233</v>
      </c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2"/>
    </row>
    <row r="30" spans="2:71" ht="8.25" customHeight="1">
      <c r="B30" s="243"/>
      <c r="C30" s="253"/>
      <c r="D30" s="240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41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</row>
    <row r="31" spans="2:71" s="248" customFormat="1" ht="15" customHeight="1">
      <c r="B31" s="1284" t="s">
        <v>1089</v>
      </c>
      <c r="C31" s="1286"/>
      <c r="D31" s="249">
        <v>11653</v>
      </c>
      <c r="E31" s="250">
        <v>1603386</v>
      </c>
      <c r="F31" s="250">
        <v>11072</v>
      </c>
      <c r="G31" s="250">
        <v>1402824</v>
      </c>
      <c r="H31" s="250">
        <v>713</v>
      </c>
      <c r="I31" s="250">
        <v>18934</v>
      </c>
      <c r="J31" s="250">
        <v>201</v>
      </c>
      <c r="K31" s="250">
        <v>5290</v>
      </c>
      <c r="L31" s="250">
        <v>483</v>
      </c>
      <c r="M31" s="250">
        <v>12921</v>
      </c>
      <c r="N31" s="250">
        <v>36</v>
      </c>
      <c r="O31" s="250">
        <v>723</v>
      </c>
      <c r="P31" s="250">
        <v>10863</v>
      </c>
      <c r="Q31" s="250">
        <v>181628</v>
      </c>
      <c r="R31" s="250">
        <v>10750</v>
      </c>
      <c r="S31" s="250">
        <v>143800</v>
      </c>
      <c r="T31" s="250">
        <v>304</v>
      </c>
      <c r="U31" s="250">
        <v>3849</v>
      </c>
      <c r="V31" s="250">
        <v>542</v>
      </c>
      <c r="W31" s="250">
        <v>18495</v>
      </c>
      <c r="X31" s="250">
        <v>8388</v>
      </c>
      <c r="Y31" s="250">
        <v>149743</v>
      </c>
      <c r="Z31" s="250">
        <v>1206</v>
      </c>
      <c r="AA31" s="251">
        <v>19333</v>
      </c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  <c r="BI31" s="252"/>
      <c r="BJ31" s="252"/>
      <c r="BK31" s="252"/>
      <c r="BL31" s="252"/>
      <c r="BM31" s="252"/>
      <c r="BN31" s="252"/>
      <c r="BO31" s="252"/>
      <c r="BP31" s="252"/>
      <c r="BQ31" s="252"/>
      <c r="BR31" s="252"/>
      <c r="BS31" s="252"/>
    </row>
    <row r="32" spans="2:71" ht="15" customHeight="1">
      <c r="B32" s="243"/>
      <c r="C32" s="253" t="s">
        <v>1152</v>
      </c>
      <c r="D32" s="240">
        <v>2378</v>
      </c>
      <c r="E32" s="237">
        <v>66937</v>
      </c>
      <c r="F32" s="237">
        <v>1841</v>
      </c>
      <c r="G32" s="237">
        <v>47110</v>
      </c>
      <c r="H32" s="237">
        <v>35</v>
      </c>
      <c r="I32" s="237">
        <v>457</v>
      </c>
      <c r="J32" s="237">
        <v>15</v>
      </c>
      <c r="K32" s="237">
        <v>206</v>
      </c>
      <c r="L32" s="237">
        <v>18</v>
      </c>
      <c r="M32" s="237">
        <v>244</v>
      </c>
      <c r="N32" s="237">
        <v>2</v>
      </c>
      <c r="O32" s="237">
        <v>7</v>
      </c>
      <c r="P32" s="237">
        <v>1962</v>
      </c>
      <c r="Q32" s="237">
        <v>19370</v>
      </c>
      <c r="R32" s="237">
        <v>1929</v>
      </c>
      <c r="S32" s="237">
        <v>16827</v>
      </c>
      <c r="T32" s="237">
        <v>6</v>
      </c>
      <c r="U32" s="237">
        <v>36</v>
      </c>
      <c r="V32" s="237">
        <v>3</v>
      </c>
      <c r="W32" s="237">
        <v>15</v>
      </c>
      <c r="X32" s="237">
        <v>723</v>
      </c>
      <c r="Y32" s="237">
        <v>4351</v>
      </c>
      <c r="Z32" s="237">
        <v>273</v>
      </c>
      <c r="AA32" s="241">
        <v>2528</v>
      </c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2"/>
      <c r="BS32" s="242"/>
    </row>
    <row r="33" spans="2:71" ht="15" customHeight="1">
      <c r="B33" s="243"/>
      <c r="C33" s="253" t="s">
        <v>1157</v>
      </c>
      <c r="D33" s="240">
        <v>2543</v>
      </c>
      <c r="E33" s="237">
        <v>185819</v>
      </c>
      <c r="F33" s="237">
        <v>2523</v>
      </c>
      <c r="G33" s="237">
        <v>153910</v>
      </c>
      <c r="H33" s="237">
        <v>110</v>
      </c>
      <c r="I33" s="237">
        <v>1784</v>
      </c>
      <c r="J33" s="237">
        <v>31</v>
      </c>
      <c r="K33" s="237">
        <v>497</v>
      </c>
      <c r="L33" s="237">
        <v>74</v>
      </c>
      <c r="M33" s="237">
        <v>1110</v>
      </c>
      <c r="N33" s="237">
        <v>5</v>
      </c>
      <c r="O33" s="237">
        <v>177</v>
      </c>
      <c r="P33" s="237">
        <v>2360</v>
      </c>
      <c r="Q33" s="237">
        <v>30125</v>
      </c>
      <c r="R33" s="237">
        <v>2341</v>
      </c>
      <c r="S33" s="237">
        <v>25545</v>
      </c>
      <c r="T33" s="237">
        <v>31</v>
      </c>
      <c r="U33" s="237">
        <v>196</v>
      </c>
      <c r="V33" s="237">
        <v>61</v>
      </c>
      <c r="W33" s="237">
        <v>1135</v>
      </c>
      <c r="X33" s="237">
        <v>1865</v>
      </c>
      <c r="Y33" s="237">
        <v>16474</v>
      </c>
      <c r="Z33" s="237">
        <v>287</v>
      </c>
      <c r="AA33" s="241">
        <v>3445</v>
      </c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42"/>
      <c r="BF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2"/>
      <c r="BQ33" s="242"/>
      <c r="BR33" s="242"/>
      <c r="BS33" s="242"/>
    </row>
    <row r="34" spans="2:71" ht="15" customHeight="1">
      <c r="B34" s="243"/>
      <c r="C34" s="253" t="s">
        <v>1158</v>
      </c>
      <c r="D34" s="240">
        <v>4048</v>
      </c>
      <c r="E34" s="237">
        <v>590951</v>
      </c>
      <c r="F34" s="237">
        <v>4040</v>
      </c>
      <c r="G34" s="237">
        <v>518132</v>
      </c>
      <c r="H34" s="237">
        <v>275</v>
      </c>
      <c r="I34" s="237">
        <v>5589</v>
      </c>
      <c r="J34" s="237">
        <v>71</v>
      </c>
      <c r="K34" s="237">
        <v>1370</v>
      </c>
      <c r="L34" s="237">
        <v>192</v>
      </c>
      <c r="M34" s="237">
        <v>3957</v>
      </c>
      <c r="N34" s="237">
        <v>13</v>
      </c>
      <c r="O34" s="237">
        <v>262</v>
      </c>
      <c r="P34" s="237">
        <v>3923</v>
      </c>
      <c r="Q34" s="237">
        <v>67230</v>
      </c>
      <c r="R34" s="237">
        <v>3897</v>
      </c>
      <c r="S34" s="237">
        <v>55193</v>
      </c>
      <c r="T34" s="237">
        <v>133</v>
      </c>
      <c r="U34" s="237">
        <v>1336</v>
      </c>
      <c r="V34" s="237">
        <v>246</v>
      </c>
      <c r="W34" s="237">
        <v>6887</v>
      </c>
      <c r="X34" s="237">
        <v>3480</v>
      </c>
      <c r="Y34" s="237">
        <v>55715</v>
      </c>
      <c r="Z34" s="237">
        <v>372</v>
      </c>
      <c r="AA34" s="241">
        <v>5150</v>
      </c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2"/>
      <c r="BQ34" s="242"/>
      <c r="BR34" s="242"/>
      <c r="BS34" s="242"/>
    </row>
    <row r="35" spans="2:71" ht="15" customHeight="1">
      <c r="B35" s="243"/>
      <c r="C35" s="253" t="s">
        <v>1159</v>
      </c>
      <c r="D35" s="240">
        <v>1919</v>
      </c>
      <c r="E35" s="237">
        <v>458093</v>
      </c>
      <c r="F35" s="237">
        <v>1911</v>
      </c>
      <c r="G35" s="237">
        <v>412722</v>
      </c>
      <c r="H35" s="237">
        <v>217</v>
      </c>
      <c r="I35" s="237">
        <v>6145</v>
      </c>
      <c r="J35" s="237">
        <v>68</v>
      </c>
      <c r="K35" s="237">
        <v>1817</v>
      </c>
      <c r="L35" s="237">
        <v>144</v>
      </c>
      <c r="M35" s="237">
        <v>4137</v>
      </c>
      <c r="N35" s="237">
        <v>9</v>
      </c>
      <c r="O35" s="237">
        <v>191</v>
      </c>
      <c r="P35" s="237">
        <v>1875</v>
      </c>
      <c r="Q35" s="237">
        <v>39226</v>
      </c>
      <c r="R35" s="237">
        <v>1868</v>
      </c>
      <c r="S35" s="237">
        <v>30774</v>
      </c>
      <c r="T35" s="237">
        <v>80</v>
      </c>
      <c r="U35" s="237">
        <v>1125</v>
      </c>
      <c r="V35" s="237">
        <v>141</v>
      </c>
      <c r="W35" s="237">
        <v>5308</v>
      </c>
      <c r="X35" s="237">
        <v>1667</v>
      </c>
      <c r="Y35" s="237">
        <v>44221</v>
      </c>
      <c r="Z35" s="237">
        <v>152</v>
      </c>
      <c r="AA35" s="241">
        <v>3144</v>
      </c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2"/>
      <c r="BQ35" s="242"/>
      <c r="BR35" s="242"/>
      <c r="BS35" s="242"/>
    </row>
    <row r="36" spans="2:71" ht="15" customHeight="1">
      <c r="B36" s="243"/>
      <c r="C36" s="253" t="s">
        <v>1156</v>
      </c>
      <c r="D36" s="240">
        <v>765</v>
      </c>
      <c r="E36" s="237">
        <v>301586</v>
      </c>
      <c r="F36" s="237">
        <v>757</v>
      </c>
      <c r="G36" s="237">
        <v>270950</v>
      </c>
      <c r="H36" s="237">
        <v>76</v>
      </c>
      <c r="I36" s="237">
        <v>4959</v>
      </c>
      <c r="J36" s="237">
        <v>16</v>
      </c>
      <c r="K36" s="237">
        <v>1400</v>
      </c>
      <c r="L36" s="237">
        <v>55</v>
      </c>
      <c r="M36" s="237">
        <v>3473</v>
      </c>
      <c r="N36" s="237">
        <v>7</v>
      </c>
      <c r="O36" s="237">
        <v>86</v>
      </c>
      <c r="P36" s="237">
        <v>743</v>
      </c>
      <c r="Q36" s="237">
        <v>25677</v>
      </c>
      <c r="R36" s="237">
        <v>715</v>
      </c>
      <c r="S36" s="237">
        <v>15461</v>
      </c>
      <c r="T36" s="237">
        <v>54</v>
      </c>
      <c r="U36" s="237">
        <v>1156</v>
      </c>
      <c r="V36" s="237">
        <v>91</v>
      </c>
      <c r="W36" s="237">
        <v>5150</v>
      </c>
      <c r="X36" s="237">
        <v>653</v>
      </c>
      <c r="Y36" s="237">
        <v>28982</v>
      </c>
      <c r="Z36" s="237">
        <v>122</v>
      </c>
      <c r="AA36" s="241">
        <v>5066</v>
      </c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2"/>
      <c r="BQ36" s="242"/>
      <c r="BR36" s="242"/>
      <c r="BS36" s="242"/>
    </row>
    <row r="37" spans="2:71" ht="8.25" customHeight="1">
      <c r="B37" s="243"/>
      <c r="C37" s="253"/>
      <c r="D37" s="240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41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S37" s="242"/>
    </row>
    <row r="38" spans="2:71" s="248" customFormat="1" ht="15" customHeight="1">
      <c r="B38" s="1284" t="s">
        <v>1090</v>
      </c>
      <c r="C38" s="1286"/>
      <c r="D38" s="249">
        <v>24824</v>
      </c>
      <c r="E38" s="250">
        <v>2841548</v>
      </c>
      <c r="F38" s="250">
        <v>23322</v>
      </c>
      <c r="G38" s="250">
        <v>2198894</v>
      </c>
      <c r="H38" s="250">
        <v>9113</v>
      </c>
      <c r="I38" s="250">
        <v>266795</v>
      </c>
      <c r="J38" s="250">
        <v>5164</v>
      </c>
      <c r="K38" s="250">
        <v>139198</v>
      </c>
      <c r="L38" s="250">
        <v>4008</v>
      </c>
      <c r="M38" s="250">
        <v>107753</v>
      </c>
      <c r="N38" s="250">
        <v>810</v>
      </c>
      <c r="O38" s="250">
        <v>19844</v>
      </c>
      <c r="P38" s="250">
        <v>23082</v>
      </c>
      <c r="Q38" s="250">
        <v>375859</v>
      </c>
      <c r="R38" s="250">
        <v>22863</v>
      </c>
      <c r="S38" s="250">
        <v>304934</v>
      </c>
      <c r="T38" s="250">
        <v>897</v>
      </c>
      <c r="U38" s="250">
        <v>15979</v>
      </c>
      <c r="V38" s="250">
        <v>1038</v>
      </c>
      <c r="W38" s="250">
        <v>33131</v>
      </c>
      <c r="X38" s="250">
        <v>8671</v>
      </c>
      <c r="Y38" s="250">
        <v>172662</v>
      </c>
      <c r="Z38" s="250">
        <v>3052</v>
      </c>
      <c r="AA38" s="251">
        <v>37794</v>
      </c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</row>
    <row r="39" spans="2:71" ht="15" customHeight="1">
      <c r="B39" s="243"/>
      <c r="C39" s="253" t="s">
        <v>1152</v>
      </c>
      <c r="D39" s="240">
        <v>6224</v>
      </c>
      <c r="E39" s="237">
        <v>179910</v>
      </c>
      <c r="F39" s="237">
        <v>5007</v>
      </c>
      <c r="G39" s="237">
        <v>117951</v>
      </c>
      <c r="H39" s="237">
        <v>1152</v>
      </c>
      <c r="I39" s="237">
        <v>15502</v>
      </c>
      <c r="J39" s="237">
        <v>684</v>
      </c>
      <c r="K39" s="237">
        <v>9751</v>
      </c>
      <c r="L39" s="237">
        <v>456</v>
      </c>
      <c r="M39" s="237">
        <v>5345</v>
      </c>
      <c r="N39" s="237">
        <v>28</v>
      </c>
      <c r="O39" s="237">
        <v>406</v>
      </c>
      <c r="P39" s="237">
        <v>5261</v>
      </c>
      <c r="Q39" s="237">
        <v>46457</v>
      </c>
      <c r="R39" s="237">
        <v>5165</v>
      </c>
      <c r="S39" s="237">
        <v>39956</v>
      </c>
      <c r="T39" s="237">
        <v>22</v>
      </c>
      <c r="U39" s="237">
        <v>229</v>
      </c>
      <c r="V39" s="237">
        <v>13</v>
      </c>
      <c r="W39" s="237">
        <v>112</v>
      </c>
      <c r="X39" s="237">
        <v>952</v>
      </c>
      <c r="Y39" s="237">
        <v>8570</v>
      </c>
      <c r="Z39" s="237">
        <v>722</v>
      </c>
      <c r="AA39" s="241">
        <v>6389</v>
      </c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</row>
    <row r="40" spans="2:71" ht="15" customHeight="1">
      <c r="B40" s="243"/>
      <c r="C40" s="253" t="s">
        <v>1157</v>
      </c>
      <c r="D40" s="240">
        <v>6262</v>
      </c>
      <c r="E40" s="237">
        <v>456257</v>
      </c>
      <c r="F40" s="237">
        <v>6070</v>
      </c>
      <c r="G40" s="237">
        <v>328054</v>
      </c>
      <c r="H40" s="237">
        <v>2353</v>
      </c>
      <c r="I40" s="237">
        <v>54188</v>
      </c>
      <c r="J40" s="237">
        <v>1168</v>
      </c>
      <c r="K40" s="237">
        <v>25600</v>
      </c>
      <c r="L40" s="237">
        <v>1197</v>
      </c>
      <c r="M40" s="237">
        <v>25566</v>
      </c>
      <c r="N40" s="237">
        <v>140</v>
      </c>
      <c r="O40" s="237">
        <v>3022</v>
      </c>
      <c r="P40" s="237">
        <v>5807</v>
      </c>
      <c r="Q40" s="237">
        <v>74015</v>
      </c>
      <c r="R40" s="237">
        <v>5752</v>
      </c>
      <c r="S40" s="237">
        <v>63560</v>
      </c>
      <c r="T40" s="237">
        <v>115</v>
      </c>
      <c r="U40" s="237">
        <v>1570</v>
      </c>
      <c r="V40" s="237">
        <v>114</v>
      </c>
      <c r="W40" s="237">
        <v>1709</v>
      </c>
      <c r="X40" s="237">
        <v>2225</v>
      </c>
      <c r="Y40" s="237">
        <v>29091</v>
      </c>
      <c r="Z40" s="237">
        <v>807</v>
      </c>
      <c r="AA40" s="241">
        <v>8746</v>
      </c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2"/>
      <c r="BQ40" s="242"/>
      <c r="BR40" s="242"/>
      <c r="BS40" s="242"/>
    </row>
    <row r="41" spans="2:71" ht="15" customHeight="1">
      <c r="B41" s="243"/>
      <c r="C41" s="253" t="s">
        <v>1158</v>
      </c>
      <c r="D41" s="240">
        <v>8497</v>
      </c>
      <c r="E41" s="237">
        <v>1211948</v>
      </c>
      <c r="F41" s="237">
        <v>8427</v>
      </c>
      <c r="G41" s="237">
        <v>919106</v>
      </c>
      <c r="H41" s="237">
        <v>4116</v>
      </c>
      <c r="I41" s="237">
        <v>137329</v>
      </c>
      <c r="J41" s="237">
        <v>2361</v>
      </c>
      <c r="K41" s="237">
        <v>68587</v>
      </c>
      <c r="L41" s="237">
        <v>1827</v>
      </c>
      <c r="M41" s="237">
        <v>57433</v>
      </c>
      <c r="N41" s="237">
        <v>451</v>
      </c>
      <c r="O41" s="237">
        <v>11309</v>
      </c>
      <c r="P41" s="237">
        <v>8220</v>
      </c>
      <c r="Q41" s="237">
        <v>155513</v>
      </c>
      <c r="R41" s="237">
        <v>8167</v>
      </c>
      <c r="S41" s="237">
        <v>129076</v>
      </c>
      <c r="T41" s="237">
        <v>446</v>
      </c>
      <c r="U41" s="237">
        <v>7564</v>
      </c>
      <c r="V41" s="237">
        <v>523</v>
      </c>
      <c r="W41" s="237">
        <v>12409</v>
      </c>
      <c r="X41" s="237">
        <v>3650</v>
      </c>
      <c r="Y41" s="237">
        <v>75187</v>
      </c>
      <c r="Z41" s="237">
        <v>1054</v>
      </c>
      <c r="AA41" s="241">
        <v>14028</v>
      </c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</row>
    <row r="42" spans="2:71" ht="15" customHeight="1">
      <c r="B42" s="243"/>
      <c r="C42" s="253" t="s">
        <v>1159</v>
      </c>
      <c r="D42" s="240">
        <v>3123</v>
      </c>
      <c r="E42" s="237">
        <v>745211</v>
      </c>
      <c r="F42" s="237">
        <v>3112</v>
      </c>
      <c r="G42" s="237">
        <v>617185</v>
      </c>
      <c r="H42" s="237">
        <v>1294</v>
      </c>
      <c r="I42" s="237">
        <v>52490</v>
      </c>
      <c r="J42" s="237">
        <v>823</v>
      </c>
      <c r="K42" s="237">
        <v>30054</v>
      </c>
      <c r="L42" s="237">
        <v>464</v>
      </c>
      <c r="M42" s="237">
        <v>17849</v>
      </c>
      <c r="N42" s="237">
        <v>163</v>
      </c>
      <c r="O42" s="237">
        <v>4587</v>
      </c>
      <c r="P42" s="237">
        <v>3089</v>
      </c>
      <c r="Q42" s="237">
        <v>75536</v>
      </c>
      <c r="R42" s="237">
        <v>3077</v>
      </c>
      <c r="S42" s="237">
        <v>57294</v>
      </c>
      <c r="T42" s="237">
        <v>259</v>
      </c>
      <c r="U42" s="237">
        <v>4876</v>
      </c>
      <c r="V42" s="237">
        <v>307</v>
      </c>
      <c r="W42" s="237">
        <v>11751</v>
      </c>
      <c r="X42" s="237">
        <v>1462</v>
      </c>
      <c r="Y42" s="237">
        <v>44271</v>
      </c>
      <c r="Z42" s="237">
        <v>378</v>
      </c>
      <c r="AA42" s="241">
        <v>6491</v>
      </c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</row>
    <row r="43" spans="2:71" ht="15" customHeight="1">
      <c r="B43" s="243"/>
      <c r="C43" s="253" t="s">
        <v>1156</v>
      </c>
      <c r="D43" s="240">
        <v>704</v>
      </c>
      <c r="E43" s="237">
        <v>248139</v>
      </c>
      <c r="F43" s="237">
        <v>702</v>
      </c>
      <c r="G43" s="237">
        <v>216580</v>
      </c>
      <c r="H43" s="237">
        <v>196</v>
      </c>
      <c r="I43" s="237">
        <v>7276</v>
      </c>
      <c r="J43" s="237">
        <v>126</v>
      </c>
      <c r="K43" s="237">
        <v>5196</v>
      </c>
      <c r="L43" s="237">
        <v>64</v>
      </c>
      <c r="M43" s="237">
        <v>1560</v>
      </c>
      <c r="N43" s="237">
        <v>28</v>
      </c>
      <c r="O43" s="237">
        <v>520</v>
      </c>
      <c r="P43" s="237">
        <v>692</v>
      </c>
      <c r="Q43" s="237">
        <v>24283</v>
      </c>
      <c r="R43" s="237">
        <v>690</v>
      </c>
      <c r="S43" s="237">
        <v>15001</v>
      </c>
      <c r="T43" s="237">
        <v>55</v>
      </c>
      <c r="U43" s="237">
        <v>1740</v>
      </c>
      <c r="V43" s="237">
        <v>81</v>
      </c>
      <c r="W43" s="237">
        <v>7150</v>
      </c>
      <c r="X43" s="237">
        <v>382</v>
      </c>
      <c r="Y43" s="237">
        <v>14543</v>
      </c>
      <c r="Z43" s="237">
        <v>90</v>
      </c>
      <c r="AA43" s="241">
        <v>2132</v>
      </c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</row>
    <row r="44" spans="2:71" ht="8.25" customHeight="1">
      <c r="B44" s="243"/>
      <c r="C44" s="253"/>
      <c r="D44" s="240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50"/>
      <c r="R44" s="237"/>
      <c r="S44" s="237"/>
      <c r="T44" s="237"/>
      <c r="U44" s="237"/>
      <c r="V44" s="237"/>
      <c r="W44" s="237"/>
      <c r="X44" s="237"/>
      <c r="Y44" s="237"/>
      <c r="Z44" s="237"/>
      <c r="AA44" s="241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2"/>
      <c r="BR44" s="242"/>
      <c r="BS44" s="242"/>
    </row>
    <row r="45" spans="2:71" s="248" customFormat="1" ht="15" customHeight="1">
      <c r="B45" s="1284" t="s">
        <v>1091</v>
      </c>
      <c r="C45" s="1286"/>
      <c r="D45" s="249">
        <v>27676</v>
      </c>
      <c r="E45" s="250">
        <v>4470127</v>
      </c>
      <c r="F45" s="250">
        <v>26109</v>
      </c>
      <c r="G45" s="250">
        <v>3960599</v>
      </c>
      <c r="H45" s="250">
        <v>5328</v>
      </c>
      <c r="I45" s="250">
        <v>100192</v>
      </c>
      <c r="J45" s="250">
        <v>4804</v>
      </c>
      <c r="K45" s="250">
        <v>83391</v>
      </c>
      <c r="L45" s="250">
        <v>589</v>
      </c>
      <c r="M45" s="250">
        <v>16014</v>
      </c>
      <c r="N45" s="250">
        <v>156</v>
      </c>
      <c r="O45" s="250">
        <v>787</v>
      </c>
      <c r="P45" s="250">
        <v>25209</v>
      </c>
      <c r="Q45" s="250">
        <v>409336</v>
      </c>
      <c r="R45" s="250">
        <v>24919</v>
      </c>
      <c r="S45" s="250">
        <v>328313</v>
      </c>
      <c r="T45" s="250">
        <v>264</v>
      </c>
      <c r="U45" s="250">
        <v>5338</v>
      </c>
      <c r="V45" s="250">
        <v>552</v>
      </c>
      <c r="W45" s="250">
        <v>24463</v>
      </c>
      <c r="X45" s="250">
        <v>12630</v>
      </c>
      <c r="Y45" s="250">
        <v>266579</v>
      </c>
      <c r="Z45" s="250">
        <v>3977</v>
      </c>
      <c r="AA45" s="251">
        <v>56560</v>
      </c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  <c r="BL45" s="252"/>
      <c r="BM45" s="252"/>
      <c r="BN45" s="252"/>
      <c r="BO45" s="252"/>
      <c r="BP45" s="252"/>
      <c r="BQ45" s="252"/>
      <c r="BR45" s="252"/>
      <c r="BS45" s="252"/>
    </row>
    <row r="46" spans="2:71" ht="15" customHeight="1">
      <c r="B46" s="243"/>
      <c r="C46" s="253" t="s">
        <v>1152</v>
      </c>
      <c r="D46" s="240">
        <v>6331</v>
      </c>
      <c r="E46" s="237">
        <v>180505</v>
      </c>
      <c r="F46" s="237">
        <v>5090</v>
      </c>
      <c r="G46" s="237">
        <v>128219</v>
      </c>
      <c r="H46" s="237">
        <v>482</v>
      </c>
      <c r="I46" s="237">
        <v>4600</v>
      </c>
      <c r="J46" s="237">
        <v>450</v>
      </c>
      <c r="K46" s="237">
        <v>4221</v>
      </c>
      <c r="L46" s="237">
        <v>33</v>
      </c>
      <c r="M46" s="237">
        <v>350</v>
      </c>
      <c r="N46" s="237">
        <v>9</v>
      </c>
      <c r="O46" s="237">
        <v>29</v>
      </c>
      <c r="P46" s="237">
        <v>4996</v>
      </c>
      <c r="Q46" s="237">
        <v>47686</v>
      </c>
      <c r="R46" s="237">
        <v>4875</v>
      </c>
      <c r="S46" s="237">
        <v>40940</v>
      </c>
      <c r="T46" s="237">
        <v>7</v>
      </c>
      <c r="U46" s="237">
        <v>92</v>
      </c>
      <c r="V46" s="237">
        <v>11</v>
      </c>
      <c r="W46" s="237">
        <v>133</v>
      </c>
      <c r="X46" s="237">
        <v>1316</v>
      </c>
      <c r="Y46" s="237">
        <v>8062</v>
      </c>
      <c r="Z46" s="237">
        <v>806</v>
      </c>
      <c r="AA46" s="241">
        <v>6613</v>
      </c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2"/>
      <c r="BQ46" s="242"/>
      <c r="BR46" s="242"/>
      <c r="BS46" s="242"/>
    </row>
    <row r="47" spans="2:71" ht="15" customHeight="1">
      <c r="B47" s="243"/>
      <c r="C47" s="253" t="s">
        <v>1157</v>
      </c>
      <c r="D47" s="240">
        <v>4986</v>
      </c>
      <c r="E47" s="237">
        <v>359886</v>
      </c>
      <c r="F47" s="237">
        <v>4855</v>
      </c>
      <c r="G47" s="237">
        <v>292180</v>
      </c>
      <c r="H47" s="237">
        <v>744</v>
      </c>
      <c r="I47" s="237">
        <v>11234</v>
      </c>
      <c r="J47" s="237">
        <v>642</v>
      </c>
      <c r="K47" s="237">
        <v>9596</v>
      </c>
      <c r="L47" s="237">
        <v>112</v>
      </c>
      <c r="M47" s="237">
        <v>1566</v>
      </c>
      <c r="N47" s="237">
        <v>13</v>
      </c>
      <c r="O47" s="237">
        <v>72</v>
      </c>
      <c r="P47" s="237">
        <v>4445</v>
      </c>
      <c r="Q47" s="237">
        <v>56472</v>
      </c>
      <c r="R47" s="237">
        <v>4368</v>
      </c>
      <c r="S47" s="237">
        <v>47320</v>
      </c>
      <c r="T47" s="237">
        <v>21</v>
      </c>
      <c r="U47" s="237">
        <v>219</v>
      </c>
      <c r="V47" s="237">
        <v>23</v>
      </c>
      <c r="W47" s="237">
        <v>483</v>
      </c>
      <c r="X47" s="237">
        <v>2192</v>
      </c>
      <c r="Y47" s="237">
        <v>23258</v>
      </c>
      <c r="Z47" s="237">
        <v>724</v>
      </c>
      <c r="AA47" s="241">
        <v>8669</v>
      </c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2"/>
      <c r="BR47" s="242"/>
      <c r="BS47" s="242"/>
    </row>
    <row r="48" spans="2:71" ht="15" customHeight="1">
      <c r="B48" s="243"/>
      <c r="C48" s="253" t="s">
        <v>1158</v>
      </c>
      <c r="D48" s="240">
        <v>6563</v>
      </c>
      <c r="E48" s="237">
        <v>967079</v>
      </c>
      <c r="F48" s="237">
        <v>6458</v>
      </c>
      <c r="G48" s="237">
        <v>826932</v>
      </c>
      <c r="H48" s="237">
        <v>1178</v>
      </c>
      <c r="I48" s="237">
        <v>31569</v>
      </c>
      <c r="J48" s="237">
        <v>1431</v>
      </c>
      <c r="K48" s="237">
        <v>24729</v>
      </c>
      <c r="L48" s="237">
        <v>273</v>
      </c>
      <c r="M48" s="237">
        <v>6630</v>
      </c>
      <c r="N48" s="237">
        <v>54</v>
      </c>
      <c r="O48" s="237">
        <v>210</v>
      </c>
      <c r="P48" s="237">
        <v>6245</v>
      </c>
      <c r="Q48" s="237">
        <v>108578</v>
      </c>
      <c r="R48" s="237">
        <v>6193</v>
      </c>
      <c r="S48" s="237">
        <v>88863</v>
      </c>
      <c r="T48" s="237">
        <v>80</v>
      </c>
      <c r="U48" s="237">
        <v>1080</v>
      </c>
      <c r="V48" s="237">
        <v>208</v>
      </c>
      <c r="W48" s="237">
        <v>6019</v>
      </c>
      <c r="X48" s="237">
        <v>3524</v>
      </c>
      <c r="Y48" s="237">
        <v>74899</v>
      </c>
      <c r="Z48" s="237">
        <v>942</v>
      </c>
      <c r="AA48" s="241">
        <v>13696</v>
      </c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  <c r="BM48" s="242"/>
      <c r="BN48" s="242"/>
      <c r="BO48" s="242"/>
      <c r="BP48" s="242"/>
      <c r="BQ48" s="242"/>
      <c r="BR48" s="242"/>
      <c r="BS48" s="242"/>
    </row>
    <row r="49" spans="2:71" ht="15" customHeight="1">
      <c r="B49" s="243"/>
      <c r="C49" s="253" t="s">
        <v>1159</v>
      </c>
      <c r="D49" s="240">
        <v>5125</v>
      </c>
      <c r="E49" s="237">
        <v>1269169</v>
      </c>
      <c r="F49" s="237">
        <v>5105</v>
      </c>
      <c r="G49" s="237">
        <v>1149522</v>
      </c>
      <c r="H49" s="237">
        <v>1347</v>
      </c>
      <c r="I49" s="237">
        <v>27383</v>
      </c>
      <c r="J49" s="237">
        <v>1257</v>
      </c>
      <c r="K49" s="237">
        <v>22902</v>
      </c>
      <c r="L49" s="237">
        <v>110</v>
      </c>
      <c r="M49" s="237">
        <v>4176</v>
      </c>
      <c r="N49" s="237">
        <v>58</v>
      </c>
      <c r="O49" s="237">
        <v>285</v>
      </c>
      <c r="P49" s="237">
        <v>4966</v>
      </c>
      <c r="Q49" s="237">
        <v>92264</v>
      </c>
      <c r="R49" s="237">
        <v>4943</v>
      </c>
      <c r="S49" s="237">
        <v>73886</v>
      </c>
      <c r="T49" s="237">
        <v>88</v>
      </c>
      <c r="U49" s="237">
        <v>1819</v>
      </c>
      <c r="V49" s="237">
        <v>183</v>
      </c>
      <c r="W49" s="237">
        <v>8429</v>
      </c>
      <c r="X49" s="237">
        <v>2947</v>
      </c>
      <c r="Y49" s="237">
        <v>88614</v>
      </c>
      <c r="Z49" s="237">
        <v>747</v>
      </c>
      <c r="AA49" s="241">
        <v>9949</v>
      </c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D49" s="242"/>
      <c r="BE49" s="242"/>
      <c r="BF49" s="242"/>
      <c r="BG49" s="242"/>
      <c r="BH49" s="242"/>
      <c r="BI49" s="242"/>
      <c r="BJ49" s="242"/>
      <c r="BK49" s="242"/>
      <c r="BL49" s="242"/>
      <c r="BM49" s="242"/>
      <c r="BN49" s="242"/>
      <c r="BO49" s="242"/>
      <c r="BP49" s="242"/>
      <c r="BQ49" s="242"/>
      <c r="BR49" s="242"/>
      <c r="BS49" s="242"/>
    </row>
    <row r="50" spans="2:71" ht="15" customHeight="1">
      <c r="B50" s="243"/>
      <c r="C50" s="253" t="s">
        <v>1156</v>
      </c>
      <c r="D50" s="240">
        <v>4601</v>
      </c>
      <c r="E50" s="237">
        <v>1693169</v>
      </c>
      <c r="F50" s="237">
        <v>4595</v>
      </c>
      <c r="G50" s="237">
        <v>1563718</v>
      </c>
      <c r="H50" s="237">
        <v>1075</v>
      </c>
      <c r="I50" s="237">
        <v>25397</v>
      </c>
      <c r="J50" s="237">
        <v>1023</v>
      </c>
      <c r="K50" s="237">
        <v>21938</v>
      </c>
      <c r="L50" s="237">
        <v>60</v>
      </c>
      <c r="M50" s="237">
        <v>3268</v>
      </c>
      <c r="N50" s="237">
        <v>22</v>
      </c>
      <c r="O50" s="237">
        <v>191</v>
      </c>
      <c r="P50" s="237">
        <v>4490</v>
      </c>
      <c r="Q50" s="237">
        <v>104054</v>
      </c>
      <c r="R50" s="237">
        <v>4474</v>
      </c>
      <c r="S50" s="237">
        <v>77033</v>
      </c>
      <c r="T50" s="237">
        <v>68</v>
      </c>
      <c r="U50" s="237">
        <v>2128</v>
      </c>
      <c r="V50" s="237">
        <v>127</v>
      </c>
      <c r="W50" s="237">
        <v>9399</v>
      </c>
      <c r="X50" s="237">
        <v>2650</v>
      </c>
      <c r="Y50" s="237">
        <v>71744</v>
      </c>
      <c r="Z50" s="237">
        <v>756</v>
      </c>
      <c r="AA50" s="241">
        <v>17622</v>
      </c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  <c r="BL50" s="242"/>
      <c r="BM50" s="242"/>
      <c r="BN50" s="242"/>
      <c r="BO50" s="242"/>
      <c r="BP50" s="242"/>
      <c r="BQ50" s="242"/>
      <c r="BR50" s="242"/>
      <c r="BS50" s="242"/>
    </row>
    <row r="51" spans="2:71" ht="8.25" customHeight="1">
      <c r="B51" s="243"/>
      <c r="C51" s="253"/>
      <c r="D51" s="240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41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  <c r="BA51" s="242"/>
      <c r="BB51" s="242"/>
      <c r="BC51" s="242"/>
      <c r="BD51" s="242"/>
      <c r="BE51" s="242"/>
      <c r="BF51" s="242"/>
      <c r="BG51" s="242"/>
      <c r="BH51" s="242"/>
      <c r="BI51" s="242"/>
      <c r="BJ51" s="242"/>
      <c r="BK51" s="242"/>
      <c r="BL51" s="242"/>
      <c r="BM51" s="242"/>
      <c r="BN51" s="242"/>
      <c r="BO51" s="242"/>
      <c r="BP51" s="242"/>
      <c r="BQ51" s="242"/>
      <c r="BR51" s="242"/>
      <c r="BS51" s="242"/>
    </row>
    <row r="52" spans="2:71" s="254" customFormat="1" ht="15" customHeight="1">
      <c r="B52" s="1284" t="s">
        <v>958</v>
      </c>
      <c r="C52" s="1285"/>
      <c r="D52" s="249">
        <v>9193</v>
      </c>
      <c r="E52" s="250">
        <v>819090</v>
      </c>
      <c r="F52" s="93">
        <v>8606</v>
      </c>
      <c r="G52" s="93">
        <v>561170</v>
      </c>
      <c r="H52" s="93">
        <v>4889</v>
      </c>
      <c r="I52" s="250">
        <v>125343</v>
      </c>
      <c r="J52" s="93">
        <v>3544</v>
      </c>
      <c r="K52" s="93">
        <v>82426</v>
      </c>
      <c r="L52" s="93">
        <v>1645</v>
      </c>
      <c r="M52" s="93">
        <v>35646</v>
      </c>
      <c r="N52" s="93">
        <v>389</v>
      </c>
      <c r="O52" s="93">
        <v>7271</v>
      </c>
      <c r="P52" s="93">
        <v>8430</v>
      </c>
      <c r="Q52" s="250">
        <v>132577</v>
      </c>
      <c r="R52" s="93">
        <v>8302</v>
      </c>
      <c r="S52" s="93">
        <v>114633</v>
      </c>
      <c r="T52" s="93">
        <v>135</v>
      </c>
      <c r="U52" s="93">
        <v>3913</v>
      </c>
      <c r="V52" s="93">
        <v>119</v>
      </c>
      <c r="W52" s="93">
        <v>4735</v>
      </c>
      <c r="X52" s="93">
        <v>2192</v>
      </c>
      <c r="Y52" s="93">
        <v>36250</v>
      </c>
      <c r="Z52" s="250">
        <v>1098</v>
      </c>
      <c r="AA52" s="251">
        <v>13209</v>
      </c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/>
      <c r="BJ52" s="255"/>
      <c r="BK52" s="255"/>
      <c r="BL52" s="255"/>
      <c r="BM52" s="255"/>
      <c r="BN52" s="255"/>
      <c r="BO52" s="255"/>
      <c r="BP52" s="255"/>
      <c r="BQ52" s="255"/>
      <c r="BR52" s="255"/>
      <c r="BS52" s="255"/>
    </row>
    <row r="53" spans="2:71" ht="15" customHeight="1">
      <c r="B53" s="243"/>
      <c r="C53" s="253" t="s">
        <v>1152</v>
      </c>
      <c r="D53" s="240">
        <v>2581</v>
      </c>
      <c r="E53" s="237">
        <v>77852</v>
      </c>
      <c r="F53" s="237">
        <v>2108</v>
      </c>
      <c r="G53" s="237">
        <v>48547</v>
      </c>
      <c r="H53" s="237">
        <v>688</v>
      </c>
      <c r="I53" s="237">
        <v>8468</v>
      </c>
      <c r="J53" s="237">
        <v>494</v>
      </c>
      <c r="K53" s="237">
        <v>5466</v>
      </c>
      <c r="L53" s="237">
        <v>188</v>
      </c>
      <c r="M53" s="237">
        <v>2718</v>
      </c>
      <c r="N53" s="237">
        <v>24</v>
      </c>
      <c r="O53" s="237">
        <v>284</v>
      </c>
      <c r="P53" s="237">
        <v>2231</v>
      </c>
      <c r="Q53" s="237">
        <v>20837</v>
      </c>
      <c r="R53" s="237">
        <v>2182</v>
      </c>
      <c r="S53" s="237">
        <v>17807</v>
      </c>
      <c r="T53" s="237">
        <v>3</v>
      </c>
      <c r="U53" s="237">
        <v>21</v>
      </c>
      <c r="V53" s="237">
        <v>8</v>
      </c>
      <c r="W53" s="237">
        <v>127</v>
      </c>
      <c r="X53" s="237">
        <v>306</v>
      </c>
      <c r="Y53" s="237">
        <v>3171</v>
      </c>
      <c r="Z53" s="237">
        <v>332</v>
      </c>
      <c r="AA53" s="241">
        <v>2903</v>
      </c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  <c r="BC53" s="242"/>
      <c r="BD53" s="242"/>
      <c r="BE53" s="242"/>
      <c r="BF53" s="242"/>
      <c r="BG53" s="242"/>
      <c r="BH53" s="242"/>
      <c r="BI53" s="242"/>
      <c r="BJ53" s="242"/>
      <c r="BK53" s="242"/>
      <c r="BL53" s="242"/>
      <c r="BM53" s="242"/>
      <c r="BN53" s="242"/>
      <c r="BO53" s="242"/>
      <c r="BP53" s="242"/>
      <c r="BQ53" s="242"/>
      <c r="BR53" s="242"/>
      <c r="BS53" s="242"/>
    </row>
    <row r="54" spans="2:71" ht="15" customHeight="1">
      <c r="B54" s="243"/>
      <c r="C54" s="253" t="s">
        <v>1157</v>
      </c>
      <c r="D54" s="240">
        <v>3004</v>
      </c>
      <c r="E54" s="237">
        <v>219967</v>
      </c>
      <c r="F54" s="237">
        <v>2938</v>
      </c>
      <c r="G54" s="237">
        <v>147963</v>
      </c>
      <c r="H54" s="237">
        <v>1754</v>
      </c>
      <c r="I54" s="237">
        <v>34446</v>
      </c>
      <c r="J54" s="237">
        <v>1178</v>
      </c>
      <c r="K54" s="237">
        <v>21146</v>
      </c>
      <c r="L54" s="237">
        <v>652</v>
      </c>
      <c r="M54" s="237">
        <v>11700</v>
      </c>
      <c r="N54" s="237">
        <v>105</v>
      </c>
      <c r="O54" s="237">
        <v>1600</v>
      </c>
      <c r="P54" s="237">
        <v>2792</v>
      </c>
      <c r="Q54" s="237">
        <v>37558</v>
      </c>
      <c r="R54" s="237">
        <v>1742</v>
      </c>
      <c r="S54" s="237">
        <v>31948</v>
      </c>
      <c r="T54" s="237">
        <v>33</v>
      </c>
      <c r="U54" s="237">
        <v>445</v>
      </c>
      <c r="V54" s="237">
        <v>30</v>
      </c>
      <c r="W54" s="237">
        <v>552</v>
      </c>
      <c r="X54" s="237">
        <v>761</v>
      </c>
      <c r="Y54" s="237">
        <v>9451</v>
      </c>
      <c r="Z54" s="237">
        <v>413</v>
      </c>
      <c r="AA54" s="241">
        <v>5058</v>
      </c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2"/>
      <c r="BQ54" s="242"/>
      <c r="BR54" s="242"/>
      <c r="BS54" s="242"/>
    </row>
    <row r="55" spans="2:71" ht="15" customHeight="1">
      <c r="B55" s="243"/>
      <c r="C55" s="253" t="s">
        <v>1158</v>
      </c>
      <c r="D55" s="240">
        <v>3286</v>
      </c>
      <c r="E55" s="237">
        <v>446970</v>
      </c>
      <c r="F55" s="237">
        <v>3251</v>
      </c>
      <c r="G55" s="237">
        <v>314323</v>
      </c>
      <c r="H55" s="237">
        <v>2245</v>
      </c>
      <c r="I55" s="237">
        <v>71591</v>
      </c>
      <c r="J55" s="237">
        <v>1688</v>
      </c>
      <c r="K55" s="237">
        <v>47031</v>
      </c>
      <c r="L55" s="237">
        <v>763</v>
      </c>
      <c r="M55" s="237">
        <v>19729</v>
      </c>
      <c r="N55" s="237">
        <v>236</v>
      </c>
      <c r="O55" s="237">
        <v>4831</v>
      </c>
      <c r="P55" s="237">
        <v>3097</v>
      </c>
      <c r="Q55" s="237">
        <v>61056</v>
      </c>
      <c r="R55" s="237">
        <v>3069</v>
      </c>
      <c r="S55" s="237">
        <v>54711</v>
      </c>
      <c r="T55" s="237">
        <v>85</v>
      </c>
      <c r="U55" s="237">
        <v>2055</v>
      </c>
      <c r="V55" s="237">
        <v>67</v>
      </c>
      <c r="W55" s="237">
        <v>1441</v>
      </c>
      <c r="X55" s="237">
        <v>1027</v>
      </c>
      <c r="Y55" s="237">
        <v>20380</v>
      </c>
      <c r="Z55" s="237">
        <v>331</v>
      </c>
      <c r="AA55" s="241">
        <v>4904</v>
      </c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  <c r="BA55" s="242"/>
      <c r="BB55" s="242"/>
      <c r="BC55" s="242"/>
      <c r="BD55" s="242"/>
      <c r="BE55" s="242"/>
      <c r="BF55" s="242"/>
      <c r="BG55" s="242"/>
      <c r="BH55" s="242"/>
      <c r="BI55" s="242"/>
      <c r="BJ55" s="242"/>
      <c r="BK55" s="242"/>
      <c r="BL55" s="242"/>
      <c r="BM55" s="242"/>
      <c r="BN55" s="242"/>
      <c r="BO55" s="242"/>
      <c r="BP55" s="242"/>
      <c r="BQ55" s="242"/>
      <c r="BR55" s="242"/>
      <c r="BS55" s="242"/>
    </row>
    <row r="56" spans="2:71" ht="15" customHeight="1">
      <c r="B56" s="243"/>
      <c r="C56" s="253" t="s">
        <v>1159</v>
      </c>
      <c r="D56" s="240">
        <v>302</v>
      </c>
      <c r="E56" s="237">
        <v>67959</v>
      </c>
      <c r="F56" s="237">
        <v>295</v>
      </c>
      <c r="G56" s="237">
        <v>48373</v>
      </c>
      <c r="H56" s="237">
        <v>195</v>
      </c>
      <c r="I56" s="237">
        <v>10402</v>
      </c>
      <c r="J56" s="237">
        <v>178</v>
      </c>
      <c r="K56" s="237">
        <v>8581</v>
      </c>
      <c r="L56" s="237">
        <v>40</v>
      </c>
      <c r="M56" s="237">
        <v>1265</v>
      </c>
      <c r="N56" s="237">
        <v>24</v>
      </c>
      <c r="O56" s="237">
        <v>556</v>
      </c>
      <c r="P56" s="237">
        <v>291</v>
      </c>
      <c r="Q56" s="237">
        <v>9184</v>
      </c>
      <c r="R56" s="237">
        <v>290</v>
      </c>
      <c r="S56" s="237">
        <v>8255</v>
      </c>
      <c r="T56" s="237">
        <v>12</v>
      </c>
      <c r="U56" s="237">
        <v>762</v>
      </c>
      <c r="V56" s="237">
        <v>9</v>
      </c>
      <c r="W56" s="237">
        <v>605</v>
      </c>
      <c r="X56" s="237">
        <v>96</v>
      </c>
      <c r="Y56" s="237">
        <v>3208</v>
      </c>
      <c r="Z56" s="237">
        <v>21</v>
      </c>
      <c r="AA56" s="241">
        <v>324</v>
      </c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242"/>
      <c r="BI56" s="242"/>
      <c r="BJ56" s="242"/>
      <c r="BK56" s="242"/>
      <c r="BL56" s="242"/>
      <c r="BM56" s="242"/>
      <c r="BN56" s="242"/>
      <c r="BO56" s="242"/>
      <c r="BP56" s="242"/>
      <c r="BQ56" s="242"/>
      <c r="BR56" s="242"/>
      <c r="BS56" s="242"/>
    </row>
    <row r="57" spans="2:71" ht="15" customHeight="1">
      <c r="B57" s="243"/>
      <c r="C57" s="253" t="s">
        <v>1156</v>
      </c>
      <c r="D57" s="240">
        <v>13</v>
      </c>
      <c r="E57" s="237">
        <v>6295</v>
      </c>
      <c r="F57" s="237">
        <v>12</v>
      </c>
      <c r="G57" s="237">
        <v>1950</v>
      </c>
      <c r="H57" s="237">
        <v>6</v>
      </c>
      <c r="I57" s="237">
        <v>432</v>
      </c>
      <c r="J57" s="237">
        <v>6</v>
      </c>
      <c r="K57" s="237">
        <v>202</v>
      </c>
      <c r="L57" s="237">
        <v>1</v>
      </c>
      <c r="M57" s="237">
        <v>230</v>
      </c>
      <c r="N57" s="237">
        <v>0</v>
      </c>
      <c r="O57" s="237">
        <v>0</v>
      </c>
      <c r="P57" s="237">
        <v>13</v>
      </c>
      <c r="Q57" s="237">
        <v>3913</v>
      </c>
      <c r="R57" s="237">
        <v>13</v>
      </c>
      <c r="S57" s="237">
        <v>1883</v>
      </c>
      <c r="T57" s="237">
        <v>2</v>
      </c>
      <c r="U57" s="237">
        <v>630</v>
      </c>
      <c r="V57" s="237">
        <v>5</v>
      </c>
      <c r="W57" s="237">
        <v>2010</v>
      </c>
      <c r="X57" s="237">
        <v>2</v>
      </c>
      <c r="Y57" s="237">
        <v>40</v>
      </c>
      <c r="Z57" s="237">
        <v>1</v>
      </c>
      <c r="AA57" s="241">
        <v>20</v>
      </c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42"/>
      <c r="AZ57" s="242"/>
      <c r="BA57" s="242"/>
      <c r="BB57" s="242"/>
      <c r="BC57" s="242"/>
      <c r="BD57" s="242"/>
      <c r="BE57" s="242"/>
      <c r="BF57" s="242"/>
      <c r="BG57" s="242"/>
      <c r="BH57" s="242"/>
      <c r="BI57" s="242"/>
      <c r="BJ57" s="242"/>
      <c r="BK57" s="242"/>
      <c r="BL57" s="242"/>
      <c r="BM57" s="242"/>
      <c r="BN57" s="242"/>
      <c r="BO57" s="242"/>
      <c r="BP57" s="242"/>
      <c r="BQ57" s="242"/>
      <c r="BR57" s="242"/>
      <c r="BS57" s="242"/>
    </row>
    <row r="58" spans="2:71" ht="8.25" customHeight="1">
      <c r="B58" s="243"/>
      <c r="C58" s="253"/>
      <c r="D58" s="240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41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42"/>
      <c r="AX58" s="242"/>
      <c r="AY58" s="242"/>
      <c r="AZ58" s="242"/>
      <c r="BA58" s="242"/>
      <c r="BB58" s="242"/>
      <c r="BC58" s="242"/>
      <c r="BD58" s="242"/>
      <c r="BE58" s="242"/>
      <c r="BF58" s="242"/>
      <c r="BG58" s="242"/>
      <c r="BH58" s="242"/>
      <c r="BI58" s="242"/>
      <c r="BJ58" s="242"/>
      <c r="BK58" s="242"/>
      <c r="BL58" s="242"/>
      <c r="BM58" s="242"/>
      <c r="BN58" s="242"/>
      <c r="BO58" s="242"/>
      <c r="BP58" s="242"/>
      <c r="BQ58" s="242"/>
      <c r="BR58" s="242"/>
      <c r="BS58" s="242"/>
    </row>
    <row r="59" spans="2:27" s="254" customFormat="1" ht="15" customHeight="1">
      <c r="B59" s="1284" t="s">
        <v>959</v>
      </c>
      <c r="C59" s="1285"/>
      <c r="D59" s="249">
        <v>4644</v>
      </c>
      <c r="E59" s="250">
        <v>543050</v>
      </c>
      <c r="F59" s="93">
        <v>4089</v>
      </c>
      <c r="G59" s="93">
        <v>428495</v>
      </c>
      <c r="H59" s="93">
        <v>826</v>
      </c>
      <c r="I59" s="250">
        <v>19398</v>
      </c>
      <c r="J59" s="93">
        <v>522</v>
      </c>
      <c r="K59" s="93">
        <v>11499</v>
      </c>
      <c r="L59" s="93">
        <v>243</v>
      </c>
      <c r="M59" s="93">
        <v>5009</v>
      </c>
      <c r="N59" s="93">
        <v>100</v>
      </c>
      <c r="O59" s="93">
        <v>2890</v>
      </c>
      <c r="P59" s="93">
        <v>4448</v>
      </c>
      <c r="Q59" s="250">
        <v>95157</v>
      </c>
      <c r="R59" s="93">
        <v>4426</v>
      </c>
      <c r="S59" s="93">
        <v>84060</v>
      </c>
      <c r="T59" s="93">
        <v>63</v>
      </c>
      <c r="U59" s="93">
        <v>1178</v>
      </c>
      <c r="V59" s="93">
        <v>91</v>
      </c>
      <c r="W59" s="93">
        <v>2642</v>
      </c>
      <c r="X59" s="93">
        <v>1074</v>
      </c>
      <c r="Y59" s="93">
        <v>16594</v>
      </c>
      <c r="Z59" s="250">
        <v>604</v>
      </c>
      <c r="AA59" s="251">
        <v>8455</v>
      </c>
    </row>
    <row r="60" spans="2:71" ht="15" customHeight="1">
      <c r="B60" s="243"/>
      <c r="C60" s="253" t="s">
        <v>1152</v>
      </c>
      <c r="D60" s="240">
        <v>1249</v>
      </c>
      <c r="E60" s="237">
        <v>35846</v>
      </c>
      <c r="F60" s="237">
        <v>816</v>
      </c>
      <c r="G60" s="237">
        <v>20415</v>
      </c>
      <c r="H60" s="237">
        <v>114</v>
      </c>
      <c r="I60" s="237">
        <v>1360</v>
      </c>
      <c r="J60" s="237">
        <v>88</v>
      </c>
      <c r="K60" s="237">
        <v>988</v>
      </c>
      <c r="L60" s="237">
        <v>26</v>
      </c>
      <c r="M60" s="237">
        <v>362</v>
      </c>
      <c r="N60" s="237">
        <v>1</v>
      </c>
      <c r="O60" s="237">
        <v>10</v>
      </c>
      <c r="P60" s="237">
        <v>1116</v>
      </c>
      <c r="Q60" s="237">
        <v>14071</v>
      </c>
      <c r="R60" s="237">
        <v>1108</v>
      </c>
      <c r="S60" s="237">
        <v>12719</v>
      </c>
      <c r="T60" s="237">
        <v>1</v>
      </c>
      <c r="U60" s="237">
        <v>2</v>
      </c>
      <c r="V60" s="237">
        <v>1</v>
      </c>
      <c r="W60" s="237">
        <v>10</v>
      </c>
      <c r="X60" s="237">
        <v>113</v>
      </c>
      <c r="Y60" s="237">
        <v>1286</v>
      </c>
      <c r="Z60" s="237">
        <v>145</v>
      </c>
      <c r="AA60" s="241">
        <v>1342</v>
      </c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42"/>
      <c r="AT60" s="242"/>
      <c r="AU60" s="242"/>
      <c r="AV60" s="242"/>
      <c r="AW60" s="242"/>
      <c r="AX60" s="242"/>
      <c r="AY60" s="242"/>
      <c r="AZ60" s="242"/>
      <c r="BA60" s="242"/>
      <c r="BB60" s="242"/>
      <c r="BC60" s="242"/>
      <c r="BD60" s="242"/>
      <c r="BE60" s="242"/>
      <c r="BF60" s="242"/>
      <c r="BG60" s="242"/>
      <c r="BH60" s="242"/>
      <c r="BI60" s="242"/>
      <c r="BJ60" s="242"/>
      <c r="BK60" s="242"/>
      <c r="BL60" s="242"/>
      <c r="BM60" s="242"/>
      <c r="BN60" s="242"/>
      <c r="BO60" s="242"/>
      <c r="BP60" s="242"/>
      <c r="BQ60" s="242"/>
      <c r="BR60" s="242"/>
      <c r="BS60" s="242"/>
    </row>
    <row r="61" spans="2:71" ht="15" customHeight="1">
      <c r="B61" s="243"/>
      <c r="C61" s="253" t="s">
        <v>1157</v>
      </c>
      <c r="D61" s="240">
        <v>1091</v>
      </c>
      <c r="E61" s="237">
        <v>78672</v>
      </c>
      <c r="F61" s="237">
        <v>1007</v>
      </c>
      <c r="G61" s="237">
        <v>56882</v>
      </c>
      <c r="H61" s="237">
        <v>141</v>
      </c>
      <c r="I61" s="237">
        <v>2359</v>
      </c>
      <c r="J61" s="237">
        <v>93</v>
      </c>
      <c r="K61" s="237">
        <v>1533</v>
      </c>
      <c r="L61" s="237">
        <v>40</v>
      </c>
      <c r="M61" s="237">
        <v>597</v>
      </c>
      <c r="N61" s="237">
        <v>9</v>
      </c>
      <c r="O61" s="237">
        <v>229</v>
      </c>
      <c r="P61" s="237">
        <v>1051</v>
      </c>
      <c r="Q61" s="237">
        <v>19431</v>
      </c>
      <c r="R61" s="237">
        <v>1045</v>
      </c>
      <c r="S61" s="237">
        <v>17255</v>
      </c>
      <c r="T61" s="237">
        <v>4</v>
      </c>
      <c r="U61" s="237">
        <v>28</v>
      </c>
      <c r="V61" s="237">
        <v>6</v>
      </c>
      <c r="W61" s="237">
        <v>55</v>
      </c>
      <c r="X61" s="237">
        <v>267</v>
      </c>
      <c r="Y61" s="237">
        <v>2991</v>
      </c>
      <c r="Z61" s="237">
        <v>157</v>
      </c>
      <c r="AA61" s="241">
        <v>2121</v>
      </c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2"/>
      <c r="AT61" s="242"/>
      <c r="AU61" s="242"/>
      <c r="AV61" s="242"/>
      <c r="AW61" s="242"/>
      <c r="AX61" s="242"/>
      <c r="AY61" s="242"/>
      <c r="AZ61" s="242"/>
      <c r="BA61" s="242"/>
      <c r="BB61" s="242"/>
      <c r="BC61" s="242"/>
      <c r="BD61" s="242"/>
      <c r="BE61" s="242"/>
      <c r="BF61" s="242"/>
      <c r="BG61" s="242"/>
      <c r="BH61" s="242"/>
      <c r="BI61" s="242"/>
      <c r="BJ61" s="242"/>
      <c r="BK61" s="242"/>
      <c r="BL61" s="242"/>
      <c r="BM61" s="242"/>
      <c r="BN61" s="242"/>
      <c r="BO61" s="242"/>
      <c r="BP61" s="242"/>
      <c r="BQ61" s="242"/>
      <c r="BR61" s="242"/>
      <c r="BS61" s="242"/>
    </row>
    <row r="62" spans="2:71" ht="15" customHeight="1">
      <c r="B62" s="243"/>
      <c r="C62" s="253" t="s">
        <v>1158</v>
      </c>
      <c r="D62" s="240">
        <v>1502</v>
      </c>
      <c r="E62" s="237">
        <v>216259</v>
      </c>
      <c r="F62" s="237">
        <v>1473</v>
      </c>
      <c r="G62" s="237">
        <v>170986</v>
      </c>
      <c r="H62" s="237">
        <v>369</v>
      </c>
      <c r="I62" s="237">
        <v>9018</v>
      </c>
      <c r="J62" s="237">
        <v>207</v>
      </c>
      <c r="K62" s="237">
        <v>4955</v>
      </c>
      <c r="L62" s="237">
        <v>128</v>
      </c>
      <c r="M62" s="237">
        <v>2726</v>
      </c>
      <c r="N62" s="237">
        <v>54</v>
      </c>
      <c r="O62" s="237">
        <v>1337</v>
      </c>
      <c r="P62" s="237">
        <v>1482</v>
      </c>
      <c r="Q62" s="237">
        <v>36255</v>
      </c>
      <c r="R62" s="237">
        <v>1477</v>
      </c>
      <c r="S62" s="237">
        <v>32612</v>
      </c>
      <c r="T62" s="237">
        <v>21</v>
      </c>
      <c r="U62" s="237">
        <v>182</v>
      </c>
      <c r="V62" s="237">
        <v>43</v>
      </c>
      <c r="W62" s="237">
        <v>823</v>
      </c>
      <c r="X62" s="237">
        <v>444</v>
      </c>
      <c r="Y62" s="237">
        <v>6972</v>
      </c>
      <c r="Z62" s="237">
        <v>196</v>
      </c>
      <c r="AA62" s="241">
        <v>2820</v>
      </c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  <c r="BM62" s="242"/>
      <c r="BN62" s="242"/>
      <c r="BO62" s="242"/>
      <c r="BP62" s="242"/>
      <c r="BQ62" s="242"/>
      <c r="BR62" s="242"/>
      <c r="BS62" s="242"/>
    </row>
    <row r="63" spans="2:71" ht="15" customHeight="1">
      <c r="B63" s="243"/>
      <c r="C63" s="253" t="s">
        <v>1159</v>
      </c>
      <c r="D63" s="240">
        <v>633</v>
      </c>
      <c r="E63" s="237">
        <v>152221</v>
      </c>
      <c r="F63" s="237">
        <v>626</v>
      </c>
      <c r="G63" s="237">
        <v>127385</v>
      </c>
      <c r="H63" s="237">
        <v>171</v>
      </c>
      <c r="I63" s="237">
        <v>5672</v>
      </c>
      <c r="J63" s="237">
        <v>109</v>
      </c>
      <c r="K63" s="237">
        <v>3244</v>
      </c>
      <c r="L63" s="237">
        <v>44</v>
      </c>
      <c r="M63" s="237">
        <v>1223</v>
      </c>
      <c r="N63" s="237">
        <v>33</v>
      </c>
      <c r="O63" s="237">
        <v>1205</v>
      </c>
      <c r="P63" s="237">
        <v>631</v>
      </c>
      <c r="Q63" s="237">
        <v>19164</v>
      </c>
      <c r="R63" s="237">
        <v>629</v>
      </c>
      <c r="S63" s="237">
        <v>16354</v>
      </c>
      <c r="T63" s="237">
        <v>27</v>
      </c>
      <c r="U63" s="237">
        <v>453</v>
      </c>
      <c r="V63" s="237">
        <v>29</v>
      </c>
      <c r="W63" s="237">
        <v>1075</v>
      </c>
      <c r="X63" s="237">
        <v>196</v>
      </c>
      <c r="Y63" s="237">
        <v>4077</v>
      </c>
      <c r="Z63" s="237">
        <v>82</v>
      </c>
      <c r="AA63" s="241">
        <v>1735</v>
      </c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/>
      <c r="BI63" s="242"/>
      <c r="BJ63" s="242"/>
      <c r="BK63" s="242"/>
      <c r="BL63" s="242"/>
      <c r="BM63" s="242"/>
      <c r="BN63" s="242"/>
      <c r="BO63" s="242"/>
      <c r="BP63" s="242"/>
      <c r="BQ63" s="242"/>
      <c r="BR63" s="242"/>
      <c r="BS63" s="242"/>
    </row>
    <row r="64" spans="2:71" ht="15" customHeight="1">
      <c r="B64" s="243"/>
      <c r="C64" s="253" t="s">
        <v>1156</v>
      </c>
      <c r="D64" s="240">
        <v>167</v>
      </c>
      <c r="E64" s="237">
        <v>60040</v>
      </c>
      <c r="F64" s="237">
        <v>167</v>
      </c>
      <c r="G64" s="237">
        <v>52827</v>
      </c>
      <c r="H64" s="237">
        <v>31</v>
      </c>
      <c r="I64" s="237">
        <v>989</v>
      </c>
      <c r="J64" s="237">
        <v>25</v>
      </c>
      <c r="K64" s="237">
        <v>779</v>
      </c>
      <c r="L64" s="237">
        <v>5</v>
      </c>
      <c r="M64" s="237">
        <v>101</v>
      </c>
      <c r="N64" s="237">
        <v>3</v>
      </c>
      <c r="O64" s="237">
        <v>109</v>
      </c>
      <c r="P64" s="237">
        <v>166</v>
      </c>
      <c r="Q64" s="237">
        <v>6224</v>
      </c>
      <c r="R64" s="237">
        <v>165</v>
      </c>
      <c r="S64" s="237">
        <v>5108</v>
      </c>
      <c r="T64" s="237">
        <v>10</v>
      </c>
      <c r="U64" s="237">
        <v>513</v>
      </c>
      <c r="V64" s="237">
        <v>12</v>
      </c>
      <c r="W64" s="237">
        <v>679</v>
      </c>
      <c r="X64" s="237">
        <v>54</v>
      </c>
      <c r="Y64" s="237">
        <v>1268</v>
      </c>
      <c r="Z64" s="237">
        <v>24</v>
      </c>
      <c r="AA64" s="241">
        <v>437</v>
      </c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242"/>
      <c r="BL64" s="242"/>
      <c r="BM64" s="242"/>
      <c r="BN64" s="242"/>
      <c r="BO64" s="242"/>
      <c r="BP64" s="242"/>
      <c r="BQ64" s="242"/>
      <c r="BR64" s="242"/>
      <c r="BS64" s="242"/>
    </row>
    <row r="65" spans="2:71" ht="8.25" customHeight="1">
      <c r="B65" s="243"/>
      <c r="C65" s="253"/>
      <c r="D65" s="240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41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  <c r="AR65" s="242"/>
      <c r="AS65" s="242"/>
      <c r="AT65" s="242"/>
      <c r="AU65" s="242"/>
      <c r="AV65" s="242"/>
      <c r="AW65" s="242"/>
      <c r="AX65" s="242"/>
      <c r="AY65" s="242"/>
      <c r="AZ65" s="242"/>
      <c r="BA65" s="242"/>
      <c r="BB65" s="242"/>
      <c r="BC65" s="242"/>
      <c r="BD65" s="242"/>
      <c r="BE65" s="242"/>
      <c r="BF65" s="242"/>
      <c r="BG65" s="242"/>
      <c r="BH65" s="242"/>
      <c r="BI65" s="242"/>
      <c r="BJ65" s="242"/>
      <c r="BK65" s="242"/>
      <c r="BL65" s="242"/>
      <c r="BM65" s="242"/>
      <c r="BN65" s="242"/>
      <c r="BO65" s="242"/>
      <c r="BP65" s="242"/>
      <c r="BQ65" s="242"/>
      <c r="BR65" s="242"/>
      <c r="BS65" s="242"/>
    </row>
    <row r="66" spans="2:27" s="254" customFormat="1" ht="15" customHeight="1">
      <c r="B66" s="1284" t="s">
        <v>960</v>
      </c>
      <c r="C66" s="1285"/>
      <c r="D66" s="249">
        <v>4156</v>
      </c>
      <c r="E66" s="250">
        <v>740504</v>
      </c>
      <c r="F66" s="93">
        <v>3898</v>
      </c>
      <c r="G66" s="93">
        <v>673643</v>
      </c>
      <c r="H66" s="93">
        <v>800</v>
      </c>
      <c r="I66" s="250">
        <v>9555</v>
      </c>
      <c r="J66" s="93">
        <v>749</v>
      </c>
      <c r="K66" s="93">
        <v>8716</v>
      </c>
      <c r="L66" s="93">
        <v>19</v>
      </c>
      <c r="M66" s="93">
        <v>327</v>
      </c>
      <c r="N66" s="93">
        <v>123</v>
      </c>
      <c r="O66" s="93">
        <v>512</v>
      </c>
      <c r="P66" s="93">
        <v>3955</v>
      </c>
      <c r="Q66" s="250">
        <v>57306</v>
      </c>
      <c r="R66" s="93">
        <v>3902</v>
      </c>
      <c r="S66" s="93">
        <v>49728</v>
      </c>
      <c r="T66" s="93">
        <v>7</v>
      </c>
      <c r="U66" s="93">
        <v>53</v>
      </c>
      <c r="V66" s="93">
        <v>5</v>
      </c>
      <c r="W66" s="93">
        <v>159</v>
      </c>
      <c r="X66" s="93">
        <v>1337</v>
      </c>
      <c r="Y66" s="93">
        <v>31294</v>
      </c>
      <c r="Z66" s="250">
        <v>677</v>
      </c>
      <c r="AA66" s="251">
        <v>7419</v>
      </c>
    </row>
    <row r="67" spans="2:71" ht="15" customHeight="1">
      <c r="B67" s="243"/>
      <c r="C67" s="253" t="s">
        <v>1152</v>
      </c>
      <c r="D67" s="240">
        <v>887</v>
      </c>
      <c r="E67" s="237">
        <v>24768</v>
      </c>
      <c r="F67" s="237">
        <v>675</v>
      </c>
      <c r="G67" s="237">
        <v>17337</v>
      </c>
      <c r="H67" s="237">
        <v>57</v>
      </c>
      <c r="I67" s="237">
        <v>509</v>
      </c>
      <c r="J67" s="237">
        <v>54</v>
      </c>
      <c r="K67" s="237">
        <v>474</v>
      </c>
      <c r="L67" s="237">
        <v>1</v>
      </c>
      <c r="M67" s="237">
        <v>20</v>
      </c>
      <c r="N67" s="237">
        <v>7</v>
      </c>
      <c r="O67" s="237">
        <v>15</v>
      </c>
      <c r="P67" s="237">
        <v>766</v>
      </c>
      <c r="Q67" s="237">
        <v>6922</v>
      </c>
      <c r="R67" s="237">
        <v>744</v>
      </c>
      <c r="S67" s="237">
        <v>5431</v>
      </c>
      <c r="T67" s="237">
        <v>0</v>
      </c>
      <c r="U67" s="237">
        <v>0</v>
      </c>
      <c r="V67" s="237">
        <v>1</v>
      </c>
      <c r="W67" s="237">
        <v>9</v>
      </c>
      <c r="X67" s="237">
        <v>97</v>
      </c>
      <c r="Y67" s="237">
        <v>608</v>
      </c>
      <c r="Z67" s="237">
        <v>179</v>
      </c>
      <c r="AA67" s="241">
        <v>1482</v>
      </c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2"/>
      <c r="AS67" s="242"/>
      <c r="AT67" s="242"/>
      <c r="AU67" s="242"/>
      <c r="AV67" s="242"/>
      <c r="AW67" s="242"/>
      <c r="AX67" s="242"/>
      <c r="AY67" s="242"/>
      <c r="AZ67" s="242"/>
      <c r="BA67" s="242"/>
      <c r="BB67" s="242"/>
      <c r="BC67" s="242"/>
      <c r="BD67" s="242"/>
      <c r="BE67" s="242"/>
      <c r="BF67" s="242"/>
      <c r="BG67" s="242"/>
      <c r="BH67" s="242"/>
      <c r="BI67" s="242"/>
      <c r="BJ67" s="242"/>
      <c r="BK67" s="242"/>
      <c r="BL67" s="242"/>
      <c r="BM67" s="242"/>
      <c r="BN67" s="242"/>
      <c r="BO67" s="242"/>
      <c r="BP67" s="242"/>
      <c r="BQ67" s="242"/>
      <c r="BR67" s="242"/>
      <c r="BS67" s="242"/>
    </row>
    <row r="68" spans="2:71" ht="15" customHeight="1">
      <c r="B68" s="243"/>
      <c r="C68" s="253" t="s">
        <v>1157</v>
      </c>
      <c r="D68" s="240">
        <v>652</v>
      </c>
      <c r="E68" s="237">
        <v>46804</v>
      </c>
      <c r="F68" s="237">
        <v>638</v>
      </c>
      <c r="G68" s="237">
        <v>39198</v>
      </c>
      <c r="H68" s="237">
        <v>89</v>
      </c>
      <c r="I68" s="237">
        <v>947</v>
      </c>
      <c r="J68" s="237">
        <v>81</v>
      </c>
      <c r="K68" s="237">
        <v>847</v>
      </c>
      <c r="L68" s="237">
        <v>4</v>
      </c>
      <c r="M68" s="237">
        <v>70</v>
      </c>
      <c r="N68" s="237">
        <v>9</v>
      </c>
      <c r="O68" s="237">
        <v>30</v>
      </c>
      <c r="P68" s="237">
        <v>612</v>
      </c>
      <c r="Q68" s="237">
        <v>6659</v>
      </c>
      <c r="R68" s="237">
        <v>598</v>
      </c>
      <c r="S68" s="237">
        <v>5348</v>
      </c>
      <c r="T68" s="237">
        <v>1</v>
      </c>
      <c r="U68" s="237">
        <v>3</v>
      </c>
      <c r="V68" s="237">
        <v>0</v>
      </c>
      <c r="W68" s="237">
        <v>0</v>
      </c>
      <c r="X68" s="237">
        <v>211</v>
      </c>
      <c r="Y68" s="237">
        <v>2774</v>
      </c>
      <c r="Z68" s="237">
        <v>115</v>
      </c>
      <c r="AA68" s="241">
        <v>1311</v>
      </c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2"/>
      <c r="AS68" s="242"/>
      <c r="AT68" s="242"/>
      <c r="AU68" s="242"/>
      <c r="AV68" s="242"/>
      <c r="AW68" s="242"/>
      <c r="AX68" s="242"/>
      <c r="AY68" s="242"/>
      <c r="AZ68" s="242"/>
      <c r="BA68" s="242"/>
      <c r="BB68" s="242"/>
      <c r="BC68" s="242"/>
      <c r="BD68" s="242"/>
      <c r="BE68" s="242"/>
      <c r="BF68" s="242"/>
      <c r="BG68" s="242"/>
      <c r="BH68" s="242"/>
      <c r="BI68" s="242"/>
      <c r="BJ68" s="242"/>
      <c r="BK68" s="242"/>
      <c r="BL68" s="242"/>
      <c r="BM68" s="242"/>
      <c r="BN68" s="242"/>
      <c r="BO68" s="242"/>
      <c r="BP68" s="242"/>
      <c r="BQ68" s="242"/>
      <c r="BR68" s="242"/>
      <c r="BS68" s="242"/>
    </row>
    <row r="69" spans="2:71" ht="15" customHeight="1">
      <c r="B69" s="243"/>
      <c r="C69" s="253" t="s">
        <v>1158</v>
      </c>
      <c r="D69" s="240">
        <v>897</v>
      </c>
      <c r="E69" s="237">
        <v>133665</v>
      </c>
      <c r="F69" s="237">
        <v>895</v>
      </c>
      <c r="G69" s="237">
        <v>120317</v>
      </c>
      <c r="H69" s="237">
        <v>212</v>
      </c>
      <c r="I69" s="237">
        <v>2162</v>
      </c>
      <c r="J69" s="237">
        <v>184</v>
      </c>
      <c r="K69" s="237">
        <v>1889</v>
      </c>
      <c r="L69" s="237">
        <v>7</v>
      </c>
      <c r="M69" s="237">
        <v>129</v>
      </c>
      <c r="N69" s="237">
        <v>46</v>
      </c>
      <c r="O69" s="237">
        <v>144</v>
      </c>
      <c r="P69" s="237">
        <v>873</v>
      </c>
      <c r="Q69" s="237">
        <v>11186</v>
      </c>
      <c r="R69" s="237">
        <v>863</v>
      </c>
      <c r="S69" s="237">
        <v>9819</v>
      </c>
      <c r="T69" s="237">
        <v>2</v>
      </c>
      <c r="U69" s="237">
        <v>10</v>
      </c>
      <c r="V69" s="237">
        <v>2</v>
      </c>
      <c r="W69" s="237">
        <v>117</v>
      </c>
      <c r="X69" s="237">
        <v>395</v>
      </c>
      <c r="Y69" s="237">
        <v>9476</v>
      </c>
      <c r="Z69" s="237">
        <v>130</v>
      </c>
      <c r="AA69" s="241">
        <v>1250</v>
      </c>
      <c r="AB69" s="242"/>
      <c r="AC69" s="242"/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42"/>
      <c r="AQ69" s="242"/>
      <c r="AR69" s="242"/>
      <c r="AS69" s="242"/>
      <c r="AT69" s="242"/>
      <c r="AU69" s="242"/>
      <c r="AV69" s="242"/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242"/>
      <c r="BJ69" s="242"/>
      <c r="BK69" s="242"/>
      <c r="BL69" s="242"/>
      <c r="BM69" s="242"/>
      <c r="BN69" s="242"/>
      <c r="BO69" s="242"/>
      <c r="BP69" s="242"/>
      <c r="BQ69" s="242"/>
      <c r="BR69" s="242"/>
      <c r="BS69" s="242"/>
    </row>
    <row r="70" spans="2:71" ht="15" customHeight="1">
      <c r="B70" s="243"/>
      <c r="C70" s="253" t="s">
        <v>1159</v>
      </c>
      <c r="D70" s="240">
        <v>812</v>
      </c>
      <c r="E70" s="237">
        <v>202230</v>
      </c>
      <c r="F70" s="237">
        <v>812</v>
      </c>
      <c r="G70" s="237">
        <v>186989</v>
      </c>
      <c r="H70" s="237">
        <v>225</v>
      </c>
      <c r="I70" s="237">
        <v>2501</v>
      </c>
      <c r="J70" s="237">
        <v>216</v>
      </c>
      <c r="K70" s="237">
        <v>2238</v>
      </c>
      <c r="L70" s="237">
        <v>2</v>
      </c>
      <c r="M70" s="237">
        <v>25</v>
      </c>
      <c r="N70" s="237">
        <v>51</v>
      </c>
      <c r="O70" s="237">
        <v>238</v>
      </c>
      <c r="P70" s="237">
        <v>803</v>
      </c>
      <c r="Q70" s="237">
        <v>12740</v>
      </c>
      <c r="R70" s="237">
        <v>798</v>
      </c>
      <c r="S70" s="237">
        <v>11497</v>
      </c>
      <c r="T70" s="237">
        <v>1</v>
      </c>
      <c r="U70" s="237">
        <v>20</v>
      </c>
      <c r="V70" s="237">
        <v>2</v>
      </c>
      <c r="W70" s="237">
        <v>33</v>
      </c>
      <c r="X70" s="237">
        <v>330</v>
      </c>
      <c r="Y70" s="237">
        <v>12524</v>
      </c>
      <c r="Z70" s="237">
        <v>132</v>
      </c>
      <c r="AA70" s="241">
        <v>1210</v>
      </c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2"/>
      <c r="BQ70" s="242"/>
      <c r="BR70" s="242"/>
      <c r="BS70" s="242"/>
    </row>
    <row r="71" spans="2:71" ht="15" customHeight="1">
      <c r="B71" s="243"/>
      <c r="C71" s="253" t="s">
        <v>1156</v>
      </c>
      <c r="D71" s="240">
        <v>875</v>
      </c>
      <c r="E71" s="237">
        <v>332906</v>
      </c>
      <c r="F71" s="237">
        <v>875</v>
      </c>
      <c r="G71" s="237">
        <v>309788</v>
      </c>
      <c r="H71" s="237">
        <v>217</v>
      </c>
      <c r="I71" s="237">
        <v>3436</v>
      </c>
      <c r="J71" s="237">
        <v>214</v>
      </c>
      <c r="K71" s="237">
        <v>3268</v>
      </c>
      <c r="L71" s="237">
        <v>5</v>
      </c>
      <c r="M71" s="237">
        <v>83</v>
      </c>
      <c r="N71" s="237">
        <v>10</v>
      </c>
      <c r="O71" s="237">
        <v>85</v>
      </c>
      <c r="P71" s="237">
        <v>870</v>
      </c>
      <c r="Q71" s="237">
        <v>19682</v>
      </c>
      <c r="R71" s="237">
        <v>868</v>
      </c>
      <c r="S71" s="237">
        <v>17520</v>
      </c>
      <c r="T71" s="237">
        <v>3</v>
      </c>
      <c r="U71" s="237">
        <v>20</v>
      </c>
      <c r="V71" s="237">
        <v>0</v>
      </c>
      <c r="W71" s="237">
        <v>0</v>
      </c>
      <c r="X71" s="237">
        <v>303</v>
      </c>
      <c r="Y71" s="237">
        <v>5910</v>
      </c>
      <c r="Z71" s="237">
        <v>120</v>
      </c>
      <c r="AA71" s="241">
        <v>2162</v>
      </c>
      <c r="AB71" s="242"/>
      <c r="AC71" s="242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42"/>
      <c r="AQ71" s="242"/>
      <c r="AR71" s="242"/>
      <c r="AS71" s="242"/>
      <c r="AT71" s="242"/>
      <c r="AU71" s="242"/>
      <c r="AV71" s="242"/>
      <c r="AW71" s="242"/>
      <c r="AX71" s="242"/>
      <c r="AY71" s="242"/>
      <c r="AZ71" s="242"/>
      <c r="BA71" s="242"/>
      <c r="BB71" s="242"/>
      <c r="BC71" s="242"/>
      <c r="BD71" s="242"/>
      <c r="BE71" s="242"/>
      <c r="BF71" s="242"/>
      <c r="BG71" s="242"/>
      <c r="BH71" s="242"/>
      <c r="BI71" s="242"/>
      <c r="BJ71" s="242"/>
      <c r="BK71" s="242"/>
      <c r="BL71" s="242"/>
      <c r="BM71" s="242"/>
      <c r="BN71" s="242"/>
      <c r="BO71" s="242"/>
      <c r="BP71" s="242"/>
      <c r="BQ71" s="242"/>
      <c r="BR71" s="242"/>
      <c r="BS71" s="242"/>
    </row>
    <row r="72" spans="2:71" ht="8.25" customHeight="1">
      <c r="B72" s="243"/>
      <c r="C72" s="253"/>
      <c r="D72" s="240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41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2"/>
      <c r="BC72" s="242"/>
      <c r="BD72" s="242"/>
      <c r="BE72" s="242"/>
      <c r="BF72" s="242"/>
      <c r="BG72" s="242"/>
      <c r="BH72" s="242"/>
      <c r="BI72" s="242"/>
      <c r="BJ72" s="242"/>
      <c r="BK72" s="242"/>
      <c r="BL72" s="242"/>
      <c r="BM72" s="242"/>
      <c r="BN72" s="242"/>
      <c r="BO72" s="242"/>
      <c r="BP72" s="242"/>
      <c r="BQ72" s="242"/>
      <c r="BR72" s="242"/>
      <c r="BS72" s="242"/>
    </row>
    <row r="73" spans="2:27" s="254" customFormat="1" ht="15" customHeight="1">
      <c r="B73" s="1284" t="s">
        <v>961</v>
      </c>
      <c r="C73" s="1285"/>
      <c r="D73" s="249">
        <v>5506</v>
      </c>
      <c r="E73" s="250">
        <v>936440</v>
      </c>
      <c r="F73" s="93">
        <v>5078</v>
      </c>
      <c r="G73" s="93">
        <v>794494</v>
      </c>
      <c r="H73" s="93">
        <v>906</v>
      </c>
      <c r="I73" s="250">
        <v>22984</v>
      </c>
      <c r="J73" s="93">
        <v>860</v>
      </c>
      <c r="K73" s="93">
        <v>21722</v>
      </c>
      <c r="L73" s="93">
        <v>51</v>
      </c>
      <c r="M73" s="93">
        <v>1205</v>
      </c>
      <c r="N73" s="93">
        <v>6</v>
      </c>
      <c r="O73" s="93">
        <v>57</v>
      </c>
      <c r="P73" s="93">
        <v>4797</v>
      </c>
      <c r="Q73" s="250">
        <v>118962</v>
      </c>
      <c r="R73" s="93">
        <v>4753</v>
      </c>
      <c r="S73" s="93">
        <v>102586</v>
      </c>
      <c r="T73" s="93">
        <v>51</v>
      </c>
      <c r="U73" s="93">
        <v>732</v>
      </c>
      <c r="V73" s="93">
        <v>35</v>
      </c>
      <c r="W73" s="93">
        <v>1609</v>
      </c>
      <c r="X73" s="93">
        <v>2124</v>
      </c>
      <c r="Y73" s="93">
        <v>21403</v>
      </c>
      <c r="Z73" s="250">
        <v>573</v>
      </c>
      <c r="AA73" s="251">
        <v>14767</v>
      </c>
    </row>
    <row r="74" spans="2:71" ht="15" customHeight="1">
      <c r="B74" s="243"/>
      <c r="C74" s="253" t="s">
        <v>1152</v>
      </c>
      <c r="D74" s="240">
        <v>1254</v>
      </c>
      <c r="E74" s="237">
        <v>35745</v>
      </c>
      <c r="F74" s="237">
        <v>890</v>
      </c>
      <c r="G74" s="237">
        <v>21441</v>
      </c>
      <c r="H74" s="237">
        <v>69</v>
      </c>
      <c r="I74" s="237">
        <v>578</v>
      </c>
      <c r="J74" s="237">
        <v>66</v>
      </c>
      <c r="K74" s="237">
        <v>522</v>
      </c>
      <c r="L74" s="237">
        <v>3</v>
      </c>
      <c r="M74" s="237">
        <v>56</v>
      </c>
      <c r="N74" s="237">
        <v>0</v>
      </c>
      <c r="O74" s="237">
        <v>0</v>
      </c>
      <c r="P74" s="237">
        <v>903</v>
      </c>
      <c r="Q74" s="237">
        <v>13726</v>
      </c>
      <c r="R74" s="237">
        <v>881</v>
      </c>
      <c r="S74" s="237">
        <v>12782</v>
      </c>
      <c r="T74" s="237">
        <v>0</v>
      </c>
      <c r="U74" s="237">
        <v>0</v>
      </c>
      <c r="V74" s="237">
        <v>0</v>
      </c>
      <c r="W74" s="237">
        <v>0</v>
      </c>
      <c r="X74" s="237">
        <v>135</v>
      </c>
      <c r="Y74" s="237">
        <v>648</v>
      </c>
      <c r="Z74" s="237">
        <v>70</v>
      </c>
      <c r="AA74" s="241">
        <v>944</v>
      </c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  <c r="BA74" s="242"/>
      <c r="BB74" s="242"/>
      <c r="BC74" s="242"/>
      <c r="BD74" s="242"/>
      <c r="BE74" s="242"/>
      <c r="BF74" s="242"/>
      <c r="BG74" s="242"/>
      <c r="BH74" s="242"/>
      <c r="BI74" s="242"/>
      <c r="BJ74" s="242"/>
      <c r="BK74" s="242"/>
      <c r="BL74" s="242"/>
      <c r="BM74" s="242"/>
      <c r="BN74" s="242"/>
      <c r="BO74" s="242"/>
      <c r="BP74" s="242"/>
      <c r="BQ74" s="242"/>
      <c r="BR74" s="242"/>
      <c r="BS74" s="242"/>
    </row>
    <row r="75" spans="2:71" ht="15" customHeight="1">
      <c r="B75" s="243"/>
      <c r="C75" s="253" t="s">
        <v>1157</v>
      </c>
      <c r="D75" s="240">
        <v>956</v>
      </c>
      <c r="E75" s="237">
        <v>69255</v>
      </c>
      <c r="F75" s="237">
        <v>915</v>
      </c>
      <c r="G75" s="237">
        <v>50235</v>
      </c>
      <c r="H75" s="237">
        <v>138</v>
      </c>
      <c r="I75" s="237">
        <v>2299</v>
      </c>
      <c r="J75" s="237">
        <v>127</v>
      </c>
      <c r="K75" s="237">
        <v>2070</v>
      </c>
      <c r="L75" s="237">
        <v>14</v>
      </c>
      <c r="M75" s="237">
        <v>222</v>
      </c>
      <c r="N75" s="237">
        <v>1</v>
      </c>
      <c r="O75" s="237">
        <v>7</v>
      </c>
      <c r="P75" s="237">
        <v>791</v>
      </c>
      <c r="Q75" s="237">
        <v>16721</v>
      </c>
      <c r="R75" s="237">
        <v>780</v>
      </c>
      <c r="S75" s="237">
        <v>15028</v>
      </c>
      <c r="T75" s="237">
        <v>5</v>
      </c>
      <c r="U75" s="237">
        <v>23</v>
      </c>
      <c r="V75" s="237">
        <v>2</v>
      </c>
      <c r="W75" s="237">
        <v>20</v>
      </c>
      <c r="X75" s="237">
        <v>264</v>
      </c>
      <c r="Y75" s="237">
        <v>1563</v>
      </c>
      <c r="Z75" s="237">
        <v>105</v>
      </c>
      <c r="AA75" s="241">
        <v>1673</v>
      </c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2"/>
      <c r="AT75" s="242"/>
      <c r="AU75" s="242"/>
      <c r="AV75" s="242"/>
      <c r="AW75" s="242"/>
      <c r="AX75" s="242"/>
      <c r="AY75" s="242"/>
      <c r="AZ75" s="242"/>
      <c r="BA75" s="242"/>
      <c r="BB75" s="242"/>
      <c r="BC75" s="242"/>
      <c r="BD75" s="242"/>
      <c r="BE75" s="242"/>
      <c r="BF75" s="242"/>
      <c r="BG75" s="242"/>
      <c r="BH75" s="242"/>
      <c r="BI75" s="242"/>
      <c r="BJ75" s="242"/>
      <c r="BK75" s="242"/>
      <c r="BL75" s="242"/>
      <c r="BM75" s="242"/>
      <c r="BN75" s="242"/>
      <c r="BO75" s="242"/>
      <c r="BP75" s="242"/>
      <c r="BQ75" s="242"/>
      <c r="BR75" s="242"/>
      <c r="BS75" s="242"/>
    </row>
    <row r="76" spans="2:71" ht="15" customHeight="1">
      <c r="B76" s="243"/>
      <c r="C76" s="253" t="s">
        <v>1158</v>
      </c>
      <c r="D76" s="240">
        <v>1146</v>
      </c>
      <c r="E76" s="237">
        <v>169441</v>
      </c>
      <c r="F76" s="237">
        <v>1129</v>
      </c>
      <c r="G76" s="237">
        <v>134854</v>
      </c>
      <c r="H76" s="237">
        <v>251</v>
      </c>
      <c r="I76" s="237">
        <v>5294</v>
      </c>
      <c r="J76" s="237">
        <v>236</v>
      </c>
      <c r="K76" s="237">
        <v>4897</v>
      </c>
      <c r="L76" s="237">
        <v>15</v>
      </c>
      <c r="M76" s="237">
        <v>377</v>
      </c>
      <c r="N76" s="237">
        <v>2</v>
      </c>
      <c r="O76" s="237">
        <v>20</v>
      </c>
      <c r="P76" s="237">
        <v>1050</v>
      </c>
      <c r="Q76" s="237">
        <v>29293</v>
      </c>
      <c r="R76" s="237">
        <v>1045</v>
      </c>
      <c r="S76" s="237">
        <v>25920</v>
      </c>
      <c r="T76" s="237">
        <v>19</v>
      </c>
      <c r="U76" s="237">
        <v>283</v>
      </c>
      <c r="V76" s="237">
        <v>16</v>
      </c>
      <c r="W76" s="237">
        <v>987</v>
      </c>
      <c r="X76" s="237">
        <v>487</v>
      </c>
      <c r="Y76" s="237">
        <v>3631</v>
      </c>
      <c r="Z76" s="237">
        <v>124</v>
      </c>
      <c r="AA76" s="241">
        <v>2386</v>
      </c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/>
      <c r="BB76" s="242"/>
      <c r="BC76" s="242"/>
      <c r="BD76" s="242"/>
      <c r="BE76" s="242"/>
      <c r="BF76" s="242"/>
      <c r="BG76" s="242"/>
      <c r="BH76" s="242"/>
      <c r="BI76" s="242"/>
      <c r="BJ76" s="242"/>
      <c r="BK76" s="242"/>
      <c r="BL76" s="242"/>
      <c r="BM76" s="242"/>
      <c r="BN76" s="242"/>
      <c r="BO76" s="242"/>
      <c r="BP76" s="242"/>
      <c r="BQ76" s="242"/>
      <c r="BR76" s="242"/>
      <c r="BS76" s="242"/>
    </row>
    <row r="77" spans="2:71" ht="15" customHeight="1">
      <c r="B77" s="243"/>
      <c r="C77" s="253" t="s">
        <v>1159</v>
      </c>
      <c r="D77" s="240">
        <v>1029</v>
      </c>
      <c r="E77" s="237">
        <v>257093</v>
      </c>
      <c r="F77" s="237">
        <v>1029</v>
      </c>
      <c r="G77" s="237">
        <v>226525</v>
      </c>
      <c r="H77" s="237">
        <v>214</v>
      </c>
      <c r="I77" s="237">
        <v>5831</v>
      </c>
      <c r="J77" s="237">
        <v>209</v>
      </c>
      <c r="K77" s="237">
        <v>5684</v>
      </c>
      <c r="L77" s="237">
        <v>6</v>
      </c>
      <c r="M77" s="237">
        <v>147</v>
      </c>
      <c r="N77" s="237">
        <v>0</v>
      </c>
      <c r="O77" s="237">
        <v>0</v>
      </c>
      <c r="P77" s="237">
        <v>972</v>
      </c>
      <c r="Q77" s="237">
        <v>24737</v>
      </c>
      <c r="R77" s="237">
        <v>969</v>
      </c>
      <c r="S77" s="237">
        <v>22044</v>
      </c>
      <c r="T77" s="237">
        <v>14</v>
      </c>
      <c r="U77" s="237">
        <v>155</v>
      </c>
      <c r="V77" s="237">
        <v>5</v>
      </c>
      <c r="W77" s="237">
        <v>43</v>
      </c>
      <c r="X77" s="237">
        <v>562</v>
      </c>
      <c r="Y77" s="237">
        <v>6574</v>
      </c>
      <c r="Z77" s="237">
        <v>121</v>
      </c>
      <c r="AA77" s="241">
        <v>2650</v>
      </c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</row>
    <row r="78" spans="2:71" ht="15" customHeight="1">
      <c r="B78" s="243"/>
      <c r="C78" s="253" t="s">
        <v>1156</v>
      </c>
      <c r="D78" s="240">
        <v>1116</v>
      </c>
      <c r="E78" s="237">
        <v>404880</v>
      </c>
      <c r="F78" s="237">
        <v>1115</v>
      </c>
      <c r="G78" s="237">
        <v>361439</v>
      </c>
      <c r="H78" s="237">
        <v>234</v>
      </c>
      <c r="I78" s="237">
        <v>8982</v>
      </c>
      <c r="J78" s="237">
        <v>222</v>
      </c>
      <c r="K78" s="237">
        <v>8549</v>
      </c>
      <c r="L78" s="237">
        <v>13</v>
      </c>
      <c r="M78" s="237">
        <v>403</v>
      </c>
      <c r="N78" s="237">
        <v>3</v>
      </c>
      <c r="O78" s="237">
        <v>30</v>
      </c>
      <c r="P78" s="237">
        <v>1076</v>
      </c>
      <c r="Q78" s="237">
        <v>34459</v>
      </c>
      <c r="R78" s="237">
        <v>1073</v>
      </c>
      <c r="S78" s="237">
        <v>26791</v>
      </c>
      <c r="T78" s="237">
        <v>13</v>
      </c>
      <c r="U78" s="237">
        <v>271</v>
      </c>
      <c r="V78" s="237">
        <v>12</v>
      </c>
      <c r="W78" s="237">
        <v>559</v>
      </c>
      <c r="X78" s="237">
        <v>676</v>
      </c>
      <c r="Y78" s="237">
        <v>8987</v>
      </c>
      <c r="Z78" s="237">
        <v>153</v>
      </c>
      <c r="AA78" s="241">
        <v>7114</v>
      </c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</row>
    <row r="79" spans="2:71" ht="8.25" customHeight="1">
      <c r="B79" s="243"/>
      <c r="C79" s="253"/>
      <c r="D79" s="240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41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  <c r="BI79" s="242"/>
      <c r="BJ79" s="242"/>
      <c r="BK79" s="242"/>
      <c r="BL79" s="242"/>
      <c r="BM79" s="242"/>
      <c r="BN79" s="242"/>
      <c r="BO79" s="242"/>
      <c r="BP79" s="242"/>
      <c r="BQ79" s="242"/>
      <c r="BR79" s="242"/>
      <c r="BS79" s="242"/>
    </row>
    <row r="80" spans="2:27" s="254" customFormat="1" ht="15" customHeight="1">
      <c r="B80" s="1284" t="s">
        <v>962</v>
      </c>
      <c r="C80" s="1285"/>
      <c r="D80" s="249">
        <v>2801</v>
      </c>
      <c r="E80" s="250">
        <v>486139</v>
      </c>
      <c r="F80" s="93">
        <v>2741</v>
      </c>
      <c r="G80" s="93">
        <v>439169</v>
      </c>
      <c r="H80" s="93">
        <v>79</v>
      </c>
      <c r="I80" s="250">
        <v>2417</v>
      </c>
      <c r="J80" s="93">
        <v>26</v>
      </c>
      <c r="K80" s="93">
        <v>1112</v>
      </c>
      <c r="L80" s="93">
        <v>52</v>
      </c>
      <c r="M80" s="93">
        <v>1285</v>
      </c>
      <c r="N80" s="93">
        <v>1</v>
      </c>
      <c r="O80" s="93">
        <v>20</v>
      </c>
      <c r="P80" s="93">
        <v>2484</v>
      </c>
      <c r="Q80" s="250">
        <v>44553</v>
      </c>
      <c r="R80" s="93">
        <v>2454</v>
      </c>
      <c r="S80" s="93">
        <v>37615</v>
      </c>
      <c r="T80" s="93">
        <v>63</v>
      </c>
      <c r="U80" s="93">
        <v>1013</v>
      </c>
      <c r="V80" s="93">
        <v>77</v>
      </c>
      <c r="W80" s="93">
        <v>3276</v>
      </c>
      <c r="X80" s="93">
        <v>2078</v>
      </c>
      <c r="Y80" s="93">
        <v>41846</v>
      </c>
      <c r="Z80" s="250">
        <v>221</v>
      </c>
      <c r="AA80" s="251">
        <v>3662</v>
      </c>
    </row>
    <row r="81" spans="2:71" ht="15" customHeight="1">
      <c r="B81" s="243"/>
      <c r="C81" s="253" t="s">
        <v>1152</v>
      </c>
      <c r="D81" s="240">
        <v>448</v>
      </c>
      <c r="E81" s="237">
        <v>13451</v>
      </c>
      <c r="F81" s="237">
        <v>396</v>
      </c>
      <c r="G81" s="237">
        <v>10470</v>
      </c>
      <c r="H81" s="237">
        <v>1</v>
      </c>
      <c r="I81" s="237">
        <v>5</v>
      </c>
      <c r="J81" s="237">
        <v>1</v>
      </c>
      <c r="K81" s="237">
        <v>5</v>
      </c>
      <c r="L81" s="237">
        <v>0</v>
      </c>
      <c r="M81" s="237">
        <v>0</v>
      </c>
      <c r="N81" s="237">
        <v>0</v>
      </c>
      <c r="O81" s="237">
        <v>0</v>
      </c>
      <c r="P81" s="237">
        <v>310</v>
      </c>
      <c r="Q81" s="237">
        <v>2976</v>
      </c>
      <c r="R81" s="237">
        <v>304</v>
      </c>
      <c r="S81" s="237">
        <v>2748</v>
      </c>
      <c r="T81" s="237">
        <v>0</v>
      </c>
      <c r="U81" s="237">
        <v>0</v>
      </c>
      <c r="V81" s="237">
        <v>0</v>
      </c>
      <c r="W81" s="237">
        <v>0</v>
      </c>
      <c r="X81" s="237">
        <v>119</v>
      </c>
      <c r="Y81" s="237">
        <v>861</v>
      </c>
      <c r="Z81" s="237">
        <v>20</v>
      </c>
      <c r="AA81" s="241">
        <v>228</v>
      </c>
      <c r="AB81" s="242"/>
      <c r="AC81" s="242"/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242"/>
      <c r="BD81" s="242"/>
      <c r="BE81" s="242"/>
      <c r="BF81" s="242"/>
      <c r="BG81" s="242"/>
      <c r="BH81" s="242"/>
      <c r="BI81" s="242"/>
      <c r="BJ81" s="242"/>
      <c r="BK81" s="242"/>
      <c r="BL81" s="242"/>
      <c r="BM81" s="242"/>
      <c r="BN81" s="242"/>
      <c r="BO81" s="242"/>
      <c r="BP81" s="242"/>
      <c r="BQ81" s="242"/>
      <c r="BR81" s="242"/>
      <c r="BS81" s="242"/>
    </row>
    <row r="82" spans="2:71" ht="15" customHeight="1">
      <c r="B82" s="243"/>
      <c r="C82" s="253" t="s">
        <v>1157</v>
      </c>
      <c r="D82" s="240">
        <v>479</v>
      </c>
      <c r="E82" s="237">
        <v>34284</v>
      </c>
      <c r="F82" s="237">
        <v>474</v>
      </c>
      <c r="G82" s="237">
        <v>28897</v>
      </c>
      <c r="H82" s="237">
        <v>4</v>
      </c>
      <c r="I82" s="237">
        <v>47</v>
      </c>
      <c r="J82" s="237">
        <v>0</v>
      </c>
      <c r="K82" s="237">
        <v>0</v>
      </c>
      <c r="L82" s="237">
        <v>3</v>
      </c>
      <c r="M82" s="237">
        <v>27</v>
      </c>
      <c r="N82" s="237">
        <v>1</v>
      </c>
      <c r="O82" s="237">
        <v>20</v>
      </c>
      <c r="P82" s="237">
        <v>401</v>
      </c>
      <c r="Q82" s="237">
        <v>5340</v>
      </c>
      <c r="R82" s="237">
        <v>399</v>
      </c>
      <c r="S82" s="237">
        <v>4798</v>
      </c>
      <c r="T82" s="237">
        <v>2</v>
      </c>
      <c r="U82" s="237">
        <v>7</v>
      </c>
      <c r="V82" s="237">
        <v>1</v>
      </c>
      <c r="W82" s="237">
        <v>20</v>
      </c>
      <c r="X82" s="237">
        <v>332</v>
      </c>
      <c r="Y82" s="237">
        <v>2746</v>
      </c>
      <c r="Z82" s="237">
        <v>35</v>
      </c>
      <c r="AA82" s="241">
        <v>522</v>
      </c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2"/>
      <c r="AT82" s="242"/>
      <c r="AU82" s="242"/>
      <c r="AV82" s="242"/>
      <c r="AW82" s="242"/>
      <c r="AX82" s="242"/>
      <c r="AY82" s="242"/>
      <c r="AZ82" s="242"/>
      <c r="BA82" s="242"/>
      <c r="BB82" s="242"/>
      <c r="BC82" s="242"/>
      <c r="BD82" s="242"/>
      <c r="BE82" s="242"/>
      <c r="BF82" s="242"/>
      <c r="BG82" s="242"/>
      <c r="BH82" s="242"/>
      <c r="BI82" s="242"/>
      <c r="BJ82" s="242"/>
      <c r="BK82" s="242"/>
      <c r="BL82" s="242"/>
      <c r="BM82" s="242"/>
      <c r="BN82" s="242"/>
      <c r="BO82" s="242"/>
      <c r="BP82" s="242"/>
      <c r="BQ82" s="242"/>
      <c r="BR82" s="242"/>
      <c r="BS82" s="242"/>
    </row>
    <row r="83" spans="2:71" ht="15" customHeight="1">
      <c r="B83" s="243"/>
      <c r="C83" s="253" t="s">
        <v>1158</v>
      </c>
      <c r="D83" s="240">
        <v>877</v>
      </c>
      <c r="E83" s="237">
        <v>132348</v>
      </c>
      <c r="F83" s="237">
        <v>877</v>
      </c>
      <c r="G83" s="237">
        <v>118141</v>
      </c>
      <c r="H83" s="237">
        <v>23</v>
      </c>
      <c r="I83" s="237">
        <v>419</v>
      </c>
      <c r="J83" s="237">
        <v>5</v>
      </c>
      <c r="K83" s="237">
        <v>37</v>
      </c>
      <c r="L83" s="237">
        <v>18</v>
      </c>
      <c r="M83" s="237">
        <v>382</v>
      </c>
      <c r="N83" s="237">
        <v>0</v>
      </c>
      <c r="O83" s="237">
        <v>0</v>
      </c>
      <c r="P83" s="237">
        <v>816</v>
      </c>
      <c r="Q83" s="237">
        <v>13788</v>
      </c>
      <c r="R83" s="237">
        <v>811</v>
      </c>
      <c r="S83" s="237">
        <v>12529</v>
      </c>
      <c r="T83" s="237">
        <v>14</v>
      </c>
      <c r="U83" s="237">
        <v>190</v>
      </c>
      <c r="V83" s="237">
        <v>8</v>
      </c>
      <c r="W83" s="237">
        <v>206</v>
      </c>
      <c r="X83" s="237">
        <v>765</v>
      </c>
      <c r="Y83" s="237">
        <v>11440</v>
      </c>
      <c r="Z83" s="237">
        <v>66</v>
      </c>
      <c r="AA83" s="241">
        <v>1053</v>
      </c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2"/>
      <c r="AT83" s="242"/>
      <c r="AU83" s="242"/>
      <c r="AV83" s="242"/>
      <c r="AW83" s="242"/>
      <c r="AX83" s="242"/>
      <c r="AY83" s="242"/>
      <c r="AZ83" s="242"/>
      <c r="BA83" s="242"/>
      <c r="BB83" s="242"/>
      <c r="BC83" s="242"/>
      <c r="BD83" s="242"/>
      <c r="BE83" s="242"/>
      <c r="BF83" s="242"/>
      <c r="BG83" s="242"/>
      <c r="BH83" s="242"/>
      <c r="BI83" s="242"/>
      <c r="BJ83" s="242"/>
      <c r="BK83" s="242"/>
      <c r="BL83" s="242"/>
      <c r="BM83" s="242"/>
      <c r="BN83" s="242"/>
      <c r="BO83" s="242"/>
      <c r="BP83" s="242"/>
      <c r="BQ83" s="242"/>
      <c r="BR83" s="242"/>
      <c r="BS83" s="242"/>
    </row>
    <row r="84" spans="2:71" ht="15" customHeight="1">
      <c r="B84" s="243"/>
      <c r="C84" s="253" t="s">
        <v>1159</v>
      </c>
      <c r="D84" s="240">
        <v>633</v>
      </c>
      <c r="E84" s="237">
        <v>151191</v>
      </c>
      <c r="F84" s="237">
        <v>631</v>
      </c>
      <c r="G84" s="237">
        <v>138000</v>
      </c>
      <c r="H84" s="237">
        <v>35</v>
      </c>
      <c r="I84" s="237">
        <v>1071</v>
      </c>
      <c r="J84" s="237">
        <v>13</v>
      </c>
      <c r="K84" s="237">
        <v>395</v>
      </c>
      <c r="L84" s="237">
        <v>22</v>
      </c>
      <c r="M84" s="237">
        <v>676</v>
      </c>
      <c r="N84" s="237">
        <v>0</v>
      </c>
      <c r="O84" s="237">
        <v>0</v>
      </c>
      <c r="P84" s="237">
        <v>608</v>
      </c>
      <c r="Q84" s="237">
        <v>12120</v>
      </c>
      <c r="R84" s="237">
        <v>608</v>
      </c>
      <c r="S84" s="237">
        <v>11004</v>
      </c>
      <c r="T84" s="237">
        <v>17</v>
      </c>
      <c r="U84" s="237">
        <v>200</v>
      </c>
      <c r="V84" s="237">
        <v>19</v>
      </c>
      <c r="W84" s="237">
        <v>510</v>
      </c>
      <c r="X84" s="237">
        <v>550</v>
      </c>
      <c r="Y84" s="237">
        <v>13422</v>
      </c>
      <c r="Z84" s="237">
        <v>44</v>
      </c>
      <c r="AA84" s="241">
        <v>606</v>
      </c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2"/>
      <c r="AT84" s="242"/>
      <c r="AU84" s="242"/>
      <c r="AV84" s="242"/>
      <c r="AW84" s="242"/>
      <c r="AX84" s="242"/>
      <c r="AY84" s="242"/>
      <c r="AZ84" s="242"/>
      <c r="BA84" s="242"/>
      <c r="BB84" s="242"/>
      <c r="BC84" s="242"/>
      <c r="BD84" s="242"/>
      <c r="BE84" s="242"/>
      <c r="BF84" s="242"/>
      <c r="BG84" s="242"/>
      <c r="BH84" s="242"/>
      <c r="BI84" s="242"/>
      <c r="BJ84" s="242"/>
      <c r="BK84" s="242"/>
      <c r="BL84" s="242"/>
      <c r="BM84" s="242"/>
      <c r="BN84" s="242"/>
      <c r="BO84" s="242"/>
      <c r="BP84" s="242"/>
      <c r="BQ84" s="242"/>
      <c r="BR84" s="242"/>
      <c r="BS84" s="242"/>
    </row>
    <row r="85" spans="2:71" ht="15" customHeight="1">
      <c r="B85" s="243"/>
      <c r="C85" s="253" t="s">
        <v>1156</v>
      </c>
      <c r="D85" s="240">
        <v>364</v>
      </c>
      <c r="E85" s="237">
        <v>154865</v>
      </c>
      <c r="F85" s="237">
        <v>363</v>
      </c>
      <c r="G85" s="237">
        <v>143661</v>
      </c>
      <c r="H85" s="237">
        <v>16</v>
      </c>
      <c r="I85" s="237">
        <v>875</v>
      </c>
      <c r="J85" s="237">
        <v>7</v>
      </c>
      <c r="K85" s="237">
        <v>675</v>
      </c>
      <c r="L85" s="237">
        <v>9</v>
      </c>
      <c r="M85" s="237">
        <v>200</v>
      </c>
      <c r="N85" s="237">
        <v>0</v>
      </c>
      <c r="O85" s="237">
        <v>0</v>
      </c>
      <c r="P85" s="237">
        <v>349</v>
      </c>
      <c r="Q85" s="237">
        <v>10329</v>
      </c>
      <c r="R85" s="237">
        <v>332</v>
      </c>
      <c r="S85" s="237">
        <v>6536</v>
      </c>
      <c r="T85" s="237">
        <v>30</v>
      </c>
      <c r="U85" s="237">
        <v>616</v>
      </c>
      <c r="V85" s="237">
        <v>49</v>
      </c>
      <c r="W85" s="237">
        <v>2540</v>
      </c>
      <c r="X85" s="237">
        <v>312</v>
      </c>
      <c r="Y85" s="237">
        <v>13377</v>
      </c>
      <c r="Z85" s="237">
        <v>56</v>
      </c>
      <c r="AA85" s="241">
        <v>1253</v>
      </c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P85" s="242"/>
      <c r="AQ85" s="242"/>
      <c r="AR85" s="242"/>
      <c r="AS85" s="242"/>
      <c r="AT85" s="242"/>
      <c r="AU85" s="242"/>
      <c r="AV85" s="242"/>
      <c r="AW85" s="242"/>
      <c r="AX85" s="242"/>
      <c r="AY85" s="242"/>
      <c r="AZ85" s="242"/>
      <c r="BA85" s="242"/>
      <c r="BB85" s="242"/>
      <c r="BC85" s="242"/>
      <c r="BD85" s="242"/>
      <c r="BE85" s="242"/>
      <c r="BF85" s="242"/>
      <c r="BG85" s="242"/>
      <c r="BH85" s="242"/>
      <c r="BI85" s="242"/>
      <c r="BJ85" s="242"/>
      <c r="BK85" s="242"/>
      <c r="BL85" s="242"/>
      <c r="BM85" s="242"/>
      <c r="BN85" s="242"/>
      <c r="BO85" s="242"/>
      <c r="BP85" s="242"/>
      <c r="BQ85" s="242"/>
      <c r="BR85" s="242"/>
      <c r="BS85" s="242"/>
    </row>
    <row r="86" spans="2:27" ht="8.25" customHeight="1">
      <c r="B86" s="243"/>
      <c r="C86" s="253"/>
      <c r="D86" s="240"/>
      <c r="E86" s="237"/>
      <c r="F86" s="100"/>
      <c r="G86" s="100"/>
      <c r="H86" s="100"/>
      <c r="I86" s="237"/>
      <c r="J86" s="100"/>
      <c r="K86" s="100"/>
      <c r="L86" s="100"/>
      <c r="M86" s="100"/>
      <c r="N86" s="100"/>
      <c r="O86" s="100"/>
      <c r="P86" s="100"/>
      <c r="Q86" s="237"/>
      <c r="R86" s="100"/>
      <c r="S86" s="100"/>
      <c r="T86" s="100"/>
      <c r="U86" s="100"/>
      <c r="V86" s="100"/>
      <c r="W86" s="100"/>
      <c r="X86" s="100"/>
      <c r="Y86" s="100"/>
      <c r="Z86" s="237"/>
      <c r="AA86" s="241"/>
    </row>
    <row r="87" spans="2:27" s="254" customFormat="1" ht="15" customHeight="1">
      <c r="B87" s="1284" t="s">
        <v>963</v>
      </c>
      <c r="C87" s="1285"/>
      <c r="D87" s="249">
        <v>4187</v>
      </c>
      <c r="E87" s="250">
        <v>375270</v>
      </c>
      <c r="F87" s="93">
        <v>4007</v>
      </c>
      <c r="G87" s="93">
        <v>255800</v>
      </c>
      <c r="H87" s="93">
        <v>3264</v>
      </c>
      <c r="I87" s="250">
        <v>89368</v>
      </c>
      <c r="J87" s="93">
        <v>3200</v>
      </c>
      <c r="K87" s="93">
        <v>84241</v>
      </c>
      <c r="L87" s="93">
        <v>110</v>
      </c>
      <c r="M87" s="93">
        <v>1474</v>
      </c>
      <c r="N87" s="93">
        <v>178</v>
      </c>
      <c r="O87" s="93">
        <v>3653</v>
      </c>
      <c r="P87" s="93">
        <v>3271</v>
      </c>
      <c r="Q87" s="250">
        <v>30102</v>
      </c>
      <c r="R87" s="93">
        <v>3206</v>
      </c>
      <c r="S87" s="93">
        <v>24253</v>
      </c>
      <c r="T87" s="93">
        <v>99</v>
      </c>
      <c r="U87" s="93">
        <v>1377</v>
      </c>
      <c r="V87" s="93">
        <v>82</v>
      </c>
      <c r="W87" s="93">
        <v>1570</v>
      </c>
      <c r="X87" s="93">
        <v>1830</v>
      </c>
      <c r="Y87" s="93">
        <v>15081</v>
      </c>
      <c r="Z87" s="250">
        <v>403</v>
      </c>
      <c r="AA87" s="251">
        <v>4279</v>
      </c>
    </row>
    <row r="88" spans="2:71" ht="15" customHeight="1">
      <c r="B88" s="243"/>
      <c r="C88" s="253" t="s">
        <v>1152</v>
      </c>
      <c r="D88" s="240">
        <v>1108</v>
      </c>
      <c r="E88" s="237">
        <v>31907</v>
      </c>
      <c r="F88" s="237">
        <v>967</v>
      </c>
      <c r="G88" s="237">
        <v>22244</v>
      </c>
      <c r="H88" s="237">
        <v>491</v>
      </c>
      <c r="I88" s="237">
        <v>5127</v>
      </c>
      <c r="J88" s="237">
        <v>480</v>
      </c>
      <c r="K88" s="237">
        <v>4697</v>
      </c>
      <c r="L88" s="237">
        <v>6</v>
      </c>
      <c r="M88" s="237">
        <v>42</v>
      </c>
      <c r="N88" s="237">
        <v>11</v>
      </c>
      <c r="O88" s="237">
        <v>118</v>
      </c>
      <c r="P88" s="237">
        <v>763</v>
      </c>
      <c r="Q88" s="237">
        <v>4536</v>
      </c>
      <c r="R88" s="237">
        <v>747</v>
      </c>
      <c r="S88" s="237">
        <v>3655</v>
      </c>
      <c r="T88" s="237">
        <v>2</v>
      </c>
      <c r="U88" s="237">
        <v>13</v>
      </c>
      <c r="V88" s="237">
        <v>2</v>
      </c>
      <c r="W88" s="237">
        <v>63</v>
      </c>
      <c r="X88" s="237">
        <v>277</v>
      </c>
      <c r="Y88" s="237">
        <v>1244</v>
      </c>
      <c r="Z88" s="237">
        <v>112</v>
      </c>
      <c r="AA88" s="241">
        <v>818</v>
      </c>
      <c r="AB88" s="242"/>
      <c r="AC88" s="242"/>
      <c r="AD88" s="242"/>
      <c r="AE88" s="242"/>
      <c r="AF88" s="242"/>
      <c r="AG88" s="242"/>
      <c r="AH88" s="242"/>
      <c r="AI88" s="242"/>
      <c r="AJ88" s="242"/>
      <c r="AK88" s="242"/>
      <c r="AL88" s="242"/>
      <c r="AM88" s="242"/>
      <c r="AN88" s="242"/>
      <c r="AO88" s="242"/>
      <c r="AP88" s="242"/>
      <c r="AQ88" s="242"/>
      <c r="AR88" s="242"/>
      <c r="AS88" s="242"/>
      <c r="AT88" s="242"/>
      <c r="AU88" s="242"/>
      <c r="AV88" s="242"/>
      <c r="AW88" s="242"/>
      <c r="AX88" s="242"/>
      <c r="AY88" s="242"/>
      <c r="AZ88" s="242"/>
      <c r="BA88" s="242"/>
      <c r="BB88" s="242"/>
      <c r="BC88" s="242"/>
      <c r="BD88" s="242"/>
      <c r="BE88" s="242"/>
      <c r="BF88" s="242"/>
      <c r="BG88" s="242"/>
      <c r="BH88" s="242"/>
      <c r="BI88" s="242"/>
      <c r="BJ88" s="242"/>
      <c r="BK88" s="242"/>
      <c r="BL88" s="242"/>
      <c r="BM88" s="242"/>
      <c r="BN88" s="242"/>
      <c r="BO88" s="242"/>
      <c r="BP88" s="242"/>
      <c r="BQ88" s="242"/>
      <c r="BR88" s="242"/>
      <c r="BS88" s="242"/>
    </row>
    <row r="89" spans="2:71" ht="15" customHeight="1">
      <c r="B89" s="243"/>
      <c r="C89" s="253" t="s">
        <v>1157</v>
      </c>
      <c r="D89" s="240">
        <v>1391</v>
      </c>
      <c r="E89" s="237">
        <v>103400</v>
      </c>
      <c r="F89" s="237">
        <v>1363</v>
      </c>
      <c r="G89" s="237">
        <v>71139</v>
      </c>
      <c r="H89" s="237">
        <v>1152</v>
      </c>
      <c r="I89" s="237">
        <v>23055</v>
      </c>
      <c r="J89" s="237">
        <v>1121</v>
      </c>
      <c r="K89" s="237">
        <v>21721</v>
      </c>
      <c r="L89" s="237">
        <v>41</v>
      </c>
      <c r="M89" s="237">
        <v>498</v>
      </c>
      <c r="N89" s="237">
        <v>53</v>
      </c>
      <c r="O89" s="237">
        <v>836</v>
      </c>
      <c r="P89" s="237">
        <v>1099</v>
      </c>
      <c r="Q89" s="237">
        <v>9206</v>
      </c>
      <c r="R89" s="237">
        <v>1076</v>
      </c>
      <c r="S89" s="237">
        <v>7353</v>
      </c>
      <c r="T89" s="237">
        <v>15</v>
      </c>
      <c r="U89" s="237">
        <v>221</v>
      </c>
      <c r="V89" s="237">
        <v>17</v>
      </c>
      <c r="W89" s="237">
        <v>169</v>
      </c>
      <c r="X89" s="237">
        <v>701</v>
      </c>
      <c r="Y89" s="237">
        <v>4500</v>
      </c>
      <c r="Z89" s="237">
        <v>151</v>
      </c>
      <c r="AA89" s="241">
        <v>1684</v>
      </c>
      <c r="AB89" s="242"/>
      <c r="AC89" s="242"/>
      <c r="AD89" s="242"/>
      <c r="AE89" s="242"/>
      <c r="AF89" s="242"/>
      <c r="AG89" s="242"/>
      <c r="AH89" s="242"/>
      <c r="AI89" s="242"/>
      <c r="AJ89" s="242"/>
      <c r="AK89" s="242"/>
      <c r="AL89" s="242"/>
      <c r="AM89" s="242"/>
      <c r="AN89" s="242"/>
      <c r="AO89" s="242"/>
      <c r="AP89" s="242"/>
      <c r="AQ89" s="242"/>
      <c r="AR89" s="242"/>
      <c r="AS89" s="242"/>
      <c r="AT89" s="242"/>
      <c r="AU89" s="242"/>
      <c r="AV89" s="242"/>
      <c r="AW89" s="242"/>
      <c r="AX89" s="242"/>
      <c r="AY89" s="242"/>
      <c r="AZ89" s="242"/>
      <c r="BA89" s="242"/>
      <c r="BB89" s="242"/>
      <c r="BC89" s="242"/>
      <c r="BD89" s="242"/>
      <c r="BE89" s="242"/>
      <c r="BF89" s="242"/>
      <c r="BG89" s="242"/>
      <c r="BH89" s="242"/>
      <c r="BI89" s="242"/>
      <c r="BJ89" s="242"/>
      <c r="BK89" s="242"/>
      <c r="BL89" s="242"/>
      <c r="BM89" s="242"/>
      <c r="BN89" s="242"/>
      <c r="BO89" s="242"/>
      <c r="BP89" s="242"/>
      <c r="BQ89" s="242"/>
      <c r="BR89" s="242"/>
      <c r="BS89" s="242"/>
    </row>
    <row r="90" spans="2:71" ht="15" customHeight="1">
      <c r="B90" s="243"/>
      <c r="C90" s="253" t="s">
        <v>1158</v>
      </c>
      <c r="D90" s="240">
        <v>1567</v>
      </c>
      <c r="E90" s="237">
        <v>213501</v>
      </c>
      <c r="F90" s="237">
        <v>1561</v>
      </c>
      <c r="G90" s="237">
        <v>144993</v>
      </c>
      <c r="H90" s="237">
        <v>1503</v>
      </c>
      <c r="I90" s="237">
        <v>54199</v>
      </c>
      <c r="J90" s="237">
        <v>1483</v>
      </c>
      <c r="K90" s="237">
        <v>50978</v>
      </c>
      <c r="L90" s="237">
        <v>58</v>
      </c>
      <c r="M90" s="237">
        <v>808</v>
      </c>
      <c r="N90" s="237">
        <v>108</v>
      </c>
      <c r="O90" s="237">
        <v>2413</v>
      </c>
      <c r="P90" s="237">
        <v>1304</v>
      </c>
      <c r="Q90" s="237">
        <v>14309</v>
      </c>
      <c r="R90" s="237">
        <v>1283</v>
      </c>
      <c r="S90" s="237">
        <v>11916</v>
      </c>
      <c r="T90" s="237">
        <v>73</v>
      </c>
      <c r="U90" s="237">
        <v>904</v>
      </c>
      <c r="V90" s="237">
        <v>48</v>
      </c>
      <c r="W90" s="237">
        <v>741</v>
      </c>
      <c r="X90" s="237">
        <v>793</v>
      </c>
      <c r="Y90" s="237">
        <v>8325</v>
      </c>
      <c r="Z90" s="237">
        <v>130</v>
      </c>
      <c r="AA90" s="241">
        <v>1652</v>
      </c>
      <c r="AB90" s="242"/>
      <c r="AC90" s="242"/>
      <c r="AD90" s="242"/>
      <c r="AE90" s="242"/>
      <c r="AF90" s="242"/>
      <c r="AG90" s="242"/>
      <c r="AH90" s="242"/>
      <c r="AI90" s="242"/>
      <c r="AJ90" s="242"/>
      <c r="AK90" s="242"/>
      <c r="AL90" s="242"/>
      <c r="AM90" s="242"/>
      <c r="AN90" s="242"/>
      <c r="AO90" s="242"/>
      <c r="AP90" s="242"/>
      <c r="AQ90" s="242"/>
      <c r="AR90" s="242"/>
      <c r="AS90" s="242"/>
      <c r="AT90" s="242"/>
      <c r="AU90" s="242"/>
      <c r="AV90" s="242"/>
      <c r="AW90" s="242"/>
      <c r="AX90" s="242"/>
      <c r="AY90" s="242"/>
      <c r="AZ90" s="242"/>
      <c r="BA90" s="242"/>
      <c r="BB90" s="242"/>
      <c r="BC90" s="242"/>
      <c r="BD90" s="242"/>
      <c r="BE90" s="242"/>
      <c r="BF90" s="242"/>
      <c r="BG90" s="242"/>
      <c r="BH90" s="242"/>
      <c r="BI90" s="242"/>
      <c r="BJ90" s="242"/>
      <c r="BK90" s="242"/>
      <c r="BL90" s="242"/>
      <c r="BM90" s="242"/>
      <c r="BN90" s="242"/>
      <c r="BO90" s="242"/>
      <c r="BP90" s="242"/>
      <c r="BQ90" s="242"/>
      <c r="BR90" s="242"/>
      <c r="BS90" s="242"/>
    </row>
    <row r="91" spans="2:71" ht="15" customHeight="1">
      <c r="B91" s="243"/>
      <c r="C91" s="253" t="s">
        <v>1159</v>
      </c>
      <c r="D91" s="240">
        <v>111</v>
      </c>
      <c r="E91" s="237">
        <v>24597</v>
      </c>
      <c r="F91" s="237">
        <v>110</v>
      </c>
      <c r="G91" s="237">
        <v>16255</v>
      </c>
      <c r="H91" s="237">
        <v>110</v>
      </c>
      <c r="I91" s="237">
        <v>6748</v>
      </c>
      <c r="J91" s="237">
        <v>108</v>
      </c>
      <c r="K91" s="237">
        <v>6336</v>
      </c>
      <c r="L91" s="237">
        <v>5</v>
      </c>
      <c r="M91" s="237">
        <v>126</v>
      </c>
      <c r="N91" s="237">
        <v>6</v>
      </c>
      <c r="O91" s="237">
        <v>286</v>
      </c>
      <c r="P91" s="237">
        <v>98</v>
      </c>
      <c r="Q91" s="237">
        <v>1594</v>
      </c>
      <c r="R91" s="237">
        <v>93</v>
      </c>
      <c r="S91" s="237">
        <v>1114</v>
      </c>
      <c r="T91" s="237">
        <v>7</v>
      </c>
      <c r="U91" s="237">
        <v>81</v>
      </c>
      <c r="V91" s="237">
        <v>13</v>
      </c>
      <c r="W91" s="237">
        <v>365</v>
      </c>
      <c r="X91" s="237">
        <v>56</v>
      </c>
      <c r="Y91" s="237">
        <v>720</v>
      </c>
      <c r="Z91" s="237">
        <v>9</v>
      </c>
      <c r="AA91" s="241">
        <v>115</v>
      </c>
      <c r="AB91" s="242"/>
      <c r="AC91" s="242"/>
      <c r="AD91" s="242"/>
      <c r="AE91" s="242"/>
      <c r="AF91" s="242"/>
      <c r="AG91" s="242"/>
      <c r="AH91" s="242"/>
      <c r="AI91" s="242"/>
      <c r="AJ91" s="242"/>
      <c r="AK91" s="242"/>
      <c r="AL91" s="242"/>
      <c r="AM91" s="242"/>
      <c r="AN91" s="242"/>
      <c r="AO91" s="242"/>
      <c r="AP91" s="242"/>
      <c r="AQ91" s="242"/>
      <c r="AR91" s="242"/>
      <c r="AS91" s="242"/>
      <c r="AT91" s="242"/>
      <c r="AU91" s="242"/>
      <c r="AV91" s="242"/>
      <c r="AW91" s="242"/>
      <c r="AX91" s="242"/>
      <c r="AY91" s="242"/>
      <c r="AZ91" s="242"/>
      <c r="BA91" s="242"/>
      <c r="BB91" s="242"/>
      <c r="BC91" s="242"/>
      <c r="BD91" s="242"/>
      <c r="BE91" s="242"/>
      <c r="BF91" s="242"/>
      <c r="BG91" s="242"/>
      <c r="BH91" s="242"/>
      <c r="BI91" s="242"/>
      <c r="BJ91" s="242"/>
      <c r="BK91" s="242"/>
      <c r="BL91" s="242"/>
      <c r="BM91" s="242"/>
      <c r="BN91" s="242"/>
      <c r="BO91" s="242"/>
      <c r="BP91" s="242"/>
      <c r="BQ91" s="242"/>
      <c r="BR91" s="242"/>
      <c r="BS91" s="242"/>
    </row>
    <row r="92" spans="2:71" ht="15" customHeight="1">
      <c r="B92" s="243"/>
      <c r="C92" s="253" t="s">
        <v>1156</v>
      </c>
      <c r="D92" s="240">
        <v>5</v>
      </c>
      <c r="E92" s="237">
        <v>1833</v>
      </c>
      <c r="F92" s="237">
        <v>5</v>
      </c>
      <c r="G92" s="237">
        <v>1161</v>
      </c>
      <c r="H92" s="237">
        <v>4</v>
      </c>
      <c r="I92" s="237">
        <v>220</v>
      </c>
      <c r="J92" s="237">
        <v>4</v>
      </c>
      <c r="K92" s="237">
        <v>220</v>
      </c>
      <c r="L92" s="237">
        <v>0</v>
      </c>
      <c r="M92" s="237">
        <v>0</v>
      </c>
      <c r="N92" s="237">
        <v>0</v>
      </c>
      <c r="O92" s="237">
        <v>0</v>
      </c>
      <c r="P92" s="237">
        <v>5</v>
      </c>
      <c r="Q92" s="237">
        <v>452</v>
      </c>
      <c r="R92" s="237">
        <v>5</v>
      </c>
      <c r="S92" s="237">
        <v>210</v>
      </c>
      <c r="T92" s="237">
        <v>2</v>
      </c>
      <c r="U92" s="237">
        <v>158</v>
      </c>
      <c r="V92" s="237">
        <v>2</v>
      </c>
      <c r="W92" s="237">
        <v>232</v>
      </c>
      <c r="X92" s="237">
        <v>3</v>
      </c>
      <c r="Y92" s="237">
        <v>292</v>
      </c>
      <c r="Z92" s="237">
        <v>1</v>
      </c>
      <c r="AA92" s="241">
        <v>10</v>
      </c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2"/>
      <c r="AM92" s="242"/>
      <c r="AN92" s="242"/>
      <c r="AO92" s="242"/>
      <c r="AP92" s="242"/>
      <c r="AQ92" s="242"/>
      <c r="AR92" s="242"/>
      <c r="AS92" s="242"/>
      <c r="AT92" s="242"/>
      <c r="AU92" s="242"/>
      <c r="AV92" s="242"/>
      <c r="AW92" s="242"/>
      <c r="AX92" s="242"/>
      <c r="AY92" s="242"/>
      <c r="AZ92" s="242"/>
      <c r="BA92" s="242"/>
      <c r="BB92" s="242"/>
      <c r="BC92" s="242"/>
      <c r="BD92" s="242"/>
      <c r="BE92" s="242"/>
      <c r="BF92" s="242"/>
      <c r="BG92" s="242"/>
      <c r="BH92" s="242"/>
      <c r="BI92" s="242"/>
      <c r="BJ92" s="242"/>
      <c r="BK92" s="242"/>
      <c r="BL92" s="242"/>
      <c r="BM92" s="242"/>
      <c r="BN92" s="242"/>
      <c r="BO92" s="242"/>
      <c r="BP92" s="242"/>
      <c r="BQ92" s="242"/>
      <c r="BR92" s="242"/>
      <c r="BS92" s="242"/>
    </row>
    <row r="93" spans="2:71" ht="8.25" customHeight="1">
      <c r="B93" s="243"/>
      <c r="C93" s="253"/>
      <c r="D93" s="240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41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42"/>
      <c r="AS93" s="242"/>
      <c r="AT93" s="242"/>
      <c r="AU93" s="242"/>
      <c r="AV93" s="242"/>
      <c r="AW93" s="242"/>
      <c r="AX93" s="242"/>
      <c r="AY93" s="242"/>
      <c r="AZ93" s="242"/>
      <c r="BA93" s="242"/>
      <c r="BB93" s="242"/>
      <c r="BC93" s="242"/>
      <c r="BD93" s="242"/>
      <c r="BE93" s="242"/>
      <c r="BF93" s="242"/>
      <c r="BG93" s="242"/>
      <c r="BH93" s="242"/>
      <c r="BI93" s="242"/>
      <c r="BJ93" s="242"/>
      <c r="BK93" s="242"/>
      <c r="BL93" s="242"/>
      <c r="BM93" s="242"/>
      <c r="BN93" s="242"/>
      <c r="BO93" s="242"/>
      <c r="BP93" s="242"/>
      <c r="BQ93" s="242"/>
      <c r="BR93" s="242"/>
      <c r="BS93" s="242"/>
    </row>
    <row r="94" spans="2:27" s="254" customFormat="1" ht="15" customHeight="1">
      <c r="B94" s="1284" t="s">
        <v>964</v>
      </c>
      <c r="C94" s="1285"/>
      <c r="D94" s="249">
        <v>3220</v>
      </c>
      <c r="E94" s="250">
        <v>296152</v>
      </c>
      <c r="F94" s="93">
        <v>3011</v>
      </c>
      <c r="G94" s="93">
        <v>165231</v>
      </c>
      <c r="H94" s="93">
        <v>2236</v>
      </c>
      <c r="I94" s="250">
        <v>75668</v>
      </c>
      <c r="J94" s="93">
        <v>1125</v>
      </c>
      <c r="K94" s="93">
        <v>30815</v>
      </c>
      <c r="L94" s="93">
        <v>1425</v>
      </c>
      <c r="M94" s="93">
        <v>40636</v>
      </c>
      <c r="N94" s="93">
        <v>203</v>
      </c>
      <c r="O94" s="93">
        <v>4217</v>
      </c>
      <c r="P94" s="93">
        <v>2991</v>
      </c>
      <c r="Q94" s="250">
        <v>55253</v>
      </c>
      <c r="R94" s="93">
        <v>2927</v>
      </c>
      <c r="S94" s="93">
        <v>41835</v>
      </c>
      <c r="T94" s="93">
        <v>262</v>
      </c>
      <c r="U94" s="93">
        <v>5901</v>
      </c>
      <c r="V94" s="93">
        <v>136</v>
      </c>
      <c r="W94" s="93">
        <v>4563</v>
      </c>
      <c r="X94" s="93">
        <v>1215</v>
      </c>
      <c r="Y94" s="93">
        <v>10197</v>
      </c>
      <c r="Z94" s="250">
        <v>612</v>
      </c>
      <c r="AA94" s="251">
        <v>8855</v>
      </c>
    </row>
    <row r="95" spans="2:71" ht="15" customHeight="1">
      <c r="B95" s="243"/>
      <c r="C95" s="253" t="s">
        <v>1152</v>
      </c>
      <c r="D95" s="240">
        <v>777</v>
      </c>
      <c r="E95" s="237">
        <v>23849</v>
      </c>
      <c r="F95" s="237">
        <v>630</v>
      </c>
      <c r="G95" s="237">
        <v>14595</v>
      </c>
      <c r="H95" s="237">
        <v>215</v>
      </c>
      <c r="I95" s="237">
        <v>2753</v>
      </c>
      <c r="J95" s="237">
        <v>114</v>
      </c>
      <c r="K95" s="237">
        <v>1332</v>
      </c>
      <c r="L95" s="237">
        <v>105</v>
      </c>
      <c r="M95" s="237">
        <v>1350</v>
      </c>
      <c r="N95" s="237">
        <v>7</v>
      </c>
      <c r="O95" s="237">
        <v>71</v>
      </c>
      <c r="P95" s="237">
        <v>989</v>
      </c>
      <c r="Q95" s="237">
        <v>6501</v>
      </c>
      <c r="R95" s="237">
        <v>664</v>
      </c>
      <c r="S95" s="237">
        <v>4874</v>
      </c>
      <c r="T95" s="237">
        <v>5</v>
      </c>
      <c r="U95" s="237">
        <v>44</v>
      </c>
      <c r="V95" s="237">
        <v>2</v>
      </c>
      <c r="W95" s="237">
        <v>8</v>
      </c>
      <c r="X95" s="237">
        <v>172</v>
      </c>
      <c r="Y95" s="237">
        <v>973</v>
      </c>
      <c r="Z95" s="237">
        <v>164</v>
      </c>
      <c r="AA95" s="241">
        <v>1619</v>
      </c>
      <c r="AB95" s="242"/>
      <c r="AC95" s="242"/>
      <c r="AD95" s="242"/>
      <c r="AE95" s="242"/>
      <c r="AF95" s="242"/>
      <c r="AG95" s="242"/>
      <c r="AH95" s="242"/>
      <c r="AI95" s="242"/>
      <c r="AJ95" s="242"/>
      <c r="AK95" s="242"/>
      <c r="AL95" s="242"/>
      <c r="AM95" s="242"/>
      <c r="AN95" s="242"/>
      <c r="AO95" s="242"/>
      <c r="AP95" s="242"/>
      <c r="AQ95" s="242"/>
      <c r="AR95" s="242"/>
      <c r="AS95" s="242"/>
      <c r="AT95" s="242"/>
      <c r="AU95" s="242"/>
      <c r="AV95" s="242"/>
      <c r="AW95" s="242"/>
      <c r="AX95" s="242"/>
      <c r="AY95" s="242"/>
      <c r="AZ95" s="242"/>
      <c r="BA95" s="242"/>
      <c r="BB95" s="242"/>
      <c r="BC95" s="242"/>
      <c r="BD95" s="242"/>
      <c r="BE95" s="242"/>
      <c r="BF95" s="242"/>
      <c r="BG95" s="242"/>
      <c r="BH95" s="242"/>
      <c r="BI95" s="242"/>
      <c r="BJ95" s="242"/>
      <c r="BK95" s="242"/>
      <c r="BL95" s="242"/>
      <c r="BM95" s="242"/>
      <c r="BN95" s="242"/>
      <c r="BO95" s="242"/>
      <c r="BP95" s="242"/>
      <c r="BQ95" s="242"/>
      <c r="BR95" s="242"/>
      <c r="BS95" s="242"/>
    </row>
    <row r="96" spans="2:71" ht="15" customHeight="1">
      <c r="B96" s="243"/>
      <c r="C96" s="253" t="s">
        <v>1157</v>
      </c>
      <c r="D96" s="240">
        <v>1150</v>
      </c>
      <c r="E96" s="237">
        <v>85363</v>
      </c>
      <c r="F96" s="237">
        <v>1116</v>
      </c>
      <c r="G96" s="237">
        <v>50502</v>
      </c>
      <c r="H96" s="237">
        <v>835</v>
      </c>
      <c r="I96" s="237">
        <v>19085</v>
      </c>
      <c r="J96" s="237">
        <v>378</v>
      </c>
      <c r="K96" s="237">
        <v>7820</v>
      </c>
      <c r="L96" s="237">
        <v>525</v>
      </c>
      <c r="M96" s="237">
        <v>10454</v>
      </c>
      <c r="N96" s="237">
        <v>48</v>
      </c>
      <c r="O96" s="237">
        <v>811</v>
      </c>
      <c r="P96" s="237">
        <v>1073</v>
      </c>
      <c r="Q96" s="237">
        <v>15776</v>
      </c>
      <c r="R96" s="237">
        <v>1059</v>
      </c>
      <c r="S96" s="237">
        <v>12379</v>
      </c>
      <c r="T96" s="237">
        <v>43</v>
      </c>
      <c r="U96" s="237">
        <v>486</v>
      </c>
      <c r="V96" s="237">
        <v>17</v>
      </c>
      <c r="W96" s="237">
        <v>253</v>
      </c>
      <c r="X96" s="237">
        <v>457</v>
      </c>
      <c r="Y96" s="237">
        <v>3406</v>
      </c>
      <c r="Z96" s="237">
        <v>232</v>
      </c>
      <c r="AA96" s="241">
        <v>3144</v>
      </c>
      <c r="AB96" s="242"/>
      <c r="AC96" s="242"/>
      <c r="AD96" s="242"/>
      <c r="AE96" s="242"/>
      <c r="AF96" s="242"/>
      <c r="AG96" s="242"/>
      <c r="AH96" s="242"/>
      <c r="AI96" s="242"/>
      <c r="AJ96" s="242"/>
      <c r="AK96" s="242"/>
      <c r="AL96" s="242"/>
      <c r="AM96" s="242"/>
      <c r="AN96" s="242"/>
      <c r="AO96" s="242"/>
      <c r="AP96" s="242"/>
      <c r="AQ96" s="242"/>
      <c r="AR96" s="242"/>
      <c r="AS96" s="242"/>
      <c r="AT96" s="242"/>
      <c r="AU96" s="242"/>
      <c r="AV96" s="242"/>
      <c r="AW96" s="242"/>
      <c r="AX96" s="242"/>
      <c r="AY96" s="242"/>
      <c r="AZ96" s="242"/>
      <c r="BA96" s="242"/>
      <c r="BB96" s="242"/>
      <c r="BC96" s="242"/>
      <c r="BD96" s="242"/>
      <c r="BE96" s="242"/>
      <c r="BF96" s="242"/>
      <c r="BG96" s="242"/>
      <c r="BH96" s="242"/>
      <c r="BI96" s="242"/>
      <c r="BJ96" s="242"/>
      <c r="BK96" s="242"/>
      <c r="BL96" s="242"/>
      <c r="BM96" s="242"/>
      <c r="BN96" s="242"/>
      <c r="BO96" s="242"/>
      <c r="BP96" s="242"/>
      <c r="BQ96" s="242"/>
      <c r="BR96" s="242"/>
      <c r="BS96" s="242"/>
    </row>
    <row r="97" spans="2:71" ht="15" customHeight="1">
      <c r="B97" s="243"/>
      <c r="C97" s="253" t="s">
        <v>1158</v>
      </c>
      <c r="D97" s="240">
        <v>1183</v>
      </c>
      <c r="E97" s="237">
        <v>161068</v>
      </c>
      <c r="F97" s="237">
        <v>1162</v>
      </c>
      <c r="G97" s="237">
        <v>88432</v>
      </c>
      <c r="H97" s="237">
        <v>1084</v>
      </c>
      <c r="I97" s="237">
        <v>45555</v>
      </c>
      <c r="J97" s="237">
        <v>576</v>
      </c>
      <c r="K97" s="237">
        <v>17679</v>
      </c>
      <c r="L97" s="237">
        <v>731</v>
      </c>
      <c r="M97" s="237">
        <v>25244</v>
      </c>
      <c r="N97" s="237">
        <v>124</v>
      </c>
      <c r="O97" s="237">
        <v>2632</v>
      </c>
      <c r="P97" s="237">
        <v>1125</v>
      </c>
      <c r="Q97" s="237">
        <v>27081</v>
      </c>
      <c r="R97" s="237">
        <v>1104</v>
      </c>
      <c r="S97" s="237">
        <v>20925</v>
      </c>
      <c r="T97" s="237">
        <v>183</v>
      </c>
      <c r="U97" s="237">
        <v>4284</v>
      </c>
      <c r="V97" s="237">
        <v>88</v>
      </c>
      <c r="W97" s="237">
        <v>2544</v>
      </c>
      <c r="X97" s="237">
        <v>536</v>
      </c>
      <c r="Y97" s="237">
        <v>5009</v>
      </c>
      <c r="Z97" s="237">
        <v>200</v>
      </c>
      <c r="AA97" s="241">
        <v>3612</v>
      </c>
      <c r="AB97" s="242"/>
      <c r="AC97" s="242"/>
      <c r="AD97" s="242"/>
      <c r="AE97" s="242"/>
      <c r="AF97" s="242"/>
      <c r="AG97" s="242"/>
      <c r="AH97" s="242"/>
      <c r="AI97" s="242"/>
      <c r="AJ97" s="242"/>
      <c r="AK97" s="242"/>
      <c r="AL97" s="242"/>
      <c r="AM97" s="242"/>
      <c r="AN97" s="242"/>
      <c r="AO97" s="242"/>
      <c r="AP97" s="242"/>
      <c r="AQ97" s="242"/>
      <c r="AR97" s="242"/>
      <c r="AS97" s="242"/>
      <c r="AT97" s="242"/>
      <c r="AU97" s="242"/>
      <c r="AV97" s="242"/>
      <c r="AW97" s="242"/>
      <c r="AX97" s="242"/>
      <c r="AY97" s="242"/>
      <c r="AZ97" s="242"/>
      <c r="BA97" s="242"/>
      <c r="BB97" s="242"/>
      <c r="BC97" s="242"/>
      <c r="BD97" s="242"/>
      <c r="BE97" s="242"/>
      <c r="BF97" s="242"/>
      <c r="BG97" s="242"/>
      <c r="BH97" s="242"/>
      <c r="BI97" s="242"/>
      <c r="BJ97" s="242"/>
      <c r="BK97" s="242"/>
      <c r="BL97" s="242"/>
      <c r="BM97" s="242"/>
      <c r="BN97" s="242"/>
      <c r="BO97" s="242"/>
      <c r="BP97" s="242"/>
      <c r="BQ97" s="242"/>
      <c r="BR97" s="242"/>
      <c r="BS97" s="242"/>
    </row>
    <row r="98" spans="2:71" ht="15" customHeight="1">
      <c r="B98" s="243"/>
      <c r="C98" s="253" t="s">
        <v>1159</v>
      </c>
      <c r="D98" s="240">
        <v>100</v>
      </c>
      <c r="E98" s="237">
        <v>22747</v>
      </c>
      <c r="F98" s="237">
        <v>96</v>
      </c>
      <c r="G98" s="237">
        <v>11149</v>
      </c>
      <c r="H98" s="237">
        <v>94</v>
      </c>
      <c r="I98" s="237">
        <v>7065</v>
      </c>
      <c r="J98" s="237">
        <v>53</v>
      </c>
      <c r="K98" s="237">
        <v>2986</v>
      </c>
      <c r="L98" s="237">
        <v>62</v>
      </c>
      <c r="M98" s="237">
        <v>3433</v>
      </c>
      <c r="N98" s="237">
        <v>21</v>
      </c>
      <c r="O98" s="237">
        <v>646</v>
      </c>
      <c r="P98" s="237">
        <v>95</v>
      </c>
      <c r="Q98" s="237">
        <v>4533</v>
      </c>
      <c r="R98" s="237">
        <v>91</v>
      </c>
      <c r="S98" s="237">
        <v>2595</v>
      </c>
      <c r="T98" s="237">
        <v>28</v>
      </c>
      <c r="U98" s="237">
        <v>804</v>
      </c>
      <c r="V98" s="237">
        <v>26</v>
      </c>
      <c r="W98" s="237">
        <v>1458</v>
      </c>
      <c r="X98" s="237">
        <v>48</v>
      </c>
      <c r="Y98" s="237">
        <v>749</v>
      </c>
      <c r="Z98" s="237">
        <v>16</v>
      </c>
      <c r="AA98" s="241">
        <v>480</v>
      </c>
      <c r="AB98" s="242"/>
      <c r="AC98" s="242"/>
      <c r="AD98" s="242"/>
      <c r="AE98" s="242"/>
      <c r="AF98" s="242"/>
      <c r="AG98" s="242"/>
      <c r="AH98" s="242"/>
      <c r="AI98" s="242"/>
      <c r="AJ98" s="242"/>
      <c r="AK98" s="242"/>
      <c r="AL98" s="242"/>
      <c r="AM98" s="242"/>
      <c r="AN98" s="242"/>
      <c r="AO98" s="242"/>
      <c r="AP98" s="242"/>
      <c r="AQ98" s="242"/>
      <c r="AR98" s="242"/>
      <c r="AS98" s="242"/>
      <c r="AT98" s="242"/>
      <c r="AU98" s="242"/>
      <c r="AV98" s="242"/>
      <c r="AW98" s="242"/>
      <c r="AX98" s="242"/>
      <c r="AY98" s="242"/>
      <c r="AZ98" s="242"/>
      <c r="BA98" s="242"/>
      <c r="BB98" s="242"/>
      <c r="BC98" s="242"/>
      <c r="BD98" s="242"/>
      <c r="BE98" s="242"/>
      <c r="BF98" s="242"/>
      <c r="BG98" s="242"/>
      <c r="BH98" s="242"/>
      <c r="BI98" s="242"/>
      <c r="BJ98" s="242"/>
      <c r="BK98" s="242"/>
      <c r="BL98" s="242"/>
      <c r="BM98" s="242"/>
      <c r="BN98" s="242"/>
      <c r="BO98" s="242"/>
      <c r="BP98" s="242"/>
      <c r="BQ98" s="242"/>
      <c r="BR98" s="242"/>
      <c r="BS98" s="242"/>
    </row>
    <row r="99" spans="2:71" ht="15" customHeight="1">
      <c r="B99" s="243"/>
      <c r="C99" s="253" t="s">
        <v>1156</v>
      </c>
      <c r="D99" s="240">
        <v>8</v>
      </c>
      <c r="E99" s="237">
        <v>3107</v>
      </c>
      <c r="F99" s="237">
        <v>6</v>
      </c>
      <c r="G99" s="237">
        <v>544</v>
      </c>
      <c r="H99" s="237">
        <v>7</v>
      </c>
      <c r="I99" s="237">
        <v>1205</v>
      </c>
      <c r="J99" s="237">
        <v>4</v>
      </c>
      <c r="K99" s="237">
        <v>998</v>
      </c>
      <c r="L99" s="237">
        <v>1</v>
      </c>
      <c r="M99" s="237">
        <v>150</v>
      </c>
      <c r="N99" s="237">
        <v>3</v>
      </c>
      <c r="O99" s="237">
        <v>57</v>
      </c>
      <c r="P99" s="237">
        <v>8</v>
      </c>
      <c r="Q99" s="237">
        <v>1358</v>
      </c>
      <c r="R99" s="237">
        <v>8</v>
      </c>
      <c r="S99" s="237">
        <v>1058</v>
      </c>
      <c r="T99" s="237">
        <v>3</v>
      </c>
      <c r="U99" s="237">
        <v>283</v>
      </c>
      <c r="V99" s="237">
        <v>3</v>
      </c>
      <c r="W99" s="237">
        <v>300</v>
      </c>
      <c r="X99" s="237">
        <v>2</v>
      </c>
      <c r="Y99" s="237">
        <v>60</v>
      </c>
      <c r="Z99" s="237">
        <v>0</v>
      </c>
      <c r="AA99" s="241">
        <v>0</v>
      </c>
      <c r="AB99" s="242"/>
      <c r="AC99" s="242"/>
      <c r="AD99" s="242"/>
      <c r="AE99" s="242"/>
      <c r="AF99" s="242"/>
      <c r="AG99" s="242"/>
      <c r="AH99" s="242"/>
      <c r="AI99" s="242"/>
      <c r="AJ99" s="242"/>
      <c r="AK99" s="242"/>
      <c r="AL99" s="242"/>
      <c r="AM99" s="242"/>
      <c r="AN99" s="242"/>
      <c r="AO99" s="242"/>
      <c r="AP99" s="242"/>
      <c r="AQ99" s="242"/>
      <c r="AR99" s="242"/>
      <c r="AS99" s="242"/>
      <c r="AT99" s="242"/>
      <c r="AU99" s="242"/>
      <c r="AV99" s="242"/>
      <c r="AW99" s="242"/>
      <c r="AX99" s="242"/>
      <c r="AY99" s="242"/>
      <c r="AZ99" s="242"/>
      <c r="BA99" s="242"/>
      <c r="BB99" s="242"/>
      <c r="BC99" s="242"/>
      <c r="BD99" s="242"/>
      <c r="BE99" s="242"/>
      <c r="BF99" s="242"/>
      <c r="BG99" s="242"/>
      <c r="BH99" s="242"/>
      <c r="BI99" s="242"/>
      <c r="BJ99" s="242"/>
      <c r="BK99" s="242"/>
      <c r="BL99" s="242"/>
      <c r="BM99" s="242"/>
      <c r="BN99" s="242"/>
      <c r="BO99" s="242"/>
      <c r="BP99" s="242"/>
      <c r="BQ99" s="242"/>
      <c r="BR99" s="242"/>
      <c r="BS99" s="242"/>
    </row>
    <row r="100" spans="2:71" ht="8.25" customHeight="1">
      <c r="B100" s="243"/>
      <c r="C100" s="253"/>
      <c r="D100" s="240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41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42"/>
      <c r="AL100" s="242"/>
      <c r="AM100" s="242"/>
      <c r="AN100" s="242"/>
      <c r="AO100" s="242"/>
      <c r="AP100" s="242"/>
      <c r="AQ100" s="242"/>
      <c r="AR100" s="242"/>
      <c r="AS100" s="242"/>
      <c r="AT100" s="242"/>
      <c r="AU100" s="242"/>
      <c r="AV100" s="242"/>
      <c r="AW100" s="242"/>
      <c r="AX100" s="242"/>
      <c r="AY100" s="242"/>
      <c r="AZ100" s="242"/>
      <c r="BA100" s="242"/>
      <c r="BB100" s="242"/>
      <c r="BC100" s="242"/>
      <c r="BD100" s="242"/>
      <c r="BE100" s="242"/>
      <c r="BF100" s="242"/>
      <c r="BG100" s="242"/>
      <c r="BH100" s="242"/>
      <c r="BI100" s="242"/>
      <c r="BJ100" s="242"/>
      <c r="BK100" s="242"/>
      <c r="BL100" s="242"/>
      <c r="BM100" s="242"/>
      <c r="BN100" s="242"/>
      <c r="BO100" s="242"/>
      <c r="BP100" s="242"/>
      <c r="BQ100" s="242"/>
      <c r="BR100" s="242"/>
      <c r="BS100" s="242"/>
    </row>
    <row r="101" spans="2:27" s="254" customFormat="1" ht="15" customHeight="1">
      <c r="B101" s="1284" t="s">
        <v>965</v>
      </c>
      <c r="C101" s="1285"/>
      <c r="D101" s="249">
        <v>4673</v>
      </c>
      <c r="E101" s="250">
        <v>463283</v>
      </c>
      <c r="F101" s="93">
        <v>4479</v>
      </c>
      <c r="G101" s="93">
        <v>288201</v>
      </c>
      <c r="H101" s="93">
        <v>3443</v>
      </c>
      <c r="I101" s="250">
        <v>117722</v>
      </c>
      <c r="J101" s="93">
        <v>1089</v>
      </c>
      <c r="K101" s="93">
        <v>22298</v>
      </c>
      <c r="L101" s="93">
        <v>2941</v>
      </c>
      <c r="M101" s="93">
        <v>91365</v>
      </c>
      <c r="N101" s="93">
        <v>157</v>
      </c>
      <c r="O101" s="93">
        <v>4059</v>
      </c>
      <c r="P101" s="93">
        <v>3892</v>
      </c>
      <c r="Q101" s="250">
        <v>57360</v>
      </c>
      <c r="R101" s="93">
        <v>3841</v>
      </c>
      <c r="S101" s="93">
        <v>48982</v>
      </c>
      <c r="T101" s="93">
        <v>112</v>
      </c>
      <c r="U101" s="93">
        <v>1658</v>
      </c>
      <c r="V101" s="93">
        <v>97</v>
      </c>
      <c r="W101" s="93">
        <v>2024</v>
      </c>
      <c r="X101" s="93">
        <v>2179</v>
      </c>
      <c r="Y101" s="93">
        <v>24591</v>
      </c>
      <c r="Z101" s="250">
        <v>425</v>
      </c>
      <c r="AA101" s="251">
        <v>6354</v>
      </c>
    </row>
    <row r="102" spans="2:71" ht="15" customHeight="1">
      <c r="B102" s="243"/>
      <c r="C102" s="253" t="s">
        <v>1152</v>
      </c>
      <c r="D102" s="240">
        <v>1157</v>
      </c>
      <c r="E102" s="237">
        <v>34309</v>
      </c>
      <c r="F102" s="237">
        <v>1020</v>
      </c>
      <c r="G102" s="237">
        <v>22313</v>
      </c>
      <c r="H102" s="237">
        <v>383</v>
      </c>
      <c r="I102" s="237">
        <v>4906</v>
      </c>
      <c r="J102" s="237">
        <v>151</v>
      </c>
      <c r="K102" s="237">
        <v>1861</v>
      </c>
      <c r="L102" s="237">
        <v>253</v>
      </c>
      <c r="M102" s="237">
        <v>2909</v>
      </c>
      <c r="N102" s="237">
        <v>12</v>
      </c>
      <c r="O102" s="237">
        <v>136</v>
      </c>
      <c r="P102" s="237">
        <v>893</v>
      </c>
      <c r="Q102" s="237">
        <v>7090</v>
      </c>
      <c r="R102" s="237">
        <v>874</v>
      </c>
      <c r="S102" s="237">
        <v>6225</v>
      </c>
      <c r="T102" s="237">
        <v>1</v>
      </c>
      <c r="U102" s="237">
        <v>20</v>
      </c>
      <c r="V102" s="237">
        <v>2</v>
      </c>
      <c r="W102" s="237">
        <v>40</v>
      </c>
      <c r="X102" s="237">
        <v>270</v>
      </c>
      <c r="Y102" s="237">
        <v>1501</v>
      </c>
      <c r="Z102" s="237">
        <v>105</v>
      </c>
      <c r="AA102" s="241">
        <v>825</v>
      </c>
      <c r="AB102" s="242"/>
      <c r="AC102" s="242"/>
      <c r="AD102" s="242"/>
      <c r="AE102" s="242"/>
      <c r="AF102" s="242"/>
      <c r="AG102" s="242"/>
      <c r="AH102" s="242"/>
      <c r="AI102" s="242"/>
      <c r="AJ102" s="242"/>
      <c r="AK102" s="242"/>
      <c r="AL102" s="242"/>
      <c r="AM102" s="242"/>
      <c r="AN102" s="242"/>
      <c r="AO102" s="242"/>
      <c r="AP102" s="242"/>
      <c r="AQ102" s="242"/>
      <c r="AR102" s="242"/>
      <c r="AS102" s="242"/>
      <c r="AT102" s="242"/>
      <c r="AU102" s="242"/>
      <c r="AV102" s="242"/>
      <c r="AW102" s="242"/>
      <c r="AX102" s="242"/>
      <c r="AY102" s="242"/>
      <c r="AZ102" s="242"/>
      <c r="BA102" s="242"/>
      <c r="BB102" s="242"/>
      <c r="BC102" s="242"/>
      <c r="BD102" s="242"/>
      <c r="BE102" s="242"/>
      <c r="BF102" s="242"/>
      <c r="BG102" s="242"/>
      <c r="BH102" s="242"/>
      <c r="BI102" s="242"/>
      <c r="BJ102" s="242"/>
      <c r="BK102" s="242"/>
      <c r="BL102" s="242"/>
      <c r="BM102" s="242"/>
      <c r="BN102" s="242"/>
      <c r="BO102" s="242"/>
      <c r="BP102" s="242"/>
      <c r="BQ102" s="242"/>
      <c r="BR102" s="242"/>
      <c r="BS102" s="242"/>
    </row>
    <row r="103" spans="2:71" ht="15" customHeight="1">
      <c r="B103" s="243"/>
      <c r="C103" s="253" t="s">
        <v>1157</v>
      </c>
      <c r="D103" s="240">
        <v>1369</v>
      </c>
      <c r="E103" s="237">
        <v>101831</v>
      </c>
      <c r="F103" s="237">
        <v>1352</v>
      </c>
      <c r="G103" s="237">
        <v>65244</v>
      </c>
      <c r="H103" s="237">
        <v>1056</v>
      </c>
      <c r="I103" s="237">
        <v>24122</v>
      </c>
      <c r="J103" s="237">
        <v>295</v>
      </c>
      <c r="K103" s="237">
        <v>4687</v>
      </c>
      <c r="L103" s="237">
        <v>898</v>
      </c>
      <c r="M103" s="237">
        <v>18931</v>
      </c>
      <c r="N103" s="237">
        <v>30</v>
      </c>
      <c r="O103" s="237">
        <v>504</v>
      </c>
      <c r="P103" s="237">
        <v>1141</v>
      </c>
      <c r="Q103" s="237">
        <v>12465</v>
      </c>
      <c r="R103" s="237">
        <v>1128</v>
      </c>
      <c r="S103" s="237">
        <v>10942</v>
      </c>
      <c r="T103" s="237">
        <v>18</v>
      </c>
      <c r="U103" s="237">
        <v>193</v>
      </c>
      <c r="V103" s="237">
        <v>19</v>
      </c>
      <c r="W103" s="237">
        <v>193</v>
      </c>
      <c r="X103" s="237">
        <v>680</v>
      </c>
      <c r="Y103" s="237">
        <v>5542</v>
      </c>
      <c r="Z103" s="237">
        <v>116</v>
      </c>
      <c r="AA103" s="241">
        <v>1330</v>
      </c>
      <c r="AB103" s="242"/>
      <c r="AC103" s="242"/>
      <c r="AD103" s="242"/>
      <c r="AE103" s="242"/>
      <c r="AF103" s="242"/>
      <c r="AG103" s="242"/>
      <c r="AH103" s="242"/>
      <c r="AI103" s="242"/>
      <c r="AJ103" s="242"/>
      <c r="AK103" s="242"/>
      <c r="AL103" s="242"/>
      <c r="AM103" s="242"/>
      <c r="AN103" s="242"/>
      <c r="AO103" s="242"/>
      <c r="AP103" s="242"/>
      <c r="AQ103" s="242"/>
      <c r="AR103" s="242"/>
      <c r="AS103" s="242"/>
      <c r="AT103" s="242"/>
      <c r="AU103" s="242"/>
      <c r="AV103" s="242"/>
      <c r="AW103" s="242"/>
      <c r="AX103" s="242"/>
      <c r="AY103" s="242"/>
      <c r="AZ103" s="242"/>
      <c r="BA103" s="242"/>
      <c r="BB103" s="242"/>
      <c r="BC103" s="242"/>
      <c r="BD103" s="242"/>
      <c r="BE103" s="242"/>
      <c r="BF103" s="242"/>
      <c r="BG103" s="242"/>
      <c r="BH103" s="242"/>
      <c r="BI103" s="242"/>
      <c r="BJ103" s="242"/>
      <c r="BK103" s="242"/>
      <c r="BL103" s="242"/>
      <c r="BM103" s="242"/>
      <c r="BN103" s="242"/>
      <c r="BO103" s="242"/>
      <c r="BP103" s="242"/>
      <c r="BQ103" s="242"/>
      <c r="BR103" s="242"/>
      <c r="BS103" s="242"/>
    </row>
    <row r="104" spans="2:71" ht="15" customHeight="1">
      <c r="B104" s="243"/>
      <c r="C104" s="253" t="s">
        <v>1158</v>
      </c>
      <c r="D104" s="240">
        <v>1850</v>
      </c>
      <c r="E104" s="237">
        <v>257750</v>
      </c>
      <c r="F104" s="237">
        <v>1814</v>
      </c>
      <c r="G104" s="237">
        <v>159586</v>
      </c>
      <c r="H104" s="237">
        <v>1718</v>
      </c>
      <c r="I104" s="237">
        <v>69920</v>
      </c>
      <c r="J104" s="237">
        <v>524</v>
      </c>
      <c r="K104" s="237">
        <v>11766</v>
      </c>
      <c r="L104" s="237">
        <v>1541</v>
      </c>
      <c r="M104" s="237">
        <v>55999</v>
      </c>
      <c r="N104" s="237">
        <v>81</v>
      </c>
      <c r="O104" s="237">
        <v>2155</v>
      </c>
      <c r="P104" s="237">
        <v>1586</v>
      </c>
      <c r="Q104" s="237">
        <v>28244</v>
      </c>
      <c r="R104" s="237">
        <v>1570</v>
      </c>
      <c r="S104" s="237">
        <v>23883</v>
      </c>
      <c r="T104" s="237">
        <v>67</v>
      </c>
      <c r="U104" s="237">
        <v>1002</v>
      </c>
      <c r="V104" s="237">
        <v>52</v>
      </c>
      <c r="W104" s="237">
        <v>1298</v>
      </c>
      <c r="X104" s="237">
        <v>1039</v>
      </c>
      <c r="Y104" s="237">
        <v>14206</v>
      </c>
      <c r="Z104" s="237">
        <v>163</v>
      </c>
      <c r="AA104" s="241">
        <v>3063</v>
      </c>
      <c r="AB104" s="242"/>
      <c r="AC104" s="242"/>
      <c r="AD104" s="242"/>
      <c r="AE104" s="242"/>
      <c r="AF104" s="242"/>
      <c r="AG104" s="242"/>
      <c r="AH104" s="242"/>
      <c r="AI104" s="242"/>
      <c r="AJ104" s="242"/>
      <c r="AK104" s="242"/>
      <c r="AL104" s="242"/>
      <c r="AM104" s="242"/>
      <c r="AN104" s="242"/>
      <c r="AO104" s="242"/>
      <c r="AP104" s="242"/>
      <c r="AQ104" s="242"/>
      <c r="AR104" s="242"/>
      <c r="AS104" s="242"/>
      <c r="AT104" s="242"/>
      <c r="AU104" s="242"/>
      <c r="AV104" s="242"/>
      <c r="AW104" s="242"/>
      <c r="AX104" s="242"/>
      <c r="AY104" s="242"/>
      <c r="AZ104" s="242"/>
      <c r="BA104" s="242"/>
      <c r="BB104" s="242"/>
      <c r="BC104" s="242"/>
      <c r="BD104" s="242"/>
      <c r="BE104" s="242"/>
      <c r="BF104" s="242"/>
      <c r="BG104" s="242"/>
      <c r="BH104" s="242"/>
      <c r="BI104" s="242"/>
      <c r="BJ104" s="242"/>
      <c r="BK104" s="242"/>
      <c r="BL104" s="242"/>
      <c r="BM104" s="242"/>
      <c r="BN104" s="242"/>
      <c r="BO104" s="242"/>
      <c r="BP104" s="242"/>
      <c r="BQ104" s="242"/>
      <c r="BR104" s="242"/>
      <c r="BS104" s="242"/>
    </row>
    <row r="105" spans="2:71" ht="15" customHeight="1">
      <c r="B105" s="243"/>
      <c r="C105" s="253" t="s">
        <v>1159</v>
      </c>
      <c r="D105" s="240">
        <v>279</v>
      </c>
      <c r="E105" s="237">
        <v>63304</v>
      </c>
      <c r="F105" s="237">
        <v>275</v>
      </c>
      <c r="G105" s="237">
        <v>37419</v>
      </c>
      <c r="H105" s="237">
        <v>269</v>
      </c>
      <c r="I105" s="237">
        <v>17368</v>
      </c>
      <c r="J105" s="237">
        <v>108</v>
      </c>
      <c r="K105" s="237">
        <v>3220</v>
      </c>
      <c r="L105" s="237">
        <v>238</v>
      </c>
      <c r="M105" s="237">
        <v>12971</v>
      </c>
      <c r="N105" s="237">
        <v>31</v>
      </c>
      <c r="O105" s="237">
        <v>1177</v>
      </c>
      <c r="P105" s="237">
        <v>252</v>
      </c>
      <c r="Q105" s="237">
        <v>8517</v>
      </c>
      <c r="R105" s="237">
        <v>252</v>
      </c>
      <c r="S105" s="237">
        <v>7008</v>
      </c>
      <c r="T105" s="237">
        <v>25</v>
      </c>
      <c r="U105" s="237">
        <v>413</v>
      </c>
      <c r="V105" s="237">
        <v>23</v>
      </c>
      <c r="W105" s="237">
        <v>483</v>
      </c>
      <c r="X105" s="237">
        <v>177</v>
      </c>
      <c r="Y105" s="237">
        <v>3080</v>
      </c>
      <c r="Z105" s="237">
        <v>37</v>
      </c>
      <c r="AA105" s="241">
        <v>1026</v>
      </c>
      <c r="AB105" s="242"/>
      <c r="AC105" s="242"/>
      <c r="AD105" s="242"/>
      <c r="AE105" s="242"/>
      <c r="AF105" s="242"/>
      <c r="AG105" s="242"/>
      <c r="AH105" s="242"/>
      <c r="AI105" s="242"/>
      <c r="AJ105" s="242"/>
      <c r="AK105" s="242"/>
      <c r="AL105" s="242"/>
      <c r="AM105" s="242"/>
      <c r="AN105" s="242"/>
      <c r="AO105" s="242"/>
      <c r="AP105" s="242"/>
      <c r="AQ105" s="242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242"/>
      <c r="BD105" s="242"/>
      <c r="BE105" s="242"/>
      <c r="BF105" s="242"/>
      <c r="BG105" s="242"/>
      <c r="BH105" s="242"/>
      <c r="BI105" s="242"/>
      <c r="BJ105" s="242"/>
      <c r="BK105" s="242"/>
      <c r="BL105" s="242"/>
      <c r="BM105" s="242"/>
      <c r="BN105" s="242"/>
      <c r="BO105" s="242"/>
      <c r="BP105" s="242"/>
      <c r="BQ105" s="242"/>
      <c r="BR105" s="242"/>
      <c r="BS105" s="242"/>
    </row>
    <row r="106" spans="2:71" ht="15" customHeight="1">
      <c r="B106" s="243"/>
      <c r="C106" s="253" t="s">
        <v>1156</v>
      </c>
      <c r="D106" s="240">
        <v>18</v>
      </c>
      <c r="E106" s="237">
        <v>6089</v>
      </c>
      <c r="F106" s="237">
        <v>18</v>
      </c>
      <c r="G106" s="237">
        <v>3639</v>
      </c>
      <c r="H106" s="237">
        <v>17</v>
      </c>
      <c r="I106" s="237">
        <v>1406</v>
      </c>
      <c r="J106" s="237">
        <v>11</v>
      </c>
      <c r="K106" s="237">
        <v>764</v>
      </c>
      <c r="L106" s="237">
        <v>11</v>
      </c>
      <c r="M106" s="237">
        <v>555</v>
      </c>
      <c r="N106" s="237">
        <v>3</v>
      </c>
      <c r="O106" s="237">
        <v>87</v>
      </c>
      <c r="P106" s="237">
        <v>17</v>
      </c>
      <c r="Q106" s="237">
        <v>1044</v>
      </c>
      <c r="R106" s="237">
        <v>17</v>
      </c>
      <c r="S106" s="237">
        <v>924</v>
      </c>
      <c r="T106" s="237">
        <v>1</v>
      </c>
      <c r="U106" s="237">
        <v>30</v>
      </c>
      <c r="V106" s="237">
        <v>1</v>
      </c>
      <c r="W106" s="237">
        <v>10</v>
      </c>
      <c r="X106" s="237">
        <v>13</v>
      </c>
      <c r="Y106" s="237">
        <v>262</v>
      </c>
      <c r="Z106" s="237">
        <v>4</v>
      </c>
      <c r="AA106" s="241">
        <v>110</v>
      </c>
      <c r="AB106" s="242"/>
      <c r="AC106" s="242"/>
      <c r="AD106" s="242"/>
      <c r="AE106" s="242"/>
      <c r="AF106" s="242"/>
      <c r="AG106" s="242"/>
      <c r="AH106" s="242"/>
      <c r="AI106" s="242"/>
      <c r="AJ106" s="242"/>
      <c r="AK106" s="242"/>
      <c r="AL106" s="242"/>
      <c r="AM106" s="242"/>
      <c r="AN106" s="242"/>
      <c r="AO106" s="242"/>
      <c r="AP106" s="242"/>
      <c r="AQ106" s="242"/>
      <c r="AR106" s="242"/>
      <c r="AS106" s="242"/>
      <c r="AT106" s="242"/>
      <c r="AU106" s="242"/>
      <c r="AV106" s="242"/>
      <c r="AW106" s="242"/>
      <c r="AX106" s="242"/>
      <c r="AY106" s="242"/>
      <c r="AZ106" s="242"/>
      <c r="BA106" s="242"/>
      <c r="BB106" s="242"/>
      <c r="BC106" s="242"/>
      <c r="BD106" s="242"/>
      <c r="BE106" s="242"/>
      <c r="BF106" s="242"/>
      <c r="BG106" s="242"/>
      <c r="BH106" s="242"/>
      <c r="BI106" s="242"/>
      <c r="BJ106" s="242"/>
      <c r="BK106" s="242"/>
      <c r="BL106" s="242"/>
      <c r="BM106" s="242"/>
      <c r="BN106" s="242"/>
      <c r="BO106" s="242"/>
      <c r="BP106" s="242"/>
      <c r="BQ106" s="242"/>
      <c r="BR106" s="242"/>
      <c r="BS106" s="242"/>
    </row>
    <row r="107" spans="2:71" ht="8.25" customHeight="1">
      <c r="B107" s="243"/>
      <c r="C107" s="253"/>
      <c r="D107" s="240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  <c r="V107" s="237"/>
      <c r="W107" s="237"/>
      <c r="X107" s="237"/>
      <c r="Y107" s="237"/>
      <c r="Z107" s="237"/>
      <c r="AA107" s="241"/>
      <c r="AB107" s="242"/>
      <c r="AC107" s="242"/>
      <c r="AD107" s="242"/>
      <c r="AE107" s="242"/>
      <c r="AF107" s="242"/>
      <c r="AG107" s="242"/>
      <c r="AH107" s="242"/>
      <c r="AI107" s="242"/>
      <c r="AJ107" s="242"/>
      <c r="AK107" s="242"/>
      <c r="AL107" s="242"/>
      <c r="AM107" s="242"/>
      <c r="AN107" s="242"/>
      <c r="AO107" s="242"/>
      <c r="AP107" s="242"/>
      <c r="AQ107" s="242"/>
      <c r="AR107" s="242"/>
      <c r="AS107" s="242"/>
      <c r="AT107" s="242"/>
      <c r="AU107" s="242"/>
      <c r="AV107" s="242"/>
      <c r="AW107" s="242"/>
      <c r="AX107" s="242"/>
      <c r="AY107" s="242"/>
      <c r="AZ107" s="242"/>
      <c r="BA107" s="242"/>
      <c r="BB107" s="242"/>
      <c r="BC107" s="242"/>
      <c r="BD107" s="242"/>
      <c r="BE107" s="242"/>
      <c r="BF107" s="242"/>
      <c r="BG107" s="242"/>
      <c r="BH107" s="242"/>
      <c r="BI107" s="242"/>
      <c r="BJ107" s="242"/>
      <c r="BK107" s="242"/>
      <c r="BL107" s="242"/>
      <c r="BM107" s="242"/>
      <c r="BN107" s="242"/>
      <c r="BO107" s="242"/>
      <c r="BP107" s="242"/>
      <c r="BQ107" s="242"/>
      <c r="BR107" s="242"/>
      <c r="BS107" s="242"/>
    </row>
    <row r="108" spans="2:27" s="254" customFormat="1" ht="15" customHeight="1">
      <c r="B108" s="1284" t="s">
        <v>966</v>
      </c>
      <c r="C108" s="1285"/>
      <c r="D108" s="249">
        <v>3412</v>
      </c>
      <c r="E108" s="250">
        <v>360367</v>
      </c>
      <c r="F108" s="93">
        <v>3274</v>
      </c>
      <c r="G108" s="93">
        <v>299253</v>
      </c>
      <c r="H108" s="93">
        <v>1257</v>
      </c>
      <c r="I108" s="250">
        <v>29705</v>
      </c>
      <c r="J108" s="93">
        <v>270</v>
      </c>
      <c r="K108" s="93">
        <v>6519</v>
      </c>
      <c r="L108" s="93">
        <v>936</v>
      </c>
      <c r="M108" s="93">
        <v>20124</v>
      </c>
      <c r="N108" s="93">
        <v>122</v>
      </c>
      <c r="O108" s="93">
        <v>3062</v>
      </c>
      <c r="P108" s="93">
        <v>3152</v>
      </c>
      <c r="Q108" s="250">
        <v>31409</v>
      </c>
      <c r="R108" s="93">
        <v>3133</v>
      </c>
      <c r="S108" s="93">
        <v>27648</v>
      </c>
      <c r="T108" s="93">
        <v>38</v>
      </c>
      <c r="U108" s="93">
        <v>739</v>
      </c>
      <c r="V108" s="93">
        <v>55</v>
      </c>
      <c r="W108" s="93">
        <v>1170</v>
      </c>
      <c r="X108" s="93">
        <v>770</v>
      </c>
      <c r="Y108" s="93">
        <v>27520</v>
      </c>
      <c r="Z108" s="250">
        <v>308</v>
      </c>
      <c r="AA108" s="251">
        <v>2591</v>
      </c>
    </row>
    <row r="109" spans="2:71" ht="15" customHeight="1">
      <c r="B109" s="243"/>
      <c r="C109" s="253" t="s">
        <v>1152</v>
      </c>
      <c r="D109" s="240">
        <v>942</v>
      </c>
      <c r="E109" s="237">
        <v>26885</v>
      </c>
      <c r="F109" s="237">
        <v>819</v>
      </c>
      <c r="G109" s="237">
        <v>20228</v>
      </c>
      <c r="H109" s="237">
        <v>143</v>
      </c>
      <c r="I109" s="237">
        <v>1776</v>
      </c>
      <c r="J109" s="237">
        <v>46</v>
      </c>
      <c r="K109" s="237">
        <v>762</v>
      </c>
      <c r="L109" s="237">
        <v>94</v>
      </c>
      <c r="M109" s="237">
        <v>970</v>
      </c>
      <c r="N109" s="237">
        <v>4</v>
      </c>
      <c r="O109" s="237">
        <v>44</v>
      </c>
      <c r="P109" s="237">
        <v>786</v>
      </c>
      <c r="Q109" s="237">
        <v>4881</v>
      </c>
      <c r="R109" s="237">
        <v>774</v>
      </c>
      <c r="S109" s="237">
        <v>4337</v>
      </c>
      <c r="T109" s="237">
        <v>0</v>
      </c>
      <c r="U109" s="237">
        <v>0</v>
      </c>
      <c r="V109" s="237">
        <v>1</v>
      </c>
      <c r="W109" s="237">
        <v>10</v>
      </c>
      <c r="X109" s="237">
        <v>96</v>
      </c>
      <c r="Y109" s="237">
        <v>1385</v>
      </c>
      <c r="Z109" s="237">
        <v>82</v>
      </c>
      <c r="AA109" s="241">
        <v>534</v>
      </c>
      <c r="AB109" s="242"/>
      <c r="AC109" s="242"/>
      <c r="AD109" s="242"/>
      <c r="AE109" s="242"/>
      <c r="AF109" s="242"/>
      <c r="AG109" s="242"/>
      <c r="AH109" s="242"/>
      <c r="AI109" s="242"/>
      <c r="AJ109" s="242"/>
      <c r="AK109" s="242"/>
      <c r="AL109" s="242"/>
      <c r="AM109" s="242"/>
      <c r="AN109" s="242"/>
      <c r="AO109" s="242"/>
      <c r="AP109" s="242"/>
      <c r="AQ109" s="242"/>
      <c r="AR109" s="242"/>
      <c r="AS109" s="242"/>
      <c r="AT109" s="242"/>
      <c r="AU109" s="242"/>
      <c r="AV109" s="242"/>
      <c r="AW109" s="242"/>
      <c r="AX109" s="242"/>
      <c r="AY109" s="242"/>
      <c r="AZ109" s="242"/>
      <c r="BA109" s="242"/>
      <c r="BB109" s="242"/>
      <c r="BC109" s="242"/>
      <c r="BD109" s="242"/>
      <c r="BE109" s="242"/>
      <c r="BF109" s="242"/>
      <c r="BG109" s="242"/>
      <c r="BH109" s="242"/>
      <c r="BI109" s="242"/>
      <c r="BJ109" s="242"/>
      <c r="BK109" s="242"/>
      <c r="BL109" s="242"/>
      <c r="BM109" s="242"/>
      <c r="BN109" s="242"/>
      <c r="BO109" s="242"/>
      <c r="BP109" s="242"/>
      <c r="BQ109" s="242"/>
      <c r="BR109" s="242"/>
      <c r="BS109" s="242"/>
    </row>
    <row r="110" spans="2:71" ht="15" customHeight="1">
      <c r="B110" s="243"/>
      <c r="C110" s="253" t="s">
        <v>1157</v>
      </c>
      <c r="D110" s="240">
        <v>893</v>
      </c>
      <c r="E110" s="237">
        <v>64433</v>
      </c>
      <c r="F110" s="237">
        <v>881</v>
      </c>
      <c r="G110" s="237">
        <v>51166</v>
      </c>
      <c r="H110" s="237">
        <v>306</v>
      </c>
      <c r="I110" s="237">
        <v>5357</v>
      </c>
      <c r="J110" s="237">
        <v>53</v>
      </c>
      <c r="K110" s="237">
        <v>1276</v>
      </c>
      <c r="L110" s="237">
        <v>236</v>
      </c>
      <c r="M110" s="237">
        <v>3505</v>
      </c>
      <c r="N110" s="237">
        <v>25</v>
      </c>
      <c r="O110" s="237">
        <v>576</v>
      </c>
      <c r="P110" s="237">
        <v>832</v>
      </c>
      <c r="Q110" s="237">
        <v>7910</v>
      </c>
      <c r="R110" s="237">
        <v>830</v>
      </c>
      <c r="S110" s="237">
        <v>7012</v>
      </c>
      <c r="T110" s="237">
        <v>4</v>
      </c>
      <c r="U110" s="237">
        <v>66</v>
      </c>
      <c r="V110" s="237">
        <v>6</v>
      </c>
      <c r="W110" s="237">
        <v>100</v>
      </c>
      <c r="X110" s="237">
        <v>190</v>
      </c>
      <c r="Y110" s="237">
        <v>4581</v>
      </c>
      <c r="Z110" s="237">
        <v>89</v>
      </c>
      <c r="AA110" s="241">
        <v>798</v>
      </c>
      <c r="AB110" s="242"/>
      <c r="AC110" s="242"/>
      <c r="AD110" s="242"/>
      <c r="AE110" s="242"/>
      <c r="AF110" s="242"/>
      <c r="AG110" s="242"/>
      <c r="AH110" s="242"/>
      <c r="AI110" s="242"/>
      <c r="AJ110" s="242"/>
      <c r="AK110" s="242"/>
      <c r="AL110" s="242"/>
      <c r="AM110" s="242"/>
      <c r="AN110" s="242"/>
      <c r="AO110" s="242"/>
      <c r="AP110" s="242"/>
      <c r="AQ110" s="242"/>
      <c r="AR110" s="242"/>
      <c r="AS110" s="242"/>
      <c r="AT110" s="242"/>
      <c r="AU110" s="242"/>
      <c r="AV110" s="242"/>
      <c r="AW110" s="242"/>
      <c r="AX110" s="242"/>
      <c r="AY110" s="242"/>
      <c r="AZ110" s="242"/>
      <c r="BA110" s="242"/>
      <c r="BB110" s="242"/>
      <c r="BC110" s="242"/>
      <c r="BD110" s="242"/>
      <c r="BE110" s="242"/>
      <c r="BF110" s="242"/>
      <c r="BG110" s="242"/>
      <c r="BH110" s="242"/>
      <c r="BI110" s="242"/>
      <c r="BJ110" s="242"/>
      <c r="BK110" s="242"/>
      <c r="BL110" s="242"/>
      <c r="BM110" s="242"/>
      <c r="BN110" s="242"/>
      <c r="BO110" s="242"/>
      <c r="BP110" s="242"/>
      <c r="BQ110" s="242"/>
      <c r="BR110" s="242"/>
      <c r="BS110" s="242"/>
    </row>
    <row r="111" spans="2:71" ht="15" customHeight="1">
      <c r="B111" s="243"/>
      <c r="C111" s="253" t="s">
        <v>1158</v>
      </c>
      <c r="D111" s="240">
        <v>1157</v>
      </c>
      <c r="E111" s="237">
        <v>164458</v>
      </c>
      <c r="F111" s="237">
        <v>1154</v>
      </c>
      <c r="G111" s="237">
        <v>133828</v>
      </c>
      <c r="H111" s="237">
        <v>632</v>
      </c>
      <c r="I111" s="237">
        <v>16877</v>
      </c>
      <c r="J111" s="237">
        <v>131</v>
      </c>
      <c r="K111" s="237">
        <v>3345</v>
      </c>
      <c r="L111" s="237">
        <v>479</v>
      </c>
      <c r="M111" s="237">
        <v>11724</v>
      </c>
      <c r="N111" s="237">
        <v>70</v>
      </c>
      <c r="O111" s="237">
        <v>1808</v>
      </c>
      <c r="P111" s="237">
        <v>1119</v>
      </c>
      <c r="Q111" s="237">
        <v>13753</v>
      </c>
      <c r="R111" s="237">
        <v>1115</v>
      </c>
      <c r="S111" s="237">
        <v>12306</v>
      </c>
      <c r="T111" s="237">
        <v>20</v>
      </c>
      <c r="U111" s="237">
        <v>512</v>
      </c>
      <c r="V111" s="237">
        <v>27</v>
      </c>
      <c r="W111" s="237">
        <v>572</v>
      </c>
      <c r="X111" s="237">
        <v>335</v>
      </c>
      <c r="Y111" s="237">
        <v>12198</v>
      </c>
      <c r="Z111" s="237">
        <v>97</v>
      </c>
      <c r="AA111" s="241">
        <v>875</v>
      </c>
      <c r="AB111" s="242"/>
      <c r="AC111" s="242"/>
      <c r="AD111" s="242"/>
      <c r="AE111" s="242"/>
      <c r="AF111" s="242"/>
      <c r="AG111" s="242"/>
      <c r="AH111" s="242"/>
      <c r="AI111" s="242"/>
      <c r="AJ111" s="242"/>
      <c r="AK111" s="242"/>
      <c r="AL111" s="242"/>
      <c r="AM111" s="242"/>
      <c r="AN111" s="242"/>
      <c r="AO111" s="242"/>
      <c r="AP111" s="242"/>
      <c r="AQ111" s="242"/>
      <c r="AR111" s="242"/>
      <c r="AS111" s="242"/>
      <c r="AT111" s="242"/>
      <c r="AU111" s="242"/>
      <c r="AV111" s="242"/>
      <c r="AW111" s="242"/>
      <c r="AX111" s="242"/>
      <c r="AY111" s="242"/>
      <c r="AZ111" s="242"/>
      <c r="BA111" s="242"/>
      <c r="BB111" s="242"/>
      <c r="BC111" s="242"/>
      <c r="BD111" s="242"/>
      <c r="BE111" s="242"/>
      <c r="BF111" s="242"/>
      <c r="BG111" s="242"/>
      <c r="BH111" s="242"/>
      <c r="BI111" s="242"/>
      <c r="BJ111" s="242"/>
      <c r="BK111" s="242"/>
      <c r="BL111" s="242"/>
      <c r="BM111" s="242"/>
      <c r="BN111" s="242"/>
      <c r="BO111" s="242"/>
      <c r="BP111" s="242"/>
      <c r="BQ111" s="242"/>
      <c r="BR111" s="242"/>
      <c r="BS111" s="242"/>
    </row>
    <row r="112" spans="2:71" ht="15" customHeight="1">
      <c r="B112" s="243"/>
      <c r="C112" s="253" t="s">
        <v>1159</v>
      </c>
      <c r="D112" s="240">
        <v>371</v>
      </c>
      <c r="E112" s="237">
        <v>87752</v>
      </c>
      <c r="F112" s="237">
        <v>371</v>
      </c>
      <c r="G112" s="237">
        <v>77953</v>
      </c>
      <c r="H112" s="237">
        <v>160</v>
      </c>
      <c r="I112" s="237">
        <v>5325</v>
      </c>
      <c r="J112" s="237">
        <v>37</v>
      </c>
      <c r="K112" s="237">
        <v>1086</v>
      </c>
      <c r="L112" s="237">
        <v>115</v>
      </c>
      <c r="M112" s="237">
        <v>3645</v>
      </c>
      <c r="N112" s="237">
        <v>21</v>
      </c>
      <c r="O112" s="237">
        <v>594</v>
      </c>
      <c r="P112" s="237">
        <v>368</v>
      </c>
      <c r="Q112" s="237">
        <v>4474</v>
      </c>
      <c r="R112" s="237">
        <v>367</v>
      </c>
      <c r="S112" s="237">
        <v>3661</v>
      </c>
      <c r="T112" s="237">
        <v>14</v>
      </c>
      <c r="U112" s="237">
        <v>161</v>
      </c>
      <c r="V112" s="237">
        <v>19</v>
      </c>
      <c r="W112" s="237">
        <v>458</v>
      </c>
      <c r="X112" s="237">
        <v>129</v>
      </c>
      <c r="Y112" s="237">
        <v>7469</v>
      </c>
      <c r="Z112" s="237">
        <v>36</v>
      </c>
      <c r="AA112" s="241">
        <v>355</v>
      </c>
      <c r="AB112" s="242"/>
      <c r="AC112" s="242"/>
      <c r="AD112" s="242"/>
      <c r="AE112" s="242"/>
      <c r="AF112" s="242"/>
      <c r="AG112" s="242"/>
      <c r="AH112" s="242"/>
      <c r="AI112" s="242"/>
      <c r="AJ112" s="242"/>
      <c r="AK112" s="242"/>
      <c r="AL112" s="242"/>
      <c r="AM112" s="242"/>
      <c r="AN112" s="242"/>
      <c r="AO112" s="242"/>
      <c r="AP112" s="242"/>
      <c r="AQ112" s="242"/>
      <c r="AR112" s="242"/>
      <c r="AS112" s="242"/>
      <c r="AT112" s="242"/>
      <c r="AU112" s="242"/>
      <c r="AV112" s="242"/>
      <c r="AW112" s="242"/>
      <c r="AX112" s="242"/>
      <c r="AY112" s="242"/>
      <c r="AZ112" s="242"/>
      <c r="BA112" s="242"/>
      <c r="BB112" s="242"/>
      <c r="BC112" s="242"/>
      <c r="BD112" s="242"/>
      <c r="BE112" s="242"/>
      <c r="BF112" s="242"/>
      <c r="BG112" s="242"/>
      <c r="BH112" s="242"/>
      <c r="BI112" s="242"/>
      <c r="BJ112" s="242"/>
      <c r="BK112" s="242"/>
      <c r="BL112" s="242"/>
      <c r="BM112" s="242"/>
      <c r="BN112" s="242"/>
      <c r="BO112" s="242"/>
      <c r="BP112" s="242"/>
      <c r="BQ112" s="242"/>
      <c r="BR112" s="242"/>
      <c r="BS112" s="242"/>
    </row>
    <row r="113" spans="2:71" ht="15" customHeight="1">
      <c r="B113" s="243"/>
      <c r="C113" s="253" t="s">
        <v>1156</v>
      </c>
      <c r="D113" s="240">
        <v>49</v>
      </c>
      <c r="E113" s="237">
        <v>16839</v>
      </c>
      <c r="F113" s="237">
        <v>49</v>
      </c>
      <c r="G113" s="237">
        <v>16078</v>
      </c>
      <c r="H113" s="237">
        <v>16</v>
      </c>
      <c r="I113" s="237">
        <v>370</v>
      </c>
      <c r="J113" s="237">
        <v>3</v>
      </c>
      <c r="K113" s="237">
        <v>50</v>
      </c>
      <c r="L113" s="237">
        <v>12</v>
      </c>
      <c r="M113" s="237">
        <v>280</v>
      </c>
      <c r="N113" s="237">
        <v>2</v>
      </c>
      <c r="O113" s="237">
        <v>40</v>
      </c>
      <c r="P113" s="237">
        <v>47</v>
      </c>
      <c r="Q113" s="237">
        <v>391</v>
      </c>
      <c r="R113" s="237">
        <v>47</v>
      </c>
      <c r="S113" s="237">
        <v>332</v>
      </c>
      <c r="T113" s="237">
        <v>0</v>
      </c>
      <c r="U113" s="237">
        <v>0</v>
      </c>
      <c r="V113" s="237">
        <v>2</v>
      </c>
      <c r="W113" s="237">
        <v>30</v>
      </c>
      <c r="X113" s="237">
        <v>20</v>
      </c>
      <c r="Y113" s="237">
        <v>1887</v>
      </c>
      <c r="Z113" s="237">
        <v>4</v>
      </c>
      <c r="AA113" s="241">
        <v>29</v>
      </c>
      <c r="AB113" s="242"/>
      <c r="AC113" s="242"/>
      <c r="AD113" s="242"/>
      <c r="AE113" s="242"/>
      <c r="AF113" s="242"/>
      <c r="AG113" s="242"/>
      <c r="AH113" s="242"/>
      <c r="AI113" s="242"/>
      <c r="AJ113" s="242"/>
      <c r="AK113" s="242"/>
      <c r="AL113" s="242"/>
      <c r="AM113" s="242"/>
      <c r="AN113" s="242"/>
      <c r="AO113" s="242"/>
      <c r="AP113" s="242"/>
      <c r="AQ113" s="242"/>
      <c r="AR113" s="242"/>
      <c r="AS113" s="242"/>
      <c r="AT113" s="242"/>
      <c r="AU113" s="242"/>
      <c r="AV113" s="242"/>
      <c r="AW113" s="242"/>
      <c r="AX113" s="242"/>
      <c r="AY113" s="242"/>
      <c r="AZ113" s="242"/>
      <c r="BA113" s="242"/>
      <c r="BB113" s="242"/>
      <c r="BC113" s="242"/>
      <c r="BD113" s="242"/>
      <c r="BE113" s="242"/>
      <c r="BF113" s="242"/>
      <c r="BG113" s="242"/>
      <c r="BH113" s="242"/>
      <c r="BI113" s="242"/>
      <c r="BJ113" s="242"/>
      <c r="BK113" s="242"/>
      <c r="BL113" s="242"/>
      <c r="BM113" s="242"/>
      <c r="BN113" s="242"/>
      <c r="BO113" s="242"/>
      <c r="BP113" s="242"/>
      <c r="BQ113" s="242"/>
      <c r="BR113" s="242"/>
      <c r="BS113" s="242"/>
    </row>
    <row r="114" spans="2:71" ht="8.25" customHeight="1">
      <c r="B114" s="243"/>
      <c r="C114" s="253"/>
      <c r="D114" s="240"/>
      <c r="E114" s="237"/>
      <c r="F114" s="237"/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  <c r="AA114" s="241"/>
      <c r="AB114" s="242"/>
      <c r="AC114" s="242"/>
      <c r="AD114" s="242"/>
      <c r="AE114" s="242"/>
      <c r="AF114" s="242"/>
      <c r="AG114" s="242"/>
      <c r="AH114" s="242"/>
      <c r="AI114" s="242"/>
      <c r="AJ114" s="242"/>
      <c r="AK114" s="242"/>
      <c r="AL114" s="242"/>
      <c r="AM114" s="242"/>
      <c r="AN114" s="242"/>
      <c r="AO114" s="242"/>
      <c r="AP114" s="242"/>
      <c r="AQ114" s="242"/>
      <c r="AR114" s="242"/>
      <c r="AS114" s="242"/>
      <c r="AT114" s="242"/>
      <c r="AU114" s="242"/>
      <c r="AV114" s="242"/>
      <c r="AW114" s="242"/>
      <c r="AX114" s="242"/>
      <c r="AY114" s="242"/>
      <c r="AZ114" s="242"/>
      <c r="BA114" s="242"/>
      <c r="BB114" s="242"/>
      <c r="BC114" s="242"/>
      <c r="BD114" s="242"/>
      <c r="BE114" s="242"/>
      <c r="BF114" s="242"/>
      <c r="BG114" s="242"/>
      <c r="BH114" s="242"/>
      <c r="BI114" s="242"/>
      <c r="BJ114" s="242"/>
      <c r="BK114" s="242"/>
      <c r="BL114" s="242"/>
      <c r="BM114" s="242"/>
      <c r="BN114" s="242"/>
      <c r="BO114" s="242"/>
      <c r="BP114" s="242"/>
      <c r="BQ114" s="242"/>
      <c r="BR114" s="242"/>
      <c r="BS114" s="242"/>
    </row>
    <row r="115" spans="2:27" s="254" customFormat="1" ht="15" customHeight="1">
      <c r="B115" s="1284" t="s">
        <v>967</v>
      </c>
      <c r="C115" s="1285"/>
      <c r="D115" s="249">
        <v>4407</v>
      </c>
      <c r="E115" s="250">
        <v>444959</v>
      </c>
      <c r="F115" s="93">
        <v>3779</v>
      </c>
      <c r="G115" s="93">
        <v>229022</v>
      </c>
      <c r="H115" s="93">
        <v>3570</v>
      </c>
      <c r="I115" s="250">
        <v>157691</v>
      </c>
      <c r="J115" s="93">
        <v>3239</v>
      </c>
      <c r="K115" s="93">
        <v>140722</v>
      </c>
      <c r="L115" s="93">
        <v>685</v>
      </c>
      <c r="M115" s="93">
        <v>16511</v>
      </c>
      <c r="N115" s="93">
        <v>33</v>
      </c>
      <c r="O115" s="93">
        <v>458</v>
      </c>
      <c r="P115" s="93">
        <v>3736</v>
      </c>
      <c r="Q115" s="250">
        <v>58246</v>
      </c>
      <c r="R115" s="93">
        <v>3640</v>
      </c>
      <c r="S115" s="93">
        <v>51551</v>
      </c>
      <c r="T115" s="93">
        <v>214</v>
      </c>
      <c r="U115" s="93">
        <v>4002</v>
      </c>
      <c r="V115" s="93">
        <v>116</v>
      </c>
      <c r="W115" s="93">
        <v>2600</v>
      </c>
      <c r="X115" s="93">
        <v>1732</v>
      </c>
      <c r="Y115" s="93">
        <v>13479</v>
      </c>
      <c r="Z115" s="250">
        <v>280</v>
      </c>
      <c r="AA115" s="251">
        <v>4095</v>
      </c>
    </row>
    <row r="116" spans="2:71" ht="15" customHeight="1">
      <c r="B116" s="243"/>
      <c r="C116" s="253" t="s">
        <v>1152</v>
      </c>
      <c r="D116" s="240">
        <v>1078</v>
      </c>
      <c r="E116" s="237">
        <v>31387</v>
      </c>
      <c r="F116" s="237">
        <v>688</v>
      </c>
      <c r="G116" s="237">
        <v>14771</v>
      </c>
      <c r="H116" s="237">
        <v>553</v>
      </c>
      <c r="I116" s="237">
        <v>9101</v>
      </c>
      <c r="J116" s="237">
        <v>525</v>
      </c>
      <c r="K116" s="237">
        <v>8568</v>
      </c>
      <c r="L116" s="237">
        <v>35</v>
      </c>
      <c r="M116" s="237">
        <v>493</v>
      </c>
      <c r="N116" s="237">
        <v>5</v>
      </c>
      <c r="O116" s="237">
        <v>40</v>
      </c>
      <c r="P116" s="237">
        <v>815</v>
      </c>
      <c r="Q116" s="237">
        <v>7515</v>
      </c>
      <c r="R116" s="237">
        <v>789</v>
      </c>
      <c r="S116" s="237">
        <v>6575</v>
      </c>
      <c r="T116" s="237">
        <v>1</v>
      </c>
      <c r="U116" s="237">
        <v>23</v>
      </c>
      <c r="V116" s="237">
        <v>2</v>
      </c>
      <c r="W116" s="237">
        <v>25</v>
      </c>
      <c r="X116" s="237">
        <v>214</v>
      </c>
      <c r="Y116" s="237">
        <v>1510</v>
      </c>
      <c r="Z116" s="237">
        <v>76</v>
      </c>
      <c r="AA116" s="241">
        <v>915</v>
      </c>
      <c r="AB116" s="242"/>
      <c r="AC116" s="242"/>
      <c r="AD116" s="242"/>
      <c r="AE116" s="242"/>
      <c r="AF116" s="242"/>
      <c r="AG116" s="242"/>
      <c r="AH116" s="242"/>
      <c r="AI116" s="242"/>
      <c r="AJ116" s="242"/>
      <c r="AK116" s="242"/>
      <c r="AL116" s="242"/>
      <c r="AM116" s="242"/>
      <c r="AN116" s="242"/>
      <c r="AO116" s="242"/>
      <c r="AP116" s="242"/>
      <c r="AQ116" s="242"/>
      <c r="AR116" s="242"/>
      <c r="AS116" s="242"/>
      <c r="AT116" s="242"/>
      <c r="AU116" s="242"/>
      <c r="AV116" s="242"/>
      <c r="AW116" s="242"/>
      <c r="AX116" s="242"/>
      <c r="AY116" s="242"/>
      <c r="AZ116" s="242"/>
      <c r="BA116" s="242"/>
      <c r="BB116" s="242"/>
      <c r="BC116" s="242"/>
      <c r="BD116" s="242"/>
      <c r="BE116" s="242"/>
      <c r="BF116" s="242"/>
      <c r="BG116" s="242"/>
      <c r="BH116" s="242"/>
      <c r="BI116" s="242"/>
      <c r="BJ116" s="242"/>
      <c r="BK116" s="242"/>
      <c r="BL116" s="242"/>
      <c r="BM116" s="242"/>
      <c r="BN116" s="242"/>
      <c r="BO116" s="242"/>
      <c r="BP116" s="242"/>
      <c r="BQ116" s="242"/>
      <c r="BR116" s="242"/>
      <c r="BS116" s="242"/>
    </row>
    <row r="117" spans="2:71" ht="15" customHeight="1">
      <c r="B117" s="243"/>
      <c r="C117" s="253" t="s">
        <v>1157</v>
      </c>
      <c r="D117" s="240">
        <v>1211</v>
      </c>
      <c r="E117" s="237">
        <v>89120</v>
      </c>
      <c r="F117" s="237">
        <v>1051</v>
      </c>
      <c r="G117" s="237">
        <v>42731</v>
      </c>
      <c r="H117" s="237">
        <v>1014</v>
      </c>
      <c r="I117" s="237">
        <v>32355</v>
      </c>
      <c r="J117" s="237">
        <v>886</v>
      </c>
      <c r="K117" s="237">
        <v>27887</v>
      </c>
      <c r="L117" s="237">
        <v>203</v>
      </c>
      <c r="M117" s="237">
        <v>4429</v>
      </c>
      <c r="N117" s="237">
        <v>3</v>
      </c>
      <c r="O117" s="237">
        <v>39</v>
      </c>
      <c r="P117" s="237">
        <v>1034</v>
      </c>
      <c r="Q117" s="237">
        <v>14034</v>
      </c>
      <c r="R117" s="237">
        <v>1010</v>
      </c>
      <c r="S117" s="237">
        <v>12525</v>
      </c>
      <c r="T117" s="237">
        <v>21</v>
      </c>
      <c r="U117" s="237">
        <v>313</v>
      </c>
      <c r="V117" s="237">
        <v>11</v>
      </c>
      <c r="W117" s="237">
        <v>120</v>
      </c>
      <c r="X117" s="237">
        <v>501</v>
      </c>
      <c r="Y117" s="237">
        <v>3280</v>
      </c>
      <c r="Z117" s="237">
        <v>103</v>
      </c>
      <c r="AA117" s="241">
        <v>1389</v>
      </c>
      <c r="AB117" s="242"/>
      <c r="AC117" s="242"/>
      <c r="AD117" s="242"/>
      <c r="AE117" s="242"/>
      <c r="AF117" s="242"/>
      <c r="AG117" s="242"/>
      <c r="AH117" s="242"/>
      <c r="AI117" s="242"/>
      <c r="AJ117" s="242"/>
      <c r="AK117" s="242"/>
      <c r="AL117" s="242"/>
      <c r="AM117" s="242"/>
      <c r="AN117" s="242"/>
      <c r="AO117" s="242"/>
      <c r="AP117" s="242"/>
      <c r="AQ117" s="242"/>
      <c r="AR117" s="242"/>
      <c r="AS117" s="242"/>
      <c r="AT117" s="242"/>
      <c r="AU117" s="242"/>
      <c r="AV117" s="242"/>
      <c r="AW117" s="242"/>
      <c r="AX117" s="242"/>
      <c r="AY117" s="242"/>
      <c r="AZ117" s="242"/>
      <c r="BA117" s="242"/>
      <c r="BB117" s="242"/>
      <c r="BC117" s="242"/>
      <c r="BD117" s="242"/>
      <c r="BE117" s="242"/>
      <c r="BF117" s="242"/>
      <c r="BG117" s="242"/>
      <c r="BH117" s="242"/>
      <c r="BI117" s="242"/>
      <c r="BJ117" s="242"/>
      <c r="BK117" s="242"/>
      <c r="BL117" s="242"/>
      <c r="BM117" s="242"/>
      <c r="BN117" s="242"/>
      <c r="BO117" s="242"/>
      <c r="BP117" s="242"/>
      <c r="BQ117" s="242"/>
      <c r="BR117" s="242"/>
      <c r="BS117" s="242"/>
    </row>
    <row r="118" spans="2:71" ht="15" customHeight="1">
      <c r="B118" s="243"/>
      <c r="C118" s="253" t="s">
        <v>1158</v>
      </c>
      <c r="D118" s="240">
        <v>1839</v>
      </c>
      <c r="E118" s="237">
        <v>261668</v>
      </c>
      <c r="F118" s="237">
        <v>1772</v>
      </c>
      <c r="G118" s="237">
        <v>140335</v>
      </c>
      <c r="H118" s="237">
        <v>1736</v>
      </c>
      <c r="I118" s="237">
        <v>90952</v>
      </c>
      <c r="J118" s="237">
        <v>1573</v>
      </c>
      <c r="K118" s="237">
        <v>80890</v>
      </c>
      <c r="L118" s="237">
        <v>384</v>
      </c>
      <c r="M118" s="237">
        <v>9741</v>
      </c>
      <c r="N118" s="237">
        <v>21</v>
      </c>
      <c r="O118" s="237">
        <v>321</v>
      </c>
      <c r="P118" s="237">
        <v>1638</v>
      </c>
      <c r="Q118" s="237">
        <v>30381</v>
      </c>
      <c r="R118" s="237">
        <v>1599</v>
      </c>
      <c r="S118" s="237">
        <v>27195</v>
      </c>
      <c r="T118" s="237">
        <v>163</v>
      </c>
      <c r="U118" s="237">
        <v>3023</v>
      </c>
      <c r="V118" s="237">
        <v>77</v>
      </c>
      <c r="W118" s="237">
        <v>1680</v>
      </c>
      <c r="X118" s="237">
        <v>882</v>
      </c>
      <c r="Y118" s="237">
        <v>7073</v>
      </c>
      <c r="Z118" s="237">
        <v>88</v>
      </c>
      <c r="AA118" s="241">
        <v>1506</v>
      </c>
      <c r="AB118" s="242"/>
      <c r="AC118" s="242"/>
      <c r="AD118" s="242"/>
      <c r="AE118" s="242"/>
      <c r="AF118" s="242"/>
      <c r="AG118" s="242"/>
      <c r="AH118" s="242"/>
      <c r="AI118" s="242"/>
      <c r="AJ118" s="242"/>
      <c r="AK118" s="242"/>
      <c r="AL118" s="242"/>
      <c r="AM118" s="242"/>
      <c r="AN118" s="242"/>
      <c r="AO118" s="242"/>
      <c r="AP118" s="242"/>
      <c r="AQ118" s="242"/>
      <c r="AR118" s="242"/>
      <c r="AS118" s="242"/>
      <c r="AT118" s="242"/>
      <c r="AU118" s="242"/>
      <c r="AV118" s="242"/>
      <c r="AW118" s="242"/>
      <c r="AX118" s="242"/>
      <c r="AY118" s="242"/>
      <c r="AZ118" s="242"/>
      <c r="BA118" s="242"/>
      <c r="BB118" s="242"/>
      <c r="BC118" s="242"/>
      <c r="BD118" s="242"/>
      <c r="BE118" s="242"/>
      <c r="BF118" s="242"/>
      <c r="BG118" s="242"/>
      <c r="BH118" s="242"/>
      <c r="BI118" s="242"/>
      <c r="BJ118" s="242"/>
      <c r="BK118" s="242"/>
      <c r="BL118" s="242"/>
      <c r="BM118" s="242"/>
      <c r="BN118" s="242"/>
      <c r="BO118" s="242"/>
      <c r="BP118" s="242"/>
      <c r="BQ118" s="242"/>
      <c r="BR118" s="242"/>
      <c r="BS118" s="242"/>
    </row>
    <row r="119" spans="2:71" ht="15" customHeight="1">
      <c r="B119" s="243"/>
      <c r="C119" s="253" t="s">
        <v>1159</v>
      </c>
      <c r="D119" s="240">
        <v>262</v>
      </c>
      <c r="E119" s="237">
        <v>59346</v>
      </c>
      <c r="F119" s="237">
        <v>257</v>
      </c>
      <c r="G119" s="237">
        <v>29947</v>
      </c>
      <c r="H119" s="237">
        <v>255</v>
      </c>
      <c r="I119" s="237">
        <v>23539</v>
      </c>
      <c r="J119" s="237">
        <v>244</v>
      </c>
      <c r="K119" s="237">
        <v>21672</v>
      </c>
      <c r="L119" s="237">
        <v>62</v>
      </c>
      <c r="M119" s="237">
        <v>1829</v>
      </c>
      <c r="N119" s="237">
        <v>3</v>
      </c>
      <c r="O119" s="237">
        <v>38</v>
      </c>
      <c r="P119" s="237">
        <v>235</v>
      </c>
      <c r="Q119" s="237">
        <v>5860</v>
      </c>
      <c r="R119" s="237">
        <v>229</v>
      </c>
      <c r="S119" s="237">
        <v>5008</v>
      </c>
      <c r="T119" s="237">
        <v>29</v>
      </c>
      <c r="U119" s="237">
        <v>643</v>
      </c>
      <c r="V119" s="237">
        <v>24</v>
      </c>
      <c r="W119" s="237">
        <v>622</v>
      </c>
      <c r="X119" s="237">
        <v>130</v>
      </c>
      <c r="Y119" s="237">
        <v>1550</v>
      </c>
      <c r="Z119" s="237">
        <v>12</v>
      </c>
      <c r="AA119" s="241">
        <v>230</v>
      </c>
      <c r="AB119" s="242"/>
      <c r="AC119" s="242"/>
      <c r="AD119" s="242"/>
      <c r="AE119" s="242"/>
      <c r="AF119" s="242"/>
      <c r="AG119" s="242"/>
      <c r="AH119" s="242"/>
      <c r="AI119" s="242"/>
      <c r="AJ119" s="242"/>
      <c r="AK119" s="242"/>
      <c r="AL119" s="242"/>
      <c r="AM119" s="242"/>
      <c r="AN119" s="242"/>
      <c r="AO119" s="242"/>
      <c r="AP119" s="242"/>
      <c r="AQ119" s="242"/>
      <c r="AR119" s="242"/>
      <c r="AS119" s="242"/>
      <c r="AT119" s="242"/>
      <c r="AU119" s="242"/>
      <c r="AV119" s="242"/>
      <c r="AW119" s="242"/>
      <c r="AX119" s="242"/>
      <c r="AY119" s="242"/>
      <c r="AZ119" s="242"/>
      <c r="BA119" s="242"/>
      <c r="BB119" s="242"/>
      <c r="BC119" s="242"/>
      <c r="BD119" s="242"/>
      <c r="BE119" s="242"/>
      <c r="BF119" s="242"/>
      <c r="BG119" s="242"/>
      <c r="BH119" s="242"/>
      <c r="BI119" s="242"/>
      <c r="BJ119" s="242"/>
      <c r="BK119" s="242"/>
      <c r="BL119" s="242"/>
      <c r="BM119" s="242"/>
      <c r="BN119" s="242"/>
      <c r="BO119" s="242"/>
      <c r="BP119" s="242"/>
      <c r="BQ119" s="242"/>
      <c r="BR119" s="242"/>
      <c r="BS119" s="242"/>
    </row>
    <row r="120" spans="2:71" ht="15" customHeight="1">
      <c r="B120" s="243"/>
      <c r="C120" s="253" t="s">
        <v>1156</v>
      </c>
      <c r="D120" s="240">
        <v>10</v>
      </c>
      <c r="E120" s="237">
        <v>3395</v>
      </c>
      <c r="F120" s="237">
        <v>10</v>
      </c>
      <c r="G120" s="237">
        <v>1235</v>
      </c>
      <c r="H120" s="237">
        <v>10</v>
      </c>
      <c r="I120" s="237">
        <v>1735</v>
      </c>
      <c r="J120" s="237">
        <v>9</v>
      </c>
      <c r="K120" s="237">
        <v>1696</v>
      </c>
      <c r="L120" s="237">
        <v>1</v>
      </c>
      <c r="M120" s="237">
        <v>19</v>
      </c>
      <c r="N120" s="237">
        <v>1</v>
      </c>
      <c r="O120" s="237">
        <v>20</v>
      </c>
      <c r="P120" s="237">
        <v>8</v>
      </c>
      <c r="Q120" s="237">
        <v>425</v>
      </c>
      <c r="R120" s="237">
        <v>7</v>
      </c>
      <c r="S120" s="237">
        <v>217</v>
      </c>
      <c r="T120" s="237">
        <v>0</v>
      </c>
      <c r="U120" s="237">
        <v>0</v>
      </c>
      <c r="V120" s="237">
        <v>2</v>
      </c>
      <c r="W120" s="237">
        <v>153</v>
      </c>
      <c r="X120" s="237">
        <v>5</v>
      </c>
      <c r="Y120" s="237">
        <v>66</v>
      </c>
      <c r="Z120" s="237">
        <v>1</v>
      </c>
      <c r="AA120" s="241">
        <v>55</v>
      </c>
      <c r="AB120" s="242"/>
      <c r="AC120" s="242"/>
      <c r="AD120" s="242"/>
      <c r="AE120" s="242"/>
      <c r="AF120" s="242"/>
      <c r="AG120" s="242"/>
      <c r="AH120" s="242"/>
      <c r="AI120" s="242"/>
      <c r="AJ120" s="242"/>
      <c r="AK120" s="242"/>
      <c r="AL120" s="242"/>
      <c r="AM120" s="242"/>
      <c r="AN120" s="242"/>
      <c r="AO120" s="242"/>
      <c r="AP120" s="242"/>
      <c r="AQ120" s="242"/>
      <c r="AR120" s="242"/>
      <c r="AS120" s="242"/>
      <c r="AT120" s="242"/>
      <c r="AU120" s="242"/>
      <c r="AV120" s="242"/>
      <c r="AW120" s="242"/>
      <c r="AX120" s="242"/>
      <c r="AY120" s="242"/>
      <c r="AZ120" s="242"/>
      <c r="BA120" s="242"/>
      <c r="BB120" s="242"/>
      <c r="BC120" s="242"/>
      <c r="BD120" s="242"/>
      <c r="BE120" s="242"/>
      <c r="BF120" s="242"/>
      <c r="BG120" s="242"/>
      <c r="BH120" s="242"/>
      <c r="BI120" s="242"/>
      <c r="BJ120" s="242"/>
      <c r="BK120" s="242"/>
      <c r="BL120" s="242"/>
      <c r="BM120" s="242"/>
      <c r="BN120" s="242"/>
      <c r="BO120" s="242"/>
      <c r="BP120" s="242"/>
      <c r="BQ120" s="242"/>
      <c r="BR120" s="242"/>
      <c r="BS120" s="242"/>
    </row>
    <row r="121" spans="2:27" ht="8.25" customHeight="1">
      <c r="B121" s="243"/>
      <c r="C121" s="253"/>
      <c r="D121" s="240"/>
      <c r="E121" s="237"/>
      <c r="F121" s="100"/>
      <c r="G121" s="100"/>
      <c r="H121" s="100"/>
      <c r="I121" s="237"/>
      <c r="J121" s="100"/>
      <c r="K121" s="100"/>
      <c r="L121" s="100"/>
      <c r="M121" s="100"/>
      <c r="N121" s="100"/>
      <c r="O121" s="100"/>
      <c r="P121" s="100"/>
      <c r="Q121" s="237"/>
      <c r="R121" s="100"/>
      <c r="S121" s="100"/>
      <c r="T121" s="100"/>
      <c r="U121" s="100"/>
      <c r="V121" s="100"/>
      <c r="W121" s="100"/>
      <c r="X121" s="100"/>
      <c r="Y121" s="100"/>
      <c r="Z121" s="237"/>
      <c r="AA121" s="241"/>
    </row>
    <row r="122" spans="2:27" s="254" customFormat="1" ht="15" customHeight="1">
      <c r="B122" s="1284" t="s">
        <v>968</v>
      </c>
      <c r="C122" s="1285"/>
      <c r="D122" s="249">
        <v>4004</v>
      </c>
      <c r="E122" s="250">
        <v>388061</v>
      </c>
      <c r="F122" s="93">
        <v>3163</v>
      </c>
      <c r="G122" s="93">
        <v>173443</v>
      </c>
      <c r="H122" s="93">
        <v>2662</v>
      </c>
      <c r="I122" s="250">
        <v>120044</v>
      </c>
      <c r="J122" s="93">
        <v>2213</v>
      </c>
      <c r="K122" s="93">
        <v>101504</v>
      </c>
      <c r="L122" s="93">
        <v>603</v>
      </c>
      <c r="M122" s="93">
        <v>13844</v>
      </c>
      <c r="N122" s="93">
        <v>188</v>
      </c>
      <c r="O122" s="93">
        <v>4696</v>
      </c>
      <c r="P122" s="93">
        <v>3127</v>
      </c>
      <c r="Q122" s="250">
        <v>94574</v>
      </c>
      <c r="R122" s="93">
        <v>3076</v>
      </c>
      <c r="S122" s="93">
        <v>88379</v>
      </c>
      <c r="T122" s="93">
        <v>55</v>
      </c>
      <c r="U122" s="93">
        <v>2270</v>
      </c>
      <c r="V122" s="93">
        <v>57</v>
      </c>
      <c r="W122" s="93">
        <v>1441</v>
      </c>
      <c r="X122" s="93">
        <v>1269</v>
      </c>
      <c r="Y122" s="93">
        <v>20091</v>
      </c>
      <c r="Z122" s="250">
        <v>300</v>
      </c>
      <c r="AA122" s="251">
        <v>4754</v>
      </c>
    </row>
    <row r="123" spans="2:71" ht="15" customHeight="1">
      <c r="B123" s="243"/>
      <c r="C123" s="253" t="s">
        <v>1152</v>
      </c>
      <c r="D123" s="240">
        <v>1040</v>
      </c>
      <c r="E123" s="237">
        <v>29528</v>
      </c>
      <c r="F123" s="237">
        <v>640</v>
      </c>
      <c r="G123" s="237">
        <v>13122</v>
      </c>
      <c r="H123" s="237">
        <v>417</v>
      </c>
      <c r="I123" s="237">
        <v>7046</v>
      </c>
      <c r="J123" s="237">
        <v>369</v>
      </c>
      <c r="K123" s="237">
        <v>6500</v>
      </c>
      <c r="L123" s="237">
        <v>40</v>
      </c>
      <c r="M123" s="237">
        <v>363</v>
      </c>
      <c r="N123" s="237">
        <v>13</v>
      </c>
      <c r="O123" s="237">
        <v>183</v>
      </c>
      <c r="P123" s="237">
        <v>711</v>
      </c>
      <c r="Q123" s="237">
        <v>9360</v>
      </c>
      <c r="R123" s="237">
        <v>689</v>
      </c>
      <c r="S123" s="237">
        <v>8061</v>
      </c>
      <c r="T123" s="237">
        <v>0</v>
      </c>
      <c r="U123" s="237">
        <v>0</v>
      </c>
      <c r="V123" s="237">
        <v>5</v>
      </c>
      <c r="W123" s="237">
        <v>87</v>
      </c>
      <c r="X123" s="237">
        <v>145</v>
      </c>
      <c r="Y123" s="237">
        <v>1724</v>
      </c>
      <c r="Z123" s="237">
        <v>98</v>
      </c>
      <c r="AA123" s="241">
        <v>1212</v>
      </c>
      <c r="AB123" s="242"/>
      <c r="AC123" s="242"/>
      <c r="AD123" s="242"/>
      <c r="AE123" s="242"/>
      <c r="AF123" s="242"/>
      <c r="AG123" s="242"/>
      <c r="AH123" s="242"/>
      <c r="AI123" s="242"/>
      <c r="AJ123" s="242"/>
      <c r="AK123" s="242"/>
      <c r="AL123" s="242"/>
      <c r="AM123" s="242"/>
      <c r="AN123" s="242"/>
      <c r="AO123" s="242"/>
      <c r="AP123" s="242"/>
      <c r="AQ123" s="242"/>
      <c r="AR123" s="242"/>
      <c r="AS123" s="242"/>
      <c r="AT123" s="242"/>
      <c r="AU123" s="242"/>
      <c r="AV123" s="242"/>
      <c r="AW123" s="242"/>
      <c r="AX123" s="242"/>
      <c r="AY123" s="242"/>
      <c r="AZ123" s="242"/>
      <c r="BA123" s="242"/>
      <c r="BB123" s="242"/>
      <c r="BC123" s="242"/>
      <c r="BD123" s="242"/>
      <c r="BE123" s="242"/>
      <c r="BF123" s="242"/>
      <c r="BG123" s="242"/>
      <c r="BH123" s="242"/>
      <c r="BI123" s="242"/>
      <c r="BJ123" s="242"/>
      <c r="BK123" s="242"/>
      <c r="BL123" s="242"/>
      <c r="BM123" s="242"/>
      <c r="BN123" s="242"/>
      <c r="BO123" s="242"/>
      <c r="BP123" s="242"/>
      <c r="BQ123" s="242"/>
      <c r="BR123" s="242"/>
      <c r="BS123" s="242"/>
    </row>
    <row r="124" spans="2:71" ht="15" customHeight="1">
      <c r="B124" s="243"/>
      <c r="C124" s="253" t="s">
        <v>1157</v>
      </c>
      <c r="D124" s="240">
        <v>1117</v>
      </c>
      <c r="E124" s="237">
        <v>82283</v>
      </c>
      <c r="F124" s="237">
        <v>919</v>
      </c>
      <c r="G124" s="237">
        <v>34638</v>
      </c>
      <c r="H124" s="237">
        <v>708</v>
      </c>
      <c r="I124" s="237">
        <v>23022</v>
      </c>
      <c r="J124" s="237">
        <v>589</v>
      </c>
      <c r="K124" s="237">
        <v>20154</v>
      </c>
      <c r="L124" s="237">
        <v>139</v>
      </c>
      <c r="M124" s="237">
        <v>2304</v>
      </c>
      <c r="N124" s="237">
        <v>28</v>
      </c>
      <c r="O124" s="237">
        <v>564</v>
      </c>
      <c r="P124" s="237">
        <v>896</v>
      </c>
      <c r="Q124" s="237">
        <v>24623</v>
      </c>
      <c r="R124" s="237">
        <v>885</v>
      </c>
      <c r="S124" s="237">
        <v>23172</v>
      </c>
      <c r="T124" s="237">
        <v>12</v>
      </c>
      <c r="U124" s="237">
        <v>204</v>
      </c>
      <c r="V124" s="237">
        <v>13</v>
      </c>
      <c r="W124" s="237">
        <v>225</v>
      </c>
      <c r="X124" s="237">
        <v>337</v>
      </c>
      <c r="Y124" s="237">
        <v>3203</v>
      </c>
      <c r="Z124" s="237">
        <v>83</v>
      </c>
      <c r="AA124" s="241">
        <v>1226</v>
      </c>
      <c r="AB124" s="242"/>
      <c r="AC124" s="242"/>
      <c r="AD124" s="242"/>
      <c r="AE124" s="242"/>
      <c r="AF124" s="242"/>
      <c r="AG124" s="242"/>
      <c r="AH124" s="242"/>
      <c r="AI124" s="242"/>
      <c r="AJ124" s="242"/>
      <c r="AK124" s="242"/>
      <c r="AL124" s="242"/>
      <c r="AM124" s="242"/>
      <c r="AN124" s="242"/>
      <c r="AO124" s="242"/>
      <c r="AP124" s="242"/>
      <c r="AQ124" s="242"/>
      <c r="AR124" s="242"/>
      <c r="AS124" s="242"/>
      <c r="AT124" s="242"/>
      <c r="AU124" s="242"/>
      <c r="AV124" s="242"/>
      <c r="AW124" s="242"/>
      <c r="AX124" s="242"/>
      <c r="AY124" s="242"/>
      <c r="AZ124" s="242"/>
      <c r="BA124" s="242"/>
      <c r="BB124" s="242"/>
      <c r="BC124" s="242"/>
      <c r="BD124" s="242"/>
      <c r="BE124" s="242"/>
      <c r="BF124" s="242"/>
      <c r="BG124" s="242"/>
      <c r="BH124" s="242"/>
      <c r="BI124" s="242"/>
      <c r="BJ124" s="242"/>
      <c r="BK124" s="242"/>
      <c r="BL124" s="242"/>
      <c r="BM124" s="242"/>
      <c r="BN124" s="242"/>
      <c r="BO124" s="242"/>
      <c r="BP124" s="242"/>
      <c r="BQ124" s="242"/>
      <c r="BR124" s="242"/>
      <c r="BS124" s="242"/>
    </row>
    <row r="125" spans="2:71" ht="15" customHeight="1">
      <c r="B125" s="243"/>
      <c r="C125" s="253" t="s">
        <v>1158</v>
      </c>
      <c r="D125" s="240">
        <v>1644</v>
      </c>
      <c r="E125" s="237">
        <v>229643</v>
      </c>
      <c r="F125" s="237">
        <v>1438</v>
      </c>
      <c r="G125" s="237">
        <v>104833</v>
      </c>
      <c r="H125" s="237">
        <v>1349</v>
      </c>
      <c r="I125" s="237">
        <v>72884</v>
      </c>
      <c r="J125" s="237">
        <v>1093</v>
      </c>
      <c r="K125" s="237">
        <v>60193</v>
      </c>
      <c r="L125" s="237">
        <v>377</v>
      </c>
      <c r="M125" s="237">
        <v>9361</v>
      </c>
      <c r="N125" s="237">
        <v>124</v>
      </c>
      <c r="O125" s="237">
        <v>3330</v>
      </c>
      <c r="P125" s="237">
        <v>1353</v>
      </c>
      <c r="Q125" s="237">
        <v>51926</v>
      </c>
      <c r="R125" s="237">
        <v>1340</v>
      </c>
      <c r="S125" s="237">
        <v>49767</v>
      </c>
      <c r="T125" s="237">
        <v>36</v>
      </c>
      <c r="U125" s="237">
        <v>1385</v>
      </c>
      <c r="V125" s="237">
        <v>31</v>
      </c>
      <c r="W125" s="237">
        <v>584</v>
      </c>
      <c r="X125" s="237">
        <v>704</v>
      </c>
      <c r="Y125" s="237">
        <v>12682</v>
      </c>
      <c r="Z125" s="237">
        <v>108</v>
      </c>
      <c r="AA125" s="241">
        <v>1575</v>
      </c>
      <c r="AB125" s="242"/>
      <c r="AC125" s="242"/>
      <c r="AD125" s="242"/>
      <c r="AE125" s="242"/>
      <c r="AF125" s="242"/>
      <c r="AG125" s="242"/>
      <c r="AH125" s="242"/>
      <c r="AI125" s="242"/>
      <c r="AJ125" s="242"/>
      <c r="AK125" s="242"/>
      <c r="AL125" s="242"/>
      <c r="AM125" s="242"/>
      <c r="AN125" s="242"/>
      <c r="AO125" s="242"/>
      <c r="AP125" s="242"/>
      <c r="AQ125" s="242"/>
      <c r="AR125" s="242"/>
      <c r="AS125" s="242"/>
      <c r="AT125" s="242"/>
      <c r="AU125" s="242"/>
      <c r="AV125" s="242"/>
      <c r="AW125" s="242"/>
      <c r="AX125" s="242"/>
      <c r="AY125" s="242"/>
      <c r="AZ125" s="242"/>
      <c r="BA125" s="242"/>
      <c r="BB125" s="242"/>
      <c r="BC125" s="242"/>
      <c r="BD125" s="242"/>
      <c r="BE125" s="242"/>
      <c r="BF125" s="242"/>
      <c r="BG125" s="242"/>
      <c r="BH125" s="242"/>
      <c r="BI125" s="242"/>
      <c r="BJ125" s="242"/>
      <c r="BK125" s="242"/>
      <c r="BL125" s="242"/>
      <c r="BM125" s="242"/>
      <c r="BN125" s="242"/>
      <c r="BO125" s="242"/>
      <c r="BP125" s="242"/>
      <c r="BQ125" s="242"/>
      <c r="BR125" s="242"/>
      <c r="BS125" s="242"/>
    </row>
    <row r="126" spans="2:71" ht="15" customHeight="1">
      <c r="B126" s="243"/>
      <c r="C126" s="253" t="s">
        <v>1159</v>
      </c>
      <c r="D126" s="240">
        <v>194</v>
      </c>
      <c r="E126" s="237">
        <v>43683</v>
      </c>
      <c r="F126" s="237">
        <v>163</v>
      </c>
      <c r="G126" s="237">
        <v>20490</v>
      </c>
      <c r="H126" s="237">
        <v>179</v>
      </c>
      <c r="I126" s="237">
        <v>15521</v>
      </c>
      <c r="J126" s="237">
        <v>153</v>
      </c>
      <c r="K126" s="237">
        <v>13086</v>
      </c>
      <c r="L126" s="237">
        <v>47</v>
      </c>
      <c r="M126" s="237">
        <v>1816</v>
      </c>
      <c r="N126" s="237">
        <v>23</v>
      </c>
      <c r="O126" s="237">
        <v>619</v>
      </c>
      <c r="P126" s="237">
        <v>161</v>
      </c>
      <c r="Q126" s="237">
        <v>7672</v>
      </c>
      <c r="R126" s="237">
        <v>156</v>
      </c>
      <c r="S126" s="237">
        <v>6686</v>
      </c>
      <c r="T126" s="237">
        <v>6</v>
      </c>
      <c r="U126" s="237">
        <v>331</v>
      </c>
      <c r="V126" s="237">
        <v>8</v>
      </c>
      <c r="W126" s="237">
        <v>545</v>
      </c>
      <c r="X126" s="237">
        <v>82</v>
      </c>
      <c r="Y126" s="237">
        <v>2462</v>
      </c>
      <c r="Z126" s="237">
        <v>10</v>
      </c>
      <c r="AA126" s="241">
        <v>441</v>
      </c>
      <c r="AB126" s="242"/>
      <c r="AC126" s="242"/>
      <c r="AD126" s="242"/>
      <c r="AE126" s="242"/>
      <c r="AF126" s="242"/>
      <c r="AG126" s="242"/>
      <c r="AH126" s="242"/>
      <c r="AI126" s="242"/>
      <c r="AJ126" s="242"/>
      <c r="AK126" s="242"/>
      <c r="AL126" s="242"/>
      <c r="AM126" s="242"/>
      <c r="AN126" s="242"/>
      <c r="AO126" s="242"/>
      <c r="AP126" s="242"/>
      <c r="AQ126" s="242"/>
      <c r="AR126" s="242"/>
      <c r="AS126" s="242"/>
      <c r="AT126" s="242"/>
      <c r="AU126" s="242"/>
      <c r="AV126" s="242"/>
      <c r="AW126" s="242"/>
      <c r="AX126" s="242"/>
      <c r="AY126" s="242"/>
      <c r="AZ126" s="242"/>
      <c r="BA126" s="242"/>
      <c r="BB126" s="242"/>
      <c r="BC126" s="242"/>
      <c r="BD126" s="242"/>
      <c r="BE126" s="242"/>
      <c r="BF126" s="242"/>
      <c r="BG126" s="242"/>
      <c r="BH126" s="242"/>
      <c r="BI126" s="242"/>
      <c r="BJ126" s="242"/>
      <c r="BK126" s="242"/>
      <c r="BL126" s="242"/>
      <c r="BM126" s="242"/>
      <c r="BN126" s="242"/>
      <c r="BO126" s="242"/>
      <c r="BP126" s="242"/>
      <c r="BQ126" s="242"/>
      <c r="BR126" s="242"/>
      <c r="BS126" s="242"/>
    </row>
    <row r="127" spans="2:71" ht="15" customHeight="1">
      <c r="B127" s="243"/>
      <c r="C127" s="253" t="s">
        <v>1156</v>
      </c>
      <c r="D127" s="240">
        <v>8</v>
      </c>
      <c r="E127" s="237">
        <v>2915</v>
      </c>
      <c r="F127" s="237">
        <v>3</v>
      </c>
      <c r="G127" s="237">
        <v>360</v>
      </c>
      <c r="H127" s="237">
        <v>8</v>
      </c>
      <c r="I127" s="237">
        <v>1562</v>
      </c>
      <c r="J127" s="237">
        <v>8</v>
      </c>
      <c r="K127" s="237">
        <v>1562</v>
      </c>
      <c r="L127" s="237">
        <v>0</v>
      </c>
      <c r="M127" s="237">
        <v>0</v>
      </c>
      <c r="N127" s="237">
        <v>0</v>
      </c>
      <c r="O127" s="237">
        <v>0</v>
      </c>
      <c r="P127" s="237">
        <v>6</v>
      </c>
      <c r="Q127" s="237">
        <v>993</v>
      </c>
      <c r="R127" s="237">
        <v>6</v>
      </c>
      <c r="S127" s="237">
        <v>693</v>
      </c>
      <c r="T127" s="237">
        <v>1</v>
      </c>
      <c r="U127" s="237">
        <v>350</v>
      </c>
      <c r="V127" s="237">
        <v>0</v>
      </c>
      <c r="W127" s="237">
        <v>0</v>
      </c>
      <c r="X127" s="237">
        <v>1</v>
      </c>
      <c r="Y127" s="237">
        <v>20</v>
      </c>
      <c r="Z127" s="237">
        <v>1</v>
      </c>
      <c r="AA127" s="241">
        <v>300</v>
      </c>
      <c r="AB127" s="242"/>
      <c r="AC127" s="242"/>
      <c r="AD127" s="242"/>
      <c r="AE127" s="242"/>
      <c r="AF127" s="242"/>
      <c r="AG127" s="242"/>
      <c r="AH127" s="242"/>
      <c r="AI127" s="242"/>
      <c r="AJ127" s="242"/>
      <c r="AK127" s="242"/>
      <c r="AL127" s="242"/>
      <c r="AM127" s="242"/>
      <c r="AN127" s="242"/>
      <c r="AO127" s="242"/>
      <c r="AP127" s="242"/>
      <c r="AQ127" s="242"/>
      <c r="AR127" s="242"/>
      <c r="AS127" s="242"/>
      <c r="AT127" s="242"/>
      <c r="AU127" s="242"/>
      <c r="AV127" s="242"/>
      <c r="AW127" s="242"/>
      <c r="AX127" s="242"/>
      <c r="AY127" s="242"/>
      <c r="AZ127" s="242"/>
      <c r="BA127" s="242"/>
      <c r="BB127" s="242"/>
      <c r="BC127" s="242"/>
      <c r="BD127" s="242"/>
      <c r="BE127" s="242"/>
      <c r="BF127" s="242"/>
      <c r="BG127" s="242"/>
      <c r="BH127" s="242"/>
      <c r="BI127" s="242"/>
      <c r="BJ127" s="242"/>
      <c r="BK127" s="242"/>
      <c r="BL127" s="242"/>
      <c r="BM127" s="242"/>
      <c r="BN127" s="242"/>
      <c r="BO127" s="242"/>
      <c r="BP127" s="242"/>
      <c r="BQ127" s="242"/>
      <c r="BR127" s="242"/>
      <c r="BS127" s="242"/>
    </row>
    <row r="128" spans="2:71" ht="8.25" customHeight="1">
      <c r="B128" s="243"/>
      <c r="C128" s="253"/>
      <c r="D128" s="240"/>
      <c r="E128" s="237"/>
      <c r="F128" s="237"/>
      <c r="G128" s="237"/>
      <c r="H128" s="237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7"/>
      <c r="W128" s="237"/>
      <c r="X128" s="237"/>
      <c r="Y128" s="237"/>
      <c r="Z128" s="237"/>
      <c r="AA128" s="241"/>
      <c r="AB128" s="242"/>
      <c r="AC128" s="242"/>
      <c r="AD128" s="242"/>
      <c r="AE128" s="242"/>
      <c r="AF128" s="242"/>
      <c r="AG128" s="242"/>
      <c r="AH128" s="242"/>
      <c r="AI128" s="242"/>
      <c r="AJ128" s="242"/>
      <c r="AK128" s="242"/>
      <c r="AL128" s="242"/>
      <c r="AM128" s="242"/>
      <c r="AN128" s="242"/>
      <c r="AO128" s="242"/>
      <c r="AP128" s="242"/>
      <c r="AQ128" s="242"/>
      <c r="AR128" s="242"/>
      <c r="AS128" s="242"/>
      <c r="AT128" s="242"/>
      <c r="AU128" s="242"/>
      <c r="AV128" s="242"/>
      <c r="AW128" s="242"/>
      <c r="AX128" s="242"/>
      <c r="AY128" s="242"/>
      <c r="AZ128" s="242"/>
      <c r="BA128" s="242"/>
      <c r="BB128" s="242"/>
      <c r="BC128" s="242"/>
      <c r="BD128" s="242"/>
      <c r="BE128" s="242"/>
      <c r="BF128" s="242"/>
      <c r="BG128" s="242"/>
      <c r="BH128" s="242"/>
      <c r="BI128" s="242"/>
      <c r="BJ128" s="242"/>
      <c r="BK128" s="242"/>
      <c r="BL128" s="242"/>
      <c r="BM128" s="242"/>
      <c r="BN128" s="242"/>
      <c r="BO128" s="242"/>
      <c r="BP128" s="242"/>
      <c r="BQ128" s="242"/>
      <c r="BR128" s="242"/>
      <c r="BS128" s="242"/>
    </row>
    <row r="129" spans="2:27" s="254" customFormat="1" ht="15" customHeight="1">
      <c r="B129" s="1284" t="s">
        <v>969</v>
      </c>
      <c r="C129" s="1285"/>
      <c r="D129" s="249">
        <v>3852</v>
      </c>
      <c r="E129" s="250">
        <v>500646</v>
      </c>
      <c r="F129" s="93">
        <v>3772</v>
      </c>
      <c r="G129" s="93">
        <v>355246</v>
      </c>
      <c r="H129" s="93">
        <v>1869</v>
      </c>
      <c r="I129" s="250">
        <v>54651</v>
      </c>
      <c r="J129" s="93">
        <v>66</v>
      </c>
      <c r="K129" s="93">
        <v>1237</v>
      </c>
      <c r="L129" s="93">
        <v>1761</v>
      </c>
      <c r="M129" s="93">
        <v>49525</v>
      </c>
      <c r="N129" s="93">
        <v>150</v>
      </c>
      <c r="O129" s="93">
        <v>3889</v>
      </c>
      <c r="P129" s="93">
        <v>3700</v>
      </c>
      <c r="Q129" s="250">
        <v>90749</v>
      </c>
      <c r="R129" s="93">
        <v>3681</v>
      </c>
      <c r="S129" s="93">
        <v>84889</v>
      </c>
      <c r="T129" s="93">
        <v>29</v>
      </c>
      <c r="U129" s="93">
        <v>561</v>
      </c>
      <c r="V129" s="93">
        <v>23</v>
      </c>
      <c r="W129" s="93">
        <v>1246</v>
      </c>
      <c r="X129" s="93">
        <v>2513</v>
      </c>
      <c r="Y129" s="93">
        <v>30473</v>
      </c>
      <c r="Z129" s="250">
        <v>241</v>
      </c>
      <c r="AA129" s="251">
        <v>4614</v>
      </c>
    </row>
    <row r="130" spans="2:71" ht="15" customHeight="1">
      <c r="B130" s="243"/>
      <c r="C130" s="253" t="s">
        <v>1152</v>
      </c>
      <c r="D130" s="240">
        <v>542</v>
      </c>
      <c r="E130" s="237">
        <v>16425</v>
      </c>
      <c r="F130" s="237">
        <v>491</v>
      </c>
      <c r="G130" s="237">
        <v>11963</v>
      </c>
      <c r="H130" s="237">
        <v>40</v>
      </c>
      <c r="I130" s="237">
        <v>371</v>
      </c>
      <c r="J130" s="237">
        <v>6</v>
      </c>
      <c r="K130" s="237">
        <v>44</v>
      </c>
      <c r="L130" s="237">
        <v>35</v>
      </c>
      <c r="M130" s="237">
        <v>327</v>
      </c>
      <c r="N130" s="237">
        <v>0</v>
      </c>
      <c r="O130" s="237">
        <v>0</v>
      </c>
      <c r="P130" s="237">
        <v>443</v>
      </c>
      <c r="Q130" s="237">
        <v>4091</v>
      </c>
      <c r="R130" s="237">
        <v>436</v>
      </c>
      <c r="S130" s="237">
        <v>3888</v>
      </c>
      <c r="T130" s="237">
        <v>0</v>
      </c>
      <c r="U130" s="237">
        <v>0</v>
      </c>
      <c r="V130" s="237">
        <v>0</v>
      </c>
      <c r="W130" s="237">
        <v>0</v>
      </c>
      <c r="X130" s="237">
        <v>136</v>
      </c>
      <c r="Y130" s="237">
        <v>888</v>
      </c>
      <c r="Z130" s="237">
        <v>21</v>
      </c>
      <c r="AA130" s="241">
        <v>203</v>
      </c>
      <c r="AB130" s="242"/>
      <c r="AC130" s="242"/>
      <c r="AD130" s="242"/>
      <c r="AE130" s="242"/>
      <c r="AF130" s="242"/>
      <c r="AG130" s="242"/>
      <c r="AH130" s="242"/>
      <c r="AI130" s="242"/>
      <c r="AJ130" s="242"/>
      <c r="AK130" s="242"/>
      <c r="AL130" s="242"/>
      <c r="AM130" s="242"/>
      <c r="AN130" s="242"/>
      <c r="AO130" s="242"/>
      <c r="AP130" s="242"/>
      <c r="AQ130" s="242"/>
      <c r="AR130" s="242"/>
      <c r="AS130" s="242"/>
      <c r="AT130" s="242"/>
      <c r="AU130" s="242"/>
      <c r="AV130" s="242"/>
      <c r="AW130" s="242"/>
      <c r="AX130" s="242"/>
      <c r="AY130" s="242"/>
      <c r="AZ130" s="242"/>
      <c r="BA130" s="242"/>
      <c r="BB130" s="242"/>
      <c r="BC130" s="242"/>
      <c r="BD130" s="242"/>
      <c r="BE130" s="242"/>
      <c r="BF130" s="242"/>
      <c r="BG130" s="242"/>
      <c r="BH130" s="242"/>
      <c r="BI130" s="242"/>
      <c r="BJ130" s="242"/>
      <c r="BK130" s="242"/>
      <c r="BL130" s="242"/>
      <c r="BM130" s="242"/>
      <c r="BN130" s="242"/>
      <c r="BO130" s="242"/>
      <c r="BP130" s="242"/>
      <c r="BQ130" s="242"/>
      <c r="BR130" s="242"/>
      <c r="BS130" s="242"/>
    </row>
    <row r="131" spans="2:71" ht="15" customHeight="1">
      <c r="B131" s="243"/>
      <c r="C131" s="253" t="s">
        <v>1157</v>
      </c>
      <c r="D131" s="240">
        <v>833</v>
      </c>
      <c r="E131" s="237">
        <v>61781</v>
      </c>
      <c r="F131" s="237">
        <v>819</v>
      </c>
      <c r="G131" s="237">
        <v>44535</v>
      </c>
      <c r="H131" s="237">
        <v>304</v>
      </c>
      <c r="I131" s="237">
        <v>4871</v>
      </c>
      <c r="J131" s="237">
        <v>9</v>
      </c>
      <c r="K131" s="237">
        <v>146</v>
      </c>
      <c r="L131" s="237">
        <v>289</v>
      </c>
      <c r="M131" s="237">
        <v>4468</v>
      </c>
      <c r="N131" s="237">
        <v>14</v>
      </c>
      <c r="O131" s="237">
        <v>257</v>
      </c>
      <c r="P131" s="237">
        <v>803</v>
      </c>
      <c r="Q131" s="237">
        <v>12375</v>
      </c>
      <c r="R131" s="237">
        <v>795</v>
      </c>
      <c r="S131" s="237">
        <v>11543</v>
      </c>
      <c r="T131" s="237">
        <v>0</v>
      </c>
      <c r="U131" s="237">
        <v>0</v>
      </c>
      <c r="V131" s="237">
        <v>1</v>
      </c>
      <c r="W131" s="237">
        <v>15</v>
      </c>
      <c r="X131" s="237">
        <v>524</v>
      </c>
      <c r="Y131" s="237">
        <v>4490</v>
      </c>
      <c r="Z131" s="237">
        <v>57</v>
      </c>
      <c r="AA131" s="241">
        <v>817</v>
      </c>
      <c r="AB131" s="242"/>
      <c r="AC131" s="242"/>
      <c r="AD131" s="242"/>
      <c r="AE131" s="242"/>
      <c r="AF131" s="242"/>
      <c r="AG131" s="242"/>
      <c r="AH131" s="242"/>
      <c r="AI131" s="242"/>
      <c r="AJ131" s="242"/>
      <c r="AK131" s="242"/>
      <c r="AL131" s="242"/>
      <c r="AM131" s="242"/>
      <c r="AN131" s="242"/>
      <c r="AO131" s="242"/>
      <c r="AP131" s="242"/>
      <c r="AQ131" s="242"/>
      <c r="AR131" s="242"/>
      <c r="AS131" s="242"/>
      <c r="AT131" s="242"/>
      <c r="AU131" s="242"/>
      <c r="AV131" s="242"/>
      <c r="AW131" s="242"/>
      <c r="AX131" s="242"/>
      <c r="AY131" s="242"/>
      <c r="AZ131" s="242"/>
      <c r="BA131" s="242"/>
      <c r="BB131" s="242"/>
      <c r="BC131" s="242"/>
      <c r="BD131" s="242"/>
      <c r="BE131" s="242"/>
      <c r="BF131" s="242"/>
      <c r="BG131" s="242"/>
      <c r="BH131" s="242"/>
      <c r="BI131" s="242"/>
      <c r="BJ131" s="242"/>
      <c r="BK131" s="242"/>
      <c r="BL131" s="242"/>
      <c r="BM131" s="242"/>
      <c r="BN131" s="242"/>
      <c r="BO131" s="242"/>
      <c r="BP131" s="242"/>
      <c r="BQ131" s="242"/>
      <c r="BR131" s="242"/>
      <c r="BS131" s="242"/>
    </row>
    <row r="132" spans="2:71" ht="15" customHeight="1">
      <c r="B132" s="243"/>
      <c r="C132" s="253" t="s">
        <v>1158</v>
      </c>
      <c r="D132" s="240">
        <v>1885</v>
      </c>
      <c r="E132" s="237">
        <v>273749</v>
      </c>
      <c r="F132" s="237">
        <v>1877</v>
      </c>
      <c r="G132" s="237">
        <v>193773</v>
      </c>
      <c r="H132" s="237">
        <v>1195</v>
      </c>
      <c r="I132" s="237">
        <v>34013</v>
      </c>
      <c r="J132" s="237">
        <v>35</v>
      </c>
      <c r="K132" s="237">
        <v>650</v>
      </c>
      <c r="L132" s="237">
        <v>1126</v>
      </c>
      <c r="M132" s="237">
        <v>30748</v>
      </c>
      <c r="N132" s="237">
        <v>105</v>
      </c>
      <c r="O132" s="237">
        <v>2615</v>
      </c>
      <c r="P132" s="237">
        <v>1868</v>
      </c>
      <c r="Q132" s="237">
        <v>45963</v>
      </c>
      <c r="R132" s="237">
        <v>1864</v>
      </c>
      <c r="S132" s="237">
        <v>43961</v>
      </c>
      <c r="T132" s="237">
        <v>15</v>
      </c>
      <c r="U132" s="237">
        <v>135</v>
      </c>
      <c r="V132" s="237">
        <v>14</v>
      </c>
      <c r="W132" s="237">
        <v>296</v>
      </c>
      <c r="X132" s="237">
        <v>1418</v>
      </c>
      <c r="Y132" s="237">
        <v>15732</v>
      </c>
      <c r="Z132" s="237">
        <v>116</v>
      </c>
      <c r="AA132" s="241">
        <v>1706</v>
      </c>
      <c r="AB132" s="242"/>
      <c r="AC132" s="242"/>
      <c r="AD132" s="242"/>
      <c r="AE132" s="242"/>
      <c r="AF132" s="242"/>
      <c r="AG132" s="242"/>
      <c r="AH132" s="242"/>
      <c r="AI132" s="242"/>
      <c r="AJ132" s="242"/>
      <c r="AK132" s="242"/>
      <c r="AL132" s="242"/>
      <c r="AM132" s="242"/>
      <c r="AN132" s="242"/>
      <c r="AO132" s="242"/>
      <c r="AP132" s="242"/>
      <c r="AQ132" s="242"/>
      <c r="AR132" s="242"/>
      <c r="AS132" s="242"/>
      <c r="AT132" s="242"/>
      <c r="AU132" s="242"/>
      <c r="AV132" s="242"/>
      <c r="AW132" s="242"/>
      <c r="AX132" s="242"/>
      <c r="AY132" s="242"/>
      <c r="AZ132" s="242"/>
      <c r="BA132" s="242"/>
      <c r="BB132" s="242"/>
      <c r="BC132" s="242"/>
      <c r="BD132" s="242"/>
      <c r="BE132" s="242"/>
      <c r="BF132" s="242"/>
      <c r="BG132" s="242"/>
      <c r="BH132" s="242"/>
      <c r="BI132" s="242"/>
      <c r="BJ132" s="242"/>
      <c r="BK132" s="242"/>
      <c r="BL132" s="242"/>
      <c r="BM132" s="242"/>
      <c r="BN132" s="242"/>
      <c r="BO132" s="242"/>
      <c r="BP132" s="242"/>
      <c r="BQ132" s="242"/>
      <c r="BR132" s="242"/>
      <c r="BS132" s="242"/>
    </row>
    <row r="133" spans="2:71" ht="15" customHeight="1">
      <c r="B133" s="243"/>
      <c r="C133" s="253" t="s">
        <v>1159</v>
      </c>
      <c r="D133" s="240">
        <v>508</v>
      </c>
      <c r="E133" s="237">
        <v>118888</v>
      </c>
      <c r="F133" s="237">
        <v>501</v>
      </c>
      <c r="G133" s="237">
        <v>83295</v>
      </c>
      <c r="H133" s="237">
        <v>299</v>
      </c>
      <c r="I133" s="237">
        <v>13593</v>
      </c>
      <c r="J133" s="237">
        <v>16</v>
      </c>
      <c r="K133" s="237">
        <v>397</v>
      </c>
      <c r="L133" s="237">
        <v>280</v>
      </c>
      <c r="M133" s="237">
        <v>12261</v>
      </c>
      <c r="N133" s="237">
        <v>28</v>
      </c>
      <c r="O133" s="237">
        <v>935</v>
      </c>
      <c r="P133" s="237">
        <v>502</v>
      </c>
      <c r="Q133" s="237">
        <v>22000</v>
      </c>
      <c r="R133" s="237">
        <v>502</v>
      </c>
      <c r="S133" s="237">
        <v>20537</v>
      </c>
      <c r="T133" s="237">
        <v>11</v>
      </c>
      <c r="U133" s="237">
        <v>316</v>
      </c>
      <c r="V133" s="237">
        <v>5</v>
      </c>
      <c r="W133" s="237">
        <v>185</v>
      </c>
      <c r="X133" s="237">
        <v>373</v>
      </c>
      <c r="Y133" s="237">
        <v>7411</v>
      </c>
      <c r="Z133" s="237">
        <v>38</v>
      </c>
      <c r="AA133" s="241">
        <v>1278</v>
      </c>
      <c r="AB133" s="242"/>
      <c r="AC133" s="242"/>
      <c r="AD133" s="242"/>
      <c r="AE133" s="242"/>
      <c r="AF133" s="242"/>
      <c r="AG133" s="242"/>
      <c r="AH133" s="242"/>
      <c r="AI133" s="242"/>
      <c r="AJ133" s="242"/>
      <c r="AK133" s="242"/>
      <c r="AL133" s="242"/>
      <c r="AM133" s="242"/>
      <c r="AN133" s="242"/>
      <c r="AO133" s="242"/>
      <c r="AP133" s="242"/>
      <c r="AQ133" s="242"/>
      <c r="AR133" s="242"/>
      <c r="AS133" s="242"/>
      <c r="AT133" s="242"/>
      <c r="AU133" s="242"/>
      <c r="AV133" s="242"/>
      <c r="AW133" s="242"/>
      <c r="AX133" s="242"/>
      <c r="AY133" s="242"/>
      <c r="AZ133" s="242"/>
      <c r="BA133" s="242"/>
      <c r="BB133" s="242"/>
      <c r="BC133" s="242"/>
      <c r="BD133" s="242"/>
      <c r="BE133" s="242"/>
      <c r="BF133" s="242"/>
      <c r="BG133" s="242"/>
      <c r="BH133" s="242"/>
      <c r="BI133" s="242"/>
      <c r="BJ133" s="242"/>
      <c r="BK133" s="242"/>
      <c r="BL133" s="242"/>
      <c r="BM133" s="242"/>
      <c r="BN133" s="242"/>
      <c r="BO133" s="242"/>
      <c r="BP133" s="242"/>
      <c r="BQ133" s="242"/>
      <c r="BR133" s="242"/>
      <c r="BS133" s="242"/>
    </row>
    <row r="134" spans="2:71" ht="15" customHeight="1">
      <c r="B134" s="243"/>
      <c r="C134" s="253" t="s">
        <v>1156</v>
      </c>
      <c r="D134" s="240">
        <v>83</v>
      </c>
      <c r="E134" s="237">
        <v>29797</v>
      </c>
      <c r="F134" s="237">
        <v>83</v>
      </c>
      <c r="G134" s="237">
        <v>21675</v>
      </c>
      <c r="H134" s="237">
        <v>31</v>
      </c>
      <c r="I134" s="237">
        <v>1803</v>
      </c>
      <c r="J134" s="237">
        <v>0</v>
      </c>
      <c r="K134" s="237">
        <v>0</v>
      </c>
      <c r="L134" s="237">
        <v>31</v>
      </c>
      <c r="M134" s="237">
        <v>1721</v>
      </c>
      <c r="N134" s="237">
        <v>3</v>
      </c>
      <c r="O134" s="237">
        <v>82</v>
      </c>
      <c r="P134" s="237">
        <v>83</v>
      </c>
      <c r="Q134" s="237">
        <v>6319</v>
      </c>
      <c r="R134" s="237">
        <v>83</v>
      </c>
      <c r="S134" s="237">
        <v>4959</v>
      </c>
      <c r="T134" s="237">
        <v>3</v>
      </c>
      <c r="U134" s="237">
        <v>110</v>
      </c>
      <c r="V134" s="237">
        <v>3</v>
      </c>
      <c r="W134" s="237">
        <v>750</v>
      </c>
      <c r="X134" s="237">
        <v>62</v>
      </c>
      <c r="Y134" s="237">
        <v>1952</v>
      </c>
      <c r="Z134" s="237">
        <v>9</v>
      </c>
      <c r="AA134" s="241">
        <v>610</v>
      </c>
      <c r="AB134" s="242"/>
      <c r="AC134" s="242"/>
      <c r="AD134" s="242"/>
      <c r="AE134" s="242"/>
      <c r="AF134" s="242"/>
      <c r="AG134" s="242"/>
      <c r="AH134" s="242"/>
      <c r="AI134" s="242"/>
      <c r="AJ134" s="242"/>
      <c r="AK134" s="242"/>
      <c r="AL134" s="242"/>
      <c r="AM134" s="242"/>
      <c r="AN134" s="242"/>
      <c r="AO134" s="242"/>
      <c r="AP134" s="242"/>
      <c r="AQ134" s="242"/>
      <c r="AR134" s="242"/>
      <c r="AS134" s="242"/>
      <c r="AT134" s="242"/>
      <c r="AU134" s="242"/>
      <c r="AV134" s="242"/>
      <c r="AW134" s="242"/>
      <c r="AX134" s="242"/>
      <c r="AY134" s="242"/>
      <c r="AZ134" s="242"/>
      <c r="BA134" s="242"/>
      <c r="BB134" s="242"/>
      <c r="BC134" s="242"/>
      <c r="BD134" s="242"/>
      <c r="BE134" s="242"/>
      <c r="BF134" s="242"/>
      <c r="BG134" s="242"/>
      <c r="BH134" s="242"/>
      <c r="BI134" s="242"/>
      <c r="BJ134" s="242"/>
      <c r="BK134" s="242"/>
      <c r="BL134" s="242"/>
      <c r="BM134" s="242"/>
      <c r="BN134" s="242"/>
      <c r="BO134" s="242"/>
      <c r="BP134" s="242"/>
      <c r="BQ134" s="242"/>
      <c r="BR134" s="242"/>
      <c r="BS134" s="242"/>
    </row>
    <row r="135" spans="2:71" ht="8.25" customHeight="1">
      <c r="B135" s="243"/>
      <c r="C135" s="253"/>
      <c r="D135" s="240"/>
      <c r="E135" s="237"/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241"/>
      <c r="AB135" s="242"/>
      <c r="AC135" s="242"/>
      <c r="AD135" s="242"/>
      <c r="AE135" s="242"/>
      <c r="AF135" s="242"/>
      <c r="AG135" s="242"/>
      <c r="AH135" s="242"/>
      <c r="AI135" s="242"/>
      <c r="AJ135" s="242"/>
      <c r="AK135" s="242"/>
      <c r="AL135" s="242"/>
      <c r="AM135" s="242"/>
      <c r="AN135" s="242"/>
      <c r="AO135" s="242"/>
      <c r="AP135" s="242"/>
      <c r="AQ135" s="242"/>
      <c r="AR135" s="242"/>
      <c r="AS135" s="242"/>
      <c r="AT135" s="242"/>
      <c r="AU135" s="242"/>
      <c r="AV135" s="242"/>
      <c r="AW135" s="242"/>
      <c r="AX135" s="242"/>
      <c r="AY135" s="242"/>
      <c r="AZ135" s="242"/>
      <c r="BA135" s="242"/>
      <c r="BB135" s="242"/>
      <c r="BC135" s="242"/>
      <c r="BD135" s="242"/>
      <c r="BE135" s="242"/>
      <c r="BF135" s="242"/>
      <c r="BG135" s="242"/>
      <c r="BH135" s="242"/>
      <c r="BI135" s="242"/>
      <c r="BJ135" s="242"/>
      <c r="BK135" s="242"/>
      <c r="BL135" s="242"/>
      <c r="BM135" s="242"/>
      <c r="BN135" s="242"/>
      <c r="BO135" s="242"/>
      <c r="BP135" s="242"/>
      <c r="BQ135" s="242"/>
      <c r="BR135" s="242"/>
      <c r="BS135" s="242"/>
    </row>
    <row r="136" spans="2:27" s="254" customFormat="1" ht="15" customHeight="1">
      <c r="B136" s="1284" t="s">
        <v>970</v>
      </c>
      <c r="C136" s="1285"/>
      <c r="D136" s="249">
        <v>3508</v>
      </c>
      <c r="E136" s="250">
        <v>370007</v>
      </c>
      <c r="F136" s="93">
        <v>3227</v>
      </c>
      <c r="G136" s="93">
        <v>241521</v>
      </c>
      <c r="H136" s="93">
        <v>2207</v>
      </c>
      <c r="I136" s="250">
        <v>68557</v>
      </c>
      <c r="J136" s="93">
        <v>1815</v>
      </c>
      <c r="K136" s="93">
        <v>50398</v>
      </c>
      <c r="L136" s="93">
        <v>465</v>
      </c>
      <c r="M136" s="93">
        <v>14992</v>
      </c>
      <c r="N136" s="93">
        <v>137</v>
      </c>
      <c r="O136" s="93">
        <v>3167</v>
      </c>
      <c r="P136" s="93">
        <v>3066</v>
      </c>
      <c r="Q136" s="250">
        <v>59929</v>
      </c>
      <c r="R136" s="93">
        <v>3017</v>
      </c>
      <c r="S136" s="93">
        <v>45907</v>
      </c>
      <c r="T136" s="93">
        <v>162</v>
      </c>
      <c r="U136" s="93">
        <v>3081</v>
      </c>
      <c r="V136" s="93">
        <v>104</v>
      </c>
      <c r="W136" s="93">
        <v>6047</v>
      </c>
      <c r="X136" s="93">
        <v>1328</v>
      </c>
      <c r="Y136" s="93">
        <v>22614</v>
      </c>
      <c r="Z136" s="250">
        <v>614</v>
      </c>
      <c r="AA136" s="251">
        <v>7975</v>
      </c>
    </row>
    <row r="137" spans="2:71" ht="15" customHeight="1">
      <c r="B137" s="243"/>
      <c r="C137" s="253" t="s">
        <v>1152</v>
      </c>
      <c r="D137" s="240">
        <v>972</v>
      </c>
      <c r="E137" s="237">
        <v>28261</v>
      </c>
      <c r="F137" s="237">
        <v>742</v>
      </c>
      <c r="G137" s="237">
        <v>16460</v>
      </c>
      <c r="H137" s="237">
        <v>330</v>
      </c>
      <c r="I137" s="237">
        <v>4878</v>
      </c>
      <c r="J137" s="237">
        <v>300</v>
      </c>
      <c r="K137" s="237">
        <v>4478</v>
      </c>
      <c r="L137" s="237">
        <v>26</v>
      </c>
      <c r="M137" s="237">
        <v>330</v>
      </c>
      <c r="N137" s="237">
        <v>5</v>
      </c>
      <c r="O137" s="237">
        <v>70</v>
      </c>
      <c r="P137" s="237">
        <v>746</v>
      </c>
      <c r="Q137" s="237">
        <v>6923</v>
      </c>
      <c r="R137" s="237">
        <v>719</v>
      </c>
      <c r="S137" s="237">
        <v>5377</v>
      </c>
      <c r="T137" s="237">
        <v>4</v>
      </c>
      <c r="U137" s="237">
        <v>42</v>
      </c>
      <c r="V137" s="237">
        <v>2</v>
      </c>
      <c r="W137" s="237">
        <v>13</v>
      </c>
      <c r="X137" s="237">
        <v>181</v>
      </c>
      <c r="Y137" s="237">
        <v>1807</v>
      </c>
      <c r="Z137" s="237">
        <v>165</v>
      </c>
      <c r="AA137" s="241">
        <v>1533</v>
      </c>
      <c r="AB137" s="242"/>
      <c r="AC137" s="242"/>
      <c r="AD137" s="242"/>
      <c r="AE137" s="242"/>
      <c r="AF137" s="242"/>
      <c r="AG137" s="242"/>
      <c r="AH137" s="242"/>
      <c r="AI137" s="242"/>
      <c r="AJ137" s="242"/>
      <c r="AK137" s="242"/>
      <c r="AL137" s="242"/>
      <c r="AM137" s="242"/>
      <c r="AN137" s="242"/>
      <c r="AO137" s="242"/>
      <c r="AP137" s="242"/>
      <c r="AQ137" s="242"/>
      <c r="AR137" s="242"/>
      <c r="AS137" s="242"/>
      <c r="AT137" s="242"/>
      <c r="AU137" s="242"/>
      <c r="AV137" s="242"/>
      <c r="AW137" s="242"/>
      <c r="AX137" s="242"/>
      <c r="AY137" s="242"/>
      <c r="AZ137" s="242"/>
      <c r="BA137" s="242"/>
      <c r="BB137" s="242"/>
      <c r="BC137" s="242"/>
      <c r="BD137" s="242"/>
      <c r="BE137" s="242"/>
      <c r="BF137" s="242"/>
      <c r="BG137" s="242"/>
      <c r="BH137" s="242"/>
      <c r="BI137" s="242"/>
      <c r="BJ137" s="242"/>
      <c r="BK137" s="242"/>
      <c r="BL137" s="242"/>
      <c r="BM137" s="242"/>
      <c r="BN137" s="242"/>
      <c r="BO137" s="242"/>
      <c r="BP137" s="242"/>
      <c r="BQ137" s="242"/>
      <c r="BR137" s="242"/>
      <c r="BS137" s="242"/>
    </row>
    <row r="138" spans="2:71" ht="15" customHeight="1">
      <c r="B138" s="243"/>
      <c r="C138" s="253" t="s">
        <v>1157</v>
      </c>
      <c r="D138" s="240">
        <v>862</v>
      </c>
      <c r="E138" s="237">
        <v>62943</v>
      </c>
      <c r="F138" s="237">
        <v>825</v>
      </c>
      <c r="G138" s="237">
        <v>39208</v>
      </c>
      <c r="H138" s="237">
        <v>536</v>
      </c>
      <c r="I138" s="237">
        <v>12713</v>
      </c>
      <c r="J138" s="237">
        <v>431</v>
      </c>
      <c r="K138" s="237">
        <v>10161</v>
      </c>
      <c r="L138" s="237">
        <v>108</v>
      </c>
      <c r="M138" s="237">
        <v>2218</v>
      </c>
      <c r="N138" s="237">
        <v>18</v>
      </c>
      <c r="O138" s="237">
        <v>334</v>
      </c>
      <c r="P138" s="237">
        <v>745</v>
      </c>
      <c r="Q138" s="237">
        <v>11022</v>
      </c>
      <c r="R138" s="237">
        <v>728</v>
      </c>
      <c r="S138" s="237">
        <v>8751</v>
      </c>
      <c r="T138" s="237">
        <v>17</v>
      </c>
      <c r="U138" s="237">
        <v>261</v>
      </c>
      <c r="V138" s="237">
        <v>13</v>
      </c>
      <c r="W138" s="237">
        <v>252</v>
      </c>
      <c r="X138" s="237">
        <v>344</v>
      </c>
      <c r="Y138" s="237">
        <v>4147</v>
      </c>
      <c r="Z138" s="237">
        <v>171</v>
      </c>
      <c r="AA138" s="241">
        <v>2019</v>
      </c>
      <c r="AB138" s="242"/>
      <c r="AC138" s="242"/>
      <c r="AD138" s="242"/>
      <c r="AE138" s="242"/>
      <c r="AF138" s="242"/>
      <c r="AG138" s="242"/>
      <c r="AH138" s="242"/>
      <c r="AI138" s="242"/>
      <c r="AJ138" s="242"/>
      <c r="AK138" s="242"/>
      <c r="AL138" s="242"/>
      <c r="AM138" s="242"/>
      <c r="AN138" s="242"/>
      <c r="AO138" s="242"/>
      <c r="AP138" s="242"/>
      <c r="AQ138" s="242"/>
      <c r="AR138" s="242"/>
      <c r="AS138" s="242"/>
      <c r="AT138" s="242"/>
      <c r="AU138" s="242"/>
      <c r="AV138" s="242"/>
      <c r="AW138" s="242"/>
      <c r="AX138" s="242"/>
      <c r="AY138" s="242"/>
      <c r="AZ138" s="242"/>
      <c r="BA138" s="242"/>
      <c r="BB138" s="242"/>
      <c r="BC138" s="242"/>
      <c r="BD138" s="242"/>
      <c r="BE138" s="242"/>
      <c r="BF138" s="242"/>
      <c r="BG138" s="242"/>
      <c r="BH138" s="242"/>
      <c r="BI138" s="242"/>
      <c r="BJ138" s="242"/>
      <c r="BK138" s="242"/>
      <c r="BL138" s="242"/>
      <c r="BM138" s="242"/>
      <c r="BN138" s="242"/>
      <c r="BO138" s="242"/>
      <c r="BP138" s="242"/>
      <c r="BQ138" s="242"/>
      <c r="BR138" s="242"/>
      <c r="BS138" s="242"/>
    </row>
    <row r="139" spans="2:71" ht="15" customHeight="1">
      <c r="B139" s="243"/>
      <c r="C139" s="253" t="s">
        <v>1158</v>
      </c>
      <c r="D139" s="240">
        <v>1281</v>
      </c>
      <c r="E139" s="237">
        <v>182046</v>
      </c>
      <c r="F139" s="237">
        <v>1272</v>
      </c>
      <c r="G139" s="237">
        <v>122371</v>
      </c>
      <c r="H139" s="237">
        <v>1006</v>
      </c>
      <c r="I139" s="237">
        <v>33785</v>
      </c>
      <c r="J139" s="237">
        <v>812</v>
      </c>
      <c r="K139" s="237">
        <v>24186</v>
      </c>
      <c r="L139" s="237">
        <v>235</v>
      </c>
      <c r="M139" s="237">
        <v>7833</v>
      </c>
      <c r="N139" s="237">
        <v>82</v>
      </c>
      <c r="O139" s="237">
        <v>1766</v>
      </c>
      <c r="P139" s="237">
        <v>1191</v>
      </c>
      <c r="Q139" s="237">
        <v>25890</v>
      </c>
      <c r="R139" s="237">
        <v>1187</v>
      </c>
      <c r="S139" s="237">
        <v>21303</v>
      </c>
      <c r="T139" s="237">
        <v>85</v>
      </c>
      <c r="U139" s="237">
        <v>1461</v>
      </c>
      <c r="V139" s="237">
        <v>40</v>
      </c>
      <c r="W139" s="237">
        <v>1824</v>
      </c>
      <c r="X139" s="237">
        <v>595</v>
      </c>
      <c r="Y139" s="237">
        <v>11697</v>
      </c>
      <c r="Z139" s="237">
        <v>194</v>
      </c>
      <c r="AA139" s="241">
        <v>2763</v>
      </c>
      <c r="AB139" s="242"/>
      <c r="AC139" s="242"/>
      <c r="AD139" s="242"/>
      <c r="AE139" s="242"/>
      <c r="AF139" s="242"/>
      <c r="AG139" s="242"/>
      <c r="AH139" s="242"/>
      <c r="AI139" s="242"/>
      <c r="AJ139" s="242"/>
      <c r="AK139" s="242"/>
      <c r="AL139" s="242"/>
      <c r="AM139" s="242"/>
      <c r="AN139" s="242"/>
      <c r="AO139" s="242"/>
      <c r="AP139" s="242"/>
      <c r="AQ139" s="242"/>
      <c r="AR139" s="242"/>
      <c r="AS139" s="242"/>
      <c r="AT139" s="242"/>
      <c r="AU139" s="242"/>
      <c r="AV139" s="242"/>
      <c r="AW139" s="242"/>
      <c r="AX139" s="242"/>
      <c r="AY139" s="242"/>
      <c r="AZ139" s="242"/>
      <c r="BA139" s="242"/>
      <c r="BB139" s="242"/>
      <c r="BC139" s="242"/>
      <c r="BD139" s="242"/>
      <c r="BE139" s="242"/>
      <c r="BF139" s="242"/>
      <c r="BG139" s="242"/>
      <c r="BH139" s="242"/>
      <c r="BI139" s="242"/>
      <c r="BJ139" s="242"/>
      <c r="BK139" s="242"/>
      <c r="BL139" s="242"/>
      <c r="BM139" s="242"/>
      <c r="BN139" s="242"/>
      <c r="BO139" s="242"/>
      <c r="BP139" s="242"/>
      <c r="BQ139" s="242"/>
      <c r="BR139" s="242"/>
      <c r="BS139" s="242"/>
    </row>
    <row r="140" spans="2:71" ht="15" customHeight="1">
      <c r="B140" s="243"/>
      <c r="C140" s="253" t="s">
        <v>1159</v>
      </c>
      <c r="D140" s="240">
        <v>344</v>
      </c>
      <c r="E140" s="237">
        <v>81206</v>
      </c>
      <c r="F140" s="237">
        <v>343</v>
      </c>
      <c r="G140" s="237">
        <v>54121</v>
      </c>
      <c r="H140" s="237">
        <v>299</v>
      </c>
      <c r="I140" s="237">
        <v>15204</v>
      </c>
      <c r="J140" s="237">
        <v>241</v>
      </c>
      <c r="K140" s="237">
        <v>10149</v>
      </c>
      <c r="L140" s="237">
        <v>86</v>
      </c>
      <c r="M140" s="237">
        <v>4122</v>
      </c>
      <c r="N140" s="237">
        <v>29</v>
      </c>
      <c r="O140" s="237">
        <v>933</v>
      </c>
      <c r="P140" s="237">
        <v>336</v>
      </c>
      <c r="Q140" s="237">
        <v>11881</v>
      </c>
      <c r="R140" s="237">
        <v>336</v>
      </c>
      <c r="S140" s="237">
        <v>8249</v>
      </c>
      <c r="T140" s="237">
        <v>44</v>
      </c>
      <c r="U140" s="237">
        <v>908</v>
      </c>
      <c r="V140" s="237">
        <v>40</v>
      </c>
      <c r="W140" s="237">
        <v>2303</v>
      </c>
      <c r="X140" s="237">
        <v>175</v>
      </c>
      <c r="Y140" s="237">
        <v>4024</v>
      </c>
      <c r="Z140" s="237">
        <v>71</v>
      </c>
      <c r="AA140" s="241">
        <v>1329</v>
      </c>
      <c r="AB140" s="242"/>
      <c r="AC140" s="242"/>
      <c r="AD140" s="242"/>
      <c r="AE140" s="242"/>
      <c r="AF140" s="242"/>
      <c r="AG140" s="242"/>
      <c r="AH140" s="242"/>
      <c r="AI140" s="242"/>
      <c r="AJ140" s="242"/>
      <c r="AK140" s="242"/>
      <c r="AL140" s="242"/>
      <c r="AM140" s="242"/>
      <c r="AN140" s="242"/>
      <c r="AO140" s="242"/>
      <c r="AP140" s="242"/>
      <c r="AQ140" s="242"/>
      <c r="AR140" s="242"/>
      <c r="AS140" s="242"/>
      <c r="AT140" s="242"/>
      <c r="AU140" s="242"/>
      <c r="AV140" s="242"/>
      <c r="AW140" s="242"/>
      <c r="AX140" s="242"/>
      <c r="AY140" s="242"/>
      <c r="AZ140" s="242"/>
      <c r="BA140" s="242"/>
      <c r="BB140" s="242"/>
      <c r="BC140" s="242"/>
      <c r="BD140" s="242"/>
      <c r="BE140" s="242"/>
      <c r="BF140" s="242"/>
      <c r="BG140" s="242"/>
      <c r="BH140" s="242"/>
      <c r="BI140" s="242"/>
      <c r="BJ140" s="242"/>
      <c r="BK140" s="242"/>
      <c r="BL140" s="242"/>
      <c r="BM140" s="242"/>
      <c r="BN140" s="242"/>
      <c r="BO140" s="242"/>
      <c r="BP140" s="242"/>
      <c r="BQ140" s="242"/>
      <c r="BR140" s="242"/>
      <c r="BS140" s="242"/>
    </row>
    <row r="141" spans="2:71" ht="15" customHeight="1">
      <c r="B141" s="243"/>
      <c r="C141" s="253" t="s">
        <v>1156</v>
      </c>
      <c r="D141" s="240">
        <v>45</v>
      </c>
      <c r="E141" s="237">
        <v>15527</v>
      </c>
      <c r="F141" s="237">
        <v>45</v>
      </c>
      <c r="G141" s="237">
        <v>9361</v>
      </c>
      <c r="H141" s="237">
        <v>34</v>
      </c>
      <c r="I141" s="237">
        <v>1967</v>
      </c>
      <c r="J141" s="237">
        <v>29</v>
      </c>
      <c r="K141" s="237">
        <v>1414</v>
      </c>
      <c r="L141" s="237">
        <v>10</v>
      </c>
      <c r="M141" s="237">
        <v>489</v>
      </c>
      <c r="N141" s="237">
        <v>3</v>
      </c>
      <c r="O141" s="237">
        <v>64</v>
      </c>
      <c r="P141" s="237">
        <v>45</v>
      </c>
      <c r="Q141" s="237">
        <v>4199</v>
      </c>
      <c r="R141" s="237">
        <v>45</v>
      </c>
      <c r="S141" s="237">
        <v>2221</v>
      </c>
      <c r="T141" s="237">
        <v>12</v>
      </c>
      <c r="U141" s="237">
        <v>409</v>
      </c>
      <c r="V141" s="237">
        <v>9</v>
      </c>
      <c r="W141" s="237">
        <v>1655</v>
      </c>
      <c r="X141" s="237">
        <v>28</v>
      </c>
      <c r="Y141" s="237">
        <v>939</v>
      </c>
      <c r="Z141" s="237">
        <v>12</v>
      </c>
      <c r="AA141" s="241">
        <v>323</v>
      </c>
      <c r="AB141" s="242"/>
      <c r="AC141" s="242"/>
      <c r="AD141" s="242"/>
      <c r="AE141" s="242"/>
      <c r="AF141" s="242"/>
      <c r="AG141" s="242"/>
      <c r="AH141" s="242"/>
      <c r="AI141" s="242"/>
      <c r="AJ141" s="242"/>
      <c r="AK141" s="242"/>
      <c r="AL141" s="242"/>
      <c r="AM141" s="242"/>
      <c r="AN141" s="242"/>
      <c r="AO141" s="242"/>
      <c r="AP141" s="242"/>
      <c r="AQ141" s="242"/>
      <c r="AR141" s="242"/>
      <c r="AS141" s="242"/>
      <c r="AT141" s="242"/>
      <c r="AU141" s="242"/>
      <c r="AV141" s="242"/>
      <c r="AW141" s="242"/>
      <c r="AX141" s="242"/>
      <c r="AY141" s="242"/>
      <c r="AZ141" s="242"/>
      <c r="BA141" s="242"/>
      <c r="BB141" s="242"/>
      <c r="BC141" s="242"/>
      <c r="BD141" s="242"/>
      <c r="BE141" s="242"/>
      <c r="BF141" s="242"/>
      <c r="BG141" s="242"/>
      <c r="BH141" s="242"/>
      <c r="BI141" s="242"/>
      <c r="BJ141" s="242"/>
      <c r="BK141" s="242"/>
      <c r="BL141" s="242"/>
      <c r="BM141" s="242"/>
      <c r="BN141" s="242"/>
      <c r="BO141" s="242"/>
      <c r="BP141" s="242"/>
      <c r="BQ141" s="242"/>
      <c r="BR141" s="242"/>
      <c r="BS141" s="242"/>
    </row>
    <row r="142" spans="2:27" ht="8.25" customHeight="1">
      <c r="B142" s="243"/>
      <c r="C142" s="253"/>
      <c r="D142" s="240"/>
      <c r="E142" s="237"/>
      <c r="F142" s="100"/>
      <c r="G142" s="100"/>
      <c r="H142" s="100"/>
      <c r="I142" s="237"/>
      <c r="J142" s="100"/>
      <c r="K142" s="100"/>
      <c r="L142" s="100"/>
      <c r="M142" s="100"/>
      <c r="N142" s="100"/>
      <c r="O142" s="100"/>
      <c r="P142" s="100"/>
      <c r="Q142" s="237"/>
      <c r="R142" s="100"/>
      <c r="S142" s="100"/>
      <c r="T142" s="100"/>
      <c r="U142" s="100"/>
      <c r="V142" s="100"/>
      <c r="W142" s="100"/>
      <c r="X142" s="100"/>
      <c r="Y142" s="100"/>
      <c r="Z142" s="237"/>
      <c r="AA142" s="241"/>
    </row>
    <row r="143" spans="2:27" s="254" customFormat="1" ht="15" customHeight="1">
      <c r="B143" s="1284" t="s">
        <v>971</v>
      </c>
      <c r="C143" s="1285"/>
      <c r="D143" s="249">
        <v>1565</v>
      </c>
      <c r="E143" s="250">
        <v>125295</v>
      </c>
      <c r="F143" s="93">
        <v>1462</v>
      </c>
      <c r="G143" s="93">
        <v>70097</v>
      </c>
      <c r="H143" s="93">
        <v>1284</v>
      </c>
      <c r="I143" s="250">
        <v>39532</v>
      </c>
      <c r="J143" s="93">
        <v>864</v>
      </c>
      <c r="K143" s="93">
        <v>19834</v>
      </c>
      <c r="L143" s="93">
        <v>539</v>
      </c>
      <c r="M143" s="93">
        <v>17419</v>
      </c>
      <c r="N143" s="93">
        <v>114</v>
      </c>
      <c r="O143" s="93">
        <v>2279</v>
      </c>
      <c r="P143" s="93">
        <v>1259</v>
      </c>
      <c r="Q143" s="250">
        <v>15666</v>
      </c>
      <c r="R143" s="93">
        <v>1231</v>
      </c>
      <c r="S143" s="93">
        <v>11199</v>
      </c>
      <c r="T143" s="93">
        <v>100</v>
      </c>
      <c r="U143" s="93">
        <v>1273</v>
      </c>
      <c r="V143" s="93">
        <v>39</v>
      </c>
      <c r="W143" s="93">
        <v>1051</v>
      </c>
      <c r="X143" s="93">
        <v>820</v>
      </c>
      <c r="Y143" s="93">
        <v>7114</v>
      </c>
      <c r="Z143" s="250">
        <v>228</v>
      </c>
      <c r="AA143" s="251">
        <v>3416</v>
      </c>
    </row>
    <row r="144" spans="2:71" ht="15" customHeight="1">
      <c r="B144" s="243"/>
      <c r="C144" s="253" t="s">
        <v>1152</v>
      </c>
      <c r="D144" s="240">
        <v>438</v>
      </c>
      <c r="E144" s="237">
        <v>13277</v>
      </c>
      <c r="F144" s="237">
        <v>356</v>
      </c>
      <c r="G144" s="237">
        <v>7647</v>
      </c>
      <c r="H144" s="237">
        <v>252</v>
      </c>
      <c r="I144" s="237">
        <v>3162</v>
      </c>
      <c r="J144" s="237">
        <v>198</v>
      </c>
      <c r="K144" s="237">
        <v>2203</v>
      </c>
      <c r="L144" s="237">
        <v>60</v>
      </c>
      <c r="M144" s="237">
        <v>878</v>
      </c>
      <c r="N144" s="237">
        <v>8</v>
      </c>
      <c r="O144" s="237">
        <v>81</v>
      </c>
      <c r="P144" s="237">
        <v>344</v>
      </c>
      <c r="Q144" s="237">
        <v>2468</v>
      </c>
      <c r="R144" s="237">
        <v>332</v>
      </c>
      <c r="S144" s="237">
        <v>1784</v>
      </c>
      <c r="T144" s="237">
        <v>0</v>
      </c>
      <c r="U144" s="237">
        <v>0</v>
      </c>
      <c r="V144" s="237">
        <v>2</v>
      </c>
      <c r="W144" s="237">
        <v>15</v>
      </c>
      <c r="X144" s="237">
        <v>115</v>
      </c>
      <c r="Y144" s="237">
        <v>775</v>
      </c>
      <c r="Z144" s="237">
        <v>70</v>
      </c>
      <c r="AA144" s="241">
        <v>669</v>
      </c>
      <c r="AB144" s="242"/>
      <c r="AC144" s="242"/>
      <c r="AD144" s="242"/>
      <c r="AE144" s="242"/>
      <c r="AF144" s="242"/>
      <c r="AG144" s="242"/>
      <c r="AH144" s="242"/>
      <c r="AI144" s="242"/>
      <c r="AJ144" s="242"/>
      <c r="AK144" s="242"/>
      <c r="AL144" s="242"/>
      <c r="AM144" s="242"/>
      <c r="AN144" s="242"/>
      <c r="AO144" s="242"/>
      <c r="AP144" s="242"/>
      <c r="AQ144" s="242"/>
      <c r="AR144" s="242"/>
      <c r="AS144" s="242"/>
      <c r="AT144" s="242"/>
      <c r="AU144" s="242"/>
      <c r="AV144" s="242"/>
      <c r="AW144" s="242"/>
      <c r="AX144" s="242"/>
      <c r="AY144" s="242"/>
      <c r="AZ144" s="242"/>
      <c r="BA144" s="242"/>
      <c r="BB144" s="242"/>
      <c r="BC144" s="242"/>
      <c r="BD144" s="242"/>
      <c r="BE144" s="242"/>
      <c r="BF144" s="242"/>
      <c r="BG144" s="242"/>
      <c r="BH144" s="242"/>
      <c r="BI144" s="242"/>
      <c r="BJ144" s="242"/>
      <c r="BK144" s="242"/>
      <c r="BL144" s="242"/>
      <c r="BM144" s="242"/>
      <c r="BN144" s="242"/>
      <c r="BO144" s="242"/>
      <c r="BP144" s="242"/>
      <c r="BQ144" s="242"/>
      <c r="BR144" s="242"/>
      <c r="BS144" s="242"/>
    </row>
    <row r="145" spans="2:71" ht="15" customHeight="1">
      <c r="B145" s="243"/>
      <c r="C145" s="253" t="s">
        <v>1157</v>
      </c>
      <c r="D145" s="240">
        <v>653</v>
      </c>
      <c r="E145" s="237">
        <v>48122</v>
      </c>
      <c r="F145" s="237">
        <v>641</v>
      </c>
      <c r="G145" s="237">
        <v>27822</v>
      </c>
      <c r="H145" s="237">
        <v>580</v>
      </c>
      <c r="I145" s="237">
        <v>14841</v>
      </c>
      <c r="J145" s="237">
        <v>393</v>
      </c>
      <c r="K145" s="237">
        <v>7811</v>
      </c>
      <c r="L145" s="237">
        <v>256</v>
      </c>
      <c r="M145" s="237">
        <v>6395</v>
      </c>
      <c r="N145" s="237">
        <v>40</v>
      </c>
      <c r="O145" s="237">
        <v>635</v>
      </c>
      <c r="P145" s="237">
        <v>523</v>
      </c>
      <c r="Q145" s="237">
        <v>5459</v>
      </c>
      <c r="R145" s="237">
        <v>514</v>
      </c>
      <c r="S145" s="237">
        <v>4217</v>
      </c>
      <c r="T145" s="237">
        <v>31</v>
      </c>
      <c r="U145" s="237">
        <v>308</v>
      </c>
      <c r="V145" s="237">
        <v>7</v>
      </c>
      <c r="W145" s="237">
        <v>117</v>
      </c>
      <c r="X145" s="237">
        <v>370</v>
      </c>
      <c r="Y145" s="237">
        <v>2793</v>
      </c>
      <c r="Z145" s="237">
        <v>90</v>
      </c>
      <c r="AA145" s="241">
        <v>1125</v>
      </c>
      <c r="AB145" s="242"/>
      <c r="AC145" s="242"/>
      <c r="AD145" s="242"/>
      <c r="AE145" s="242"/>
      <c r="AF145" s="242"/>
      <c r="AG145" s="242"/>
      <c r="AH145" s="242"/>
      <c r="AI145" s="242"/>
      <c r="AJ145" s="242"/>
      <c r="AK145" s="242"/>
      <c r="AL145" s="242"/>
      <c r="AM145" s="242"/>
      <c r="AN145" s="242"/>
      <c r="AO145" s="242"/>
      <c r="AP145" s="242"/>
      <c r="AQ145" s="242"/>
      <c r="AR145" s="242"/>
      <c r="AS145" s="242"/>
      <c r="AT145" s="242"/>
      <c r="AU145" s="242"/>
      <c r="AV145" s="242"/>
      <c r="AW145" s="242"/>
      <c r="AX145" s="242"/>
      <c r="AY145" s="242"/>
      <c r="AZ145" s="242"/>
      <c r="BA145" s="242"/>
      <c r="BB145" s="242"/>
      <c r="BC145" s="242"/>
      <c r="BD145" s="242"/>
      <c r="BE145" s="242"/>
      <c r="BF145" s="242"/>
      <c r="BG145" s="242"/>
      <c r="BH145" s="242"/>
      <c r="BI145" s="242"/>
      <c r="BJ145" s="242"/>
      <c r="BK145" s="242"/>
      <c r="BL145" s="242"/>
      <c r="BM145" s="242"/>
      <c r="BN145" s="242"/>
      <c r="BO145" s="242"/>
      <c r="BP145" s="242"/>
      <c r="BQ145" s="242"/>
      <c r="BR145" s="242"/>
      <c r="BS145" s="242"/>
    </row>
    <row r="146" spans="2:71" ht="15" customHeight="1">
      <c r="B146" s="243"/>
      <c r="C146" s="253" t="s">
        <v>1158</v>
      </c>
      <c r="D146" s="240">
        <v>450</v>
      </c>
      <c r="E146" s="237">
        <v>58393</v>
      </c>
      <c r="F146" s="237">
        <v>443</v>
      </c>
      <c r="G146" s="237">
        <v>32100</v>
      </c>
      <c r="H146" s="237">
        <v>430</v>
      </c>
      <c r="I146" s="237">
        <v>19547</v>
      </c>
      <c r="J146" s="237">
        <v>262</v>
      </c>
      <c r="K146" s="237">
        <v>9190</v>
      </c>
      <c r="L146" s="237">
        <v>210</v>
      </c>
      <c r="M146" s="237">
        <v>8876</v>
      </c>
      <c r="N146" s="237">
        <v>64</v>
      </c>
      <c r="O146" s="237">
        <v>1481</v>
      </c>
      <c r="P146" s="237">
        <v>371</v>
      </c>
      <c r="Q146" s="237">
        <v>6746</v>
      </c>
      <c r="R146" s="237">
        <v>365</v>
      </c>
      <c r="S146" s="237">
        <v>4747</v>
      </c>
      <c r="T146" s="237">
        <v>67</v>
      </c>
      <c r="U146" s="237">
        <v>915</v>
      </c>
      <c r="V146" s="237">
        <v>28</v>
      </c>
      <c r="W146" s="237">
        <v>709</v>
      </c>
      <c r="X146" s="237">
        <v>318</v>
      </c>
      <c r="Y146" s="237">
        <v>3209</v>
      </c>
      <c r="Z146" s="237">
        <v>62</v>
      </c>
      <c r="AA146" s="241">
        <v>1290</v>
      </c>
      <c r="AB146" s="242"/>
      <c r="AC146" s="242"/>
      <c r="AD146" s="242"/>
      <c r="AE146" s="242"/>
      <c r="AF146" s="242"/>
      <c r="AG146" s="242"/>
      <c r="AH146" s="242"/>
      <c r="AI146" s="242"/>
      <c r="AJ146" s="242"/>
      <c r="AK146" s="242"/>
      <c r="AL146" s="242"/>
      <c r="AM146" s="242"/>
      <c r="AN146" s="242"/>
      <c r="AO146" s="242"/>
      <c r="AP146" s="242"/>
      <c r="AQ146" s="242"/>
      <c r="AR146" s="242"/>
      <c r="AS146" s="242"/>
      <c r="AT146" s="242"/>
      <c r="AU146" s="242"/>
      <c r="AV146" s="242"/>
      <c r="AW146" s="242"/>
      <c r="AX146" s="242"/>
      <c r="AY146" s="242"/>
      <c r="AZ146" s="242"/>
      <c r="BA146" s="242"/>
      <c r="BB146" s="242"/>
      <c r="BC146" s="242"/>
      <c r="BD146" s="242"/>
      <c r="BE146" s="242"/>
      <c r="BF146" s="242"/>
      <c r="BG146" s="242"/>
      <c r="BH146" s="242"/>
      <c r="BI146" s="242"/>
      <c r="BJ146" s="242"/>
      <c r="BK146" s="242"/>
      <c r="BL146" s="242"/>
      <c r="BM146" s="242"/>
      <c r="BN146" s="242"/>
      <c r="BO146" s="242"/>
      <c r="BP146" s="242"/>
      <c r="BQ146" s="242"/>
      <c r="BR146" s="242"/>
      <c r="BS146" s="242"/>
    </row>
    <row r="147" spans="2:71" ht="15" customHeight="1">
      <c r="B147" s="243"/>
      <c r="C147" s="253" t="s">
        <v>1159</v>
      </c>
      <c r="D147" s="240">
        <v>21</v>
      </c>
      <c r="E147" s="237">
        <v>4781</v>
      </c>
      <c r="F147" s="237">
        <v>21</v>
      </c>
      <c r="G147" s="237">
        <v>2348</v>
      </c>
      <c r="H147" s="237">
        <v>19</v>
      </c>
      <c r="I147" s="237">
        <v>1525</v>
      </c>
      <c r="J147" s="237">
        <v>10</v>
      </c>
      <c r="K147" s="237">
        <v>623</v>
      </c>
      <c r="L147" s="237">
        <v>11</v>
      </c>
      <c r="M147" s="237">
        <v>820</v>
      </c>
      <c r="N147" s="237">
        <v>2</v>
      </c>
      <c r="O147" s="237">
        <v>82</v>
      </c>
      <c r="P147" s="237">
        <v>19</v>
      </c>
      <c r="Q147" s="237">
        <v>908</v>
      </c>
      <c r="R147" s="237">
        <v>19</v>
      </c>
      <c r="S147" s="237">
        <v>443</v>
      </c>
      <c r="T147" s="237">
        <v>2</v>
      </c>
      <c r="U147" s="237">
        <v>50</v>
      </c>
      <c r="V147" s="237">
        <v>2</v>
      </c>
      <c r="W147" s="237">
        <v>210</v>
      </c>
      <c r="X147" s="237">
        <v>16</v>
      </c>
      <c r="Y147" s="237">
        <v>307</v>
      </c>
      <c r="Z147" s="237">
        <v>5</v>
      </c>
      <c r="AA147" s="241">
        <v>255</v>
      </c>
      <c r="AB147" s="242"/>
      <c r="AC147" s="242"/>
      <c r="AD147" s="242"/>
      <c r="AE147" s="242"/>
      <c r="AF147" s="242"/>
      <c r="AG147" s="242"/>
      <c r="AH147" s="242"/>
      <c r="AI147" s="242"/>
      <c r="AJ147" s="242"/>
      <c r="AK147" s="242"/>
      <c r="AL147" s="242"/>
      <c r="AM147" s="242"/>
      <c r="AN147" s="242"/>
      <c r="AO147" s="242"/>
      <c r="AP147" s="242"/>
      <c r="AQ147" s="242"/>
      <c r="AR147" s="242"/>
      <c r="AS147" s="242"/>
      <c r="AT147" s="242"/>
      <c r="AU147" s="242"/>
      <c r="AV147" s="242"/>
      <c r="AW147" s="242"/>
      <c r="AX147" s="242"/>
      <c r="AY147" s="242"/>
      <c r="AZ147" s="242"/>
      <c r="BA147" s="242"/>
      <c r="BB147" s="242"/>
      <c r="BC147" s="242"/>
      <c r="BD147" s="242"/>
      <c r="BE147" s="242"/>
      <c r="BF147" s="242"/>
      <c r="BG147" s="242"/>
      <c r="BH147" s="242"/>
      <c r="BI147" s="242"/>
      <c r="BJ147" s="242"/>
      <c r="BK147" s="242"/>
      <c r="BL147" s="242"/>
      <c r="BM147" s="242"/>
      <c r="BN147" s="242"/>
      <c r="BO147" s="242"/>
      <c r="BP147" s="242"/>
      <c r="BQ147" s="242"/>
      <c r="BR147" s="242"/>
      <c r="BS147" s="242"/>
    </row>
    <row r="148" spans="2:71" ht="15" customHeight="1">
      <c r="B148" s="243"/>
      <c r="C148" s="253" t="s">
        <v>1156</v>
      </c>
      <c r="D148" s="240">
        <v>2</v>
      </c>
      <c r="E148" s="237">
        <v>715</v>
      </c>
      <c r="F148" s="237">
        <v>1</v>
      </c>
      <c r="G148" s="237">
        <v>180</v>
      </c>
      <c r="H148" s="237">
        <v>2</v>
      </c>
      <c r="I148" s="237">
        <v>450</v>
      </c>
      <c r="J148" s="237">
        <v>0</v>
      </c>
      <c r="K148" s="237">
        <v>0</v>
      </c>
      <c r="L148" s="237">
        <v>2</v>
      </c>
      <c r="M148" s="237">
        <v>450</v>
      </c>
      <c r="N148" s="237">
        <v>0</v>
      </c>
      <c r="O148" s="237">
        <v>0</v>
      </c>
      <c r="P148" s="237">
        <v>2</v>
      </c>
      <c r="Q148" s="237">
        <v>85</v>
      </c>
      <c r="R148" s="237">
        <v>1</v>
      </c>
      <c r="S148" s="237">
        <v>8</v>
      </c>
      <c r="T148" s="237">
        <v>0</v>
      </c>
      <c r="U148" s="237">
        <v>0</v>
      </c>
      <c r="V148" s="237">
        <v>0</v>
      </c>
      <c r="W148" s="237">
        <v>0</v>
      </c>
      <c r="X148" s="237">
        <v>1</v>
      </c>
      <c r="Y148" s="237">
        <v>30</v>
      </c>
      <c r="Z148" s="237">
        <v>1</v>
      </c>
      <c r="AA148" s="241">
        <v>77</v>
      </c>
      <c r="AB148" s="242"/>
      <c r="AC148" s="242"/>
      <c r="AD148" s="242"/>
      <c r="AE148" s="242"/>
      <c r="AF148" s="242"/>
      <c r="AG148" s="242"/>
      <c r="AH148" s="242"/>
      <c r="AI148" s="242"/>
      <c r="AJ148" s="242"/>
      <c r="AK148" s="242"/>
      <c r="AL148" s="242"/>
      <c r="AM148" s="242"/>
      <c r="AN148" s="242"/>
      <c r="AO148" s="242"/>
      <c r="AP148" s="242"/>
      <c r="AQ148" s="242"/>
      <c r="AR148" s="242"/>
      <c r="AS148" s="242"/>
      <c r="AT148" s="242"/>
      <c r="AU148" s="242"/>
      <c r="AV148" s="242"/>
      <c r="AW148" s="242"/>
      <c r="AX148" s="242"/>
      <c r="AY148" s="242"/>
      <c r="AZ148" s="242"/>
      <c r="BA148" s="242"/>
      <c r="BB148" s="242"/>
      <c r="BC148" s="242"/>
      <c r="BD148" s="242"/>
      <c r="BE148" s="242"/>
      <c r="BF148" s="242"/>
      <c r="BG148" s="242"/>
      <c r="BH148" s="242"/>
      <c r="BI148" s="242"/>
      <c r="BJ148" s="242"/>
      <c r="BK148" s="242"/>
      <c r="BL148" s="242"/>
      <c r="BM148" s="242"/>
      <c r="BN148" s="242"/>
      <c r="BO148" s="242"/>
      <c r="BP148" s="242"/>
      <c r="BQ148" s="242"/>
      <c r="BR148" s="242"/>
      <c r="BS148" s="242"/>
    </row>
    <row r="149" spans="2:71" ht="8.25" customHeight="1">
      <c r="B149" s="243"/>
      <c r="C149" s="253"/>
      <c r="D149" s="240"/>
      <c r="E149" s="237"/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  <c r="V149" s="237"/>
      <c r="W149" s="237"/>
      <c r="X149" s="237"/>
      <c r="Y149" s="237"/>
      <c r="Z149" s="237"/>
      <c r="AA149" s="241"/>
      <c r="AB149" s="242"/>
      <c r="AC149" s="242"/>
      <c r="AD149" s="242"/>
      <c r="AE149" s="242"/>
      <c r="AF149" s="242"/>
      <c r="AG149" s="242"/>
      <c r="AH149" s="242"/>
      <c r="AI149" s="242"/>
      <c r="AJ149" s="242"/>
      <c r="AK149" s="242"/>
      <c r="AL149" s="242"/>
      <c r="AM149" s="242"/>
      <c r="AN149" s="242"/>
      <c r="AO149" s="242"/>
      <c r="AP149" s="242"/>
      <c r="AQ149" s="242"/>
      <c r="AR149" s="242"/>
      <c r="AS149" s="242"/>
      <c r="AT149" s="242"/>
      <c r="AU149" s="242"/>
      <c r="AV149" s="242"/>
      <c r="AW149" s="242"/>
      <c r="AX149" s="242"/>
      <c r="AY149" s="242"/>
      <c r="AZ149" s="242"/>
      <c r="BA149" s="242"/>
      <c r="BB149" s="242"/>
      <c r="BC149" s="242"/>
      <c r="BD149" s="242"/>
      <c r="BE149" s="242"/>
      <c r="BF149" s="242"/>
      <c r="BG149" s="242"/>
      <c r="BH149" s="242"/>
      <c r="BI149" s="242"/>
      <c r="BJ149" s="242"/>
      <c r="BK149" s="242"/>
      <c r="BL149" s="242"/>
      <c r="BM149" s="242"/>
      <c r="BN149" s="242"/>
      <c r="BO149" s="242"/>
      <c r="BP149" s="242"/>
      <c r="BQ149" s="242"/>
      <c r="BR149" s="242"/>
      <c r="BS149" s="242"/>
    </row>
    <row r="150" spans="2:27" s="254" customFormat="1" ht="15" customHeight="1">
      <c r="B150" s="1284" t="s">
        <v>972</v>
      </c>
      <c r="C150" s="1285"/>
      <c r="D150" s="249">
        <v>1396</v>
      </c>
      <c r="E150" s="250">
        <v>116545</v>
      </c>
      <c r="F150" s="93">
        <v>1365</v>
      </c>
      <c r="G150" s="93">
        <v>82700</v>
      </c>
      <c r="H150" s="93">
        <v>1046</v>
      </c>
      <c r="I150" s="250">
        <v>25635</v>
      </c>
      <c r="J150" s="93">
        <v>987</v>
      </c>
      <c r="K150" s="93">
        <v>21341</v>
      </c>
      <c r="L150" s="93">
        <v>164</v>
      </c>
      <c r="M150" s="93">
        <v>2971</v>
      </c>
      <c r="N150" s="93">
        <v>60</v>
      </c>
      <c r="O150" s="93">
        <v>1323</v>
      </c>
      <c r="P150" s="93">
        <v>1054</v>
      </c>
      <c r="Q150" s="250">
        <v>8210</v>
      </c>
      <c r="R150" s="93">
        <v>1027</v>
      </c>
      <c r="S150" s="93">
        <v>7078</v>
      </c>
      <c r="T150" s="93">
        <v>13</v>
      </c>
      <c r="U150" s="93">
        <v>300</v>
      </c>
      <c r="V150" s="93">
        <v>8</v>
      </c>
      <c r="W150" s="93">
        <v>143</v>
      </c>
      <c r="X150" s="93">
        <v>476</v>
      </c>
      <c r="Y150" s="93">
        <v>2650</v>
      </c>
      <c r="Z150" s="250">
        <v>119</v>
      </c>
      <c r="AA150" s="251">
        <v>989</v>
      </c>
    </row>
    <row r="151" spans="2:71" ht="15" customHeight="1">
      <c r="B151" s="243"/>
      <c r="C151" s="253" t="s">
        <v>1152</v>
      </c>
      <c r="D151" s="240">
        <v>403</v>
      </c>
      <c r="E151" s="237">
        <v>11922</v>
      </c>
      <c r="F151" s="237">
        <v>378</v>
      </c>
      <c r="G151" s="237">
        <v>8840</v>
      </c>
      <c r="H151" s="237">
        <v>177</v>
      </c>
      <c r="I151" s="237">
        <v>1886</v>
      </c>
      <c r="J151" s="237">
        <v>176</v>
      </c>
      <c r="K151" s="237">
        <v>1850</v>
      </c>
      <c r="L151" s="237">
        <v>3</v>
      </c>
      <c r="M151" s="237">
        <v>36</v>
      </c>
      <c r="N151" s="237">
        <v>0</v>
      </c>
      <c r="O151" s="237">
        <v>0</v>
      </c>
      <c r="P151" s="237">
        <v>232</v>
      </c>
      <c r="Q151" s="237">
        <v>1196</v>
      </c>
      <c r="R151" s="237">
        <v>219</v>
      </c>
      <c r="S151" s="237">
        <v>980</v>
      </c>
      <c r="T151" s="237">
        <v>0</v>
      </c>
      <c r="U151" s="237">
        <v>0</v>
      </c>
      <c r="V151" s="237">
        <v>0</v>
      </c>
      <c r="W151" s="237">
        <v>0</v>
      </c>
      <c r="X151" s="237">
        <v>92</v>
      </c>
      <c r="Y151" s="237">
        <v>410</v>
      </c>
      <c r="Z151" s="237">
        <v>32</v>
      </c>
      <c r="AA151" s="241">
        <v>216</v>
      </c>
      <c r="AB151" s="242"/>
      <c r="AC151" s="242"/>
      <c r="AD151" s="242"/>
      <c r="AE151" s="242"/>
      <c r="AF151" s="242"/>
      <c r="AG151" s="242"/>
      <c r="AH151" s="242"/>
      <c r="AI151" s="242"/>
      <c r="AJ151" s="242"/>
      <c r="AK151" s="242"/>
      <c r="AL151" s="242"/>
      <c r="AM151" s="242"/>
      <c r="AN151" s="242"/>
      <c r="AO151" s="242"/>
      <c r="AP151" s="242"/>
      <c r="AQ151" s="242"/>
      <c r="AR151" s="242"/>
      <c r="AS151" s="242"/>
      <c r="AT151" s="242"/>
      <c r="AU151" s="242"/>
      <c r="AV151" s="242"/>
      <c r="AW151" s="242"/>
      <c r="AX151" s="242"/>
      <c r="AY151" s="242"/>
      <c r="AZ151" s="242"/>
      <c r="BA151" s="242"/>
      <c r="BB151" s="242"/>
      <c r="BC151" s="242"/>
      <c r="BD151" s="242"/>
      <c r="BE151" s="242"/>
      <c r="BF151" s="242"/>
      <c r="BG151" s="242"/>
      <c r="BH151" s="242"/>
      <c r="BI151" s="242"/>
      <c r="BJ151" s="242"/>
      <c r="BK151" s="242"/>
      <c r="BL151" s="242"/>
      <c r="BM151" s="242"/>
      <c r="BN151" s="242"/>
      <c r="BO151" s="242"/>
      <c r="BP151" s="242"/>
      <c r="BQ151" s="242"/>
      <c r="BR151" s="242"/>
      <c r="BS151" s="242"/>
    </row>
    <row r="152" spans="2:71" ht="15" customHeight="1">
      <c r="B152" s="243"/>
      <c r="C152" s="253" t="s">
        <v>1157</v>
      </c>
      <c r="D152" s="240">
        <v>493</v>
      </c>
      <c r="E152" s="237">
        <v>35756</v>
      </c>
      <c r="F152" s="237">
        <v>487</v>
      </c>
      <c r="G152" s="237">
        <v>25373</v>
      </c>
      <c r="H152" s="237">
        <v>401</v>
      </c>
      <c r="I152" s="237">
        <v>7779</v>
      </c>
      <c r="J152" s="237">
        <v>383</v>
      </c>
      <c r="K152" s="237">
        <v>6734</v>
      </c>
      <c r="L152" s="237">
        <v>50</v>
      </c>
      <c r="M152" s="237">
        <v>778</v>
      </c>
      <c r="N152" s="237">
        <v>14</v>
      </c>
      <c r="O152" s="237">
        <v>267</v>
      </c>
      <c r="P152" s="237">
        <v>382</v>
      </c>
      <c r="Q152" s="237">
        <v>2604</v>
      </c>
      <c r="R152" s="237">
        <v>374</v>
      </c>
      <c r="S152" s="237">
        <v>2211</v>
      </c>
      <c r="T152" s="237">
        <v>1</v>
      </c>
      <c r="U152" s="237">
        <v>40</v>
      </c>
      <c r="V152" s="237">
        <v>1</v>
      </c>
      <c r="W152" s="237">
        <v>6</v>
      </c>
      <c r="X152" s="237">
        <v>199</v>
      </c>
      <c r="Y152" s="237">
        <v>1058</v>
      </c>
      <c r="Z152" s="237">
        <v>53</v>
      </c>
      <c r="AA152" s="241">
        <v>387</v>
      </c>
      <c r="AB152" s="242"/>
      <c r="AC152" s="242"/>
      <c r="AD152" s="242"/>
      <c r="AE152" s="242"/>
      <c r="AF152" s="242"/>
      <c r="AG152" s="242"/>
      <c r="AH152" s="242"/>
      <c r="AI152" s="242"/>
      <c r="AJ152" s="242"/>
      <c r="AK152" s="242"/>
      <c r="AL152" s="242"/>
      <c r="AM152" s="242"/>
      <c r="AN152" s="242"/>
      <c r="AO152" s="242"/>
      <c r="AP152" s="242"/>
      <c r="AQ152" s="242"/>
      <c r="AR152" s="242"/>
      <c r="AS152" s="242"/>
      <c r="AT152" s="242"/>
      <c r="AU152" s="242"/>
      <c r="AV152" s="242"/>
      <c r="AW152" s="242"/>
      <c r="AX152" s="242"/>
      <c r="AY152" s="242"/>
      <c r="AZ152" s="242"/>
      <c r="BA152" s="242"/>
      <c r="BB152" s="242"/>
      <c r="BC152" s="242"/>
      <c r="BD152" s="242"/>
      <c r="BE152" s="242"/>
      <c r="BF152" s="242"/>
      <c r="BG152" s="242"/>
      <c r="BH152" s="242"/>
      <c r="BI152" s="242"/>
      <c r="BJ152" s="242"/>
      <c r="BK152" s="242"/>
      <c r="BL152" s="242"/>
      <c r="BM152" s="242"/>
      <c r="BN152" s="242"/>
      <c r="BO152" s="242"/>
      <c r="BP152" s="242"/>
      <c r="BQ152" s="242"/>
      <c r="BR152" s="242"/>
      <c r="BS152" s="242"/>
    </row>
    <row r="153" spans="2:71" ht="15" customHeight="1">
      <c r="B153" s="243"/>
      <c r="C153" s="253" t="s">
        <v>1158</v>
      </c>
      <c r="D153" s="240">
        <v>470</v>
      </c>
      <c r="E153" s="237">
        <v>62321</v>
      </c>
      <c r="F153" s="237">
        <v>470</v>
      </c>
      <c r="G153" s="237">
        <v>43974</v>
      </c>
      <c r="H153" s="237">
        <v>440</v>
      </c>
      <c r="I153" s="237">
        <v>14293</v>
      </c>
      <c r="J153" s="237">
        <v>402</v>
      </c>
      <c r="K153" s="237">
        <v>11403</v>
      </c>
      <c r="L153" s="237">
        <v>103</v>
      </c>
      <c r="M153" s="237">
        <v>1925</v>
      </c>
      <c r="N153" s="237">
        <v>42</v>
      </c>
      <c r="O153" s="237">
        <v>965</v>
      </c>
      <c r="P153" s="237">
        <v>413</v>
      </c>
      <c r="Q153" s="237">
        <v>4054</v>
      </c>
      <c r="R153" s="237">
        <v>407</v>
      </c>
      <c r="S153" s="237">
        <v>3599</v>
      </c>
      <c r="T153" s="237">
        <v>10</v>
      </c>
      <c r="U153" s="237">
        <v>240</v>
      </c>
      <c r="V153" s="237">
        <v>6</v>
      </c>
      <c r="W153" s="237">
        <v>117</v>
      </c>
      <c r="X153" s="237">
        <v>169</v>
      </c>
      <c r="Y153" s="237">
        <v>1056</v>
      </c>
      <c r="Z153" s="237">
        <v>32</v>
      </c>
      <c r="AA153" s="241">
        <v>338</v>
      </c>
      <c r="AB153" s="242"/>
      <c r="AC153" s="242"/>
      <c r="AD153" s="242"/>
      <c r="AE153" s="242"/>
      <c r="AF153" s="242"/>
      <c r="AG153" s="242"/>
      <c r="AH153" s="242"/>
      <c r="AI153" s="242"/>
      <c r="AJ153" s="242"/>
      <c r="AK153" s="242"/>
      <c r="AL153" s="242"/>
      <c r="AM153" s="242"/>
      <c r="AN153" s="242"/>
      <c r="AO153" s="242"/>
      <c r="AP153" s="242"/>
      <c r="AQ153" s="242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242"/>
      <c r="BD153" s="242"/>
      <c r="BE153" s="242"/>
      <c r="BF153" s="242"/>
      <c r="BG153" s="242"/>
      <c r="BH153" s="242"/>
      <c r="BI153" s="242"/>
      <c r="BJ153" s="242"/>
      <c r="BK153" s="242"/>
      <c r="BL153" s="242"/>
      <c r="BM153" s="242"/>
      <c r="BN153" s="242"/>
      <c r="BO153" s="242"/>
      <c r="BP153" s="242"/>
      <c r="BQ153" s="242"/>
      <c r="BR153" s="242"/>
      <c r="BS153" s="242"/>
    </row>
    <row r="154" spans="2:71" ht="15" customHeight="1">
      <c r="B154" s="243"/>
      <c r="C154" s="253" t="s">
        <v>1159</v>
      </c>
      <c r="D154" s="240">
        <v>30</v>
      </c>
      <c r="E154" s="237">
        <v>6546</v>
      </c>
      <c r="F154" s="237">
        <v>30</v>
      </c>
      <c r="G154" s="237">
        <v>4513</v>
      </c>
      <c r="H154" s="237">
        <v>28</v>
      </c>
      <c r="I154" s="237">
        <v>1677</v>
      </c>
      <c r="J154" s="237">
        <v>26</v>
      </c>
      <c r="K154" s="237">
        <v>1354</v>
      </c>
      <c r="L154" s="237">
        <v>8</v>
      </c>
      <c r="M154" s="237">
        <v>232</v>
      </c>
      <c r="N154" s="237">
        <v>4</v>
      </c>
      <c r="O154" s="237">
        <v>91</v>
      </c>
      <c r="P154" s="237">
        <v>27</v>
      </c>
      <c r="Q154" s="237">
        <v>356</v>
      </c>
      <c r="R154" s="237">
        <v>27</v>
      </c>
      <c r="S154" s="237">
        <v>288</v>
      </c>
      <c r="T154" s="237">
        <v>2</v>
      </c>
      <c r="U154" s="237">
        <v>20</v>
      </c>
      <c r="V154" s="237">
        <v>1</v>
      </c>
      <c r="W154" s="237">
        <v>20</v>
      </c>
      <c r="X154" s="237">
        <v>16</v>
      </c>
      <c r="Y154" s="237">
        <v>126</v>
      </c>
      <c r="Z154" s="237">
        <v>2</v>
      </c>
      <c r="AA154" s="241">
        <v>48</v>
      </c>
      <c r="AB154" s="242"/>
      <c r="AC154" s="242"/>
      <c r="AD154" s="242"/>
      <c r="AE154" s="242"/>
      <c r="AF154" s="242"/>
      <c r="AG154" s="242"/>
      <c r="AH154" s="242"/>
      <c r="AI154" s="242"/>
      <c r="AJ154" s="242"/>
      <c r="AK154" s="242"/>
      <c r="AL154" s="242"/>
      <c r="AM154" s="242"/>
      <c r="AN154" s="242"/>
      <c r="AO154" s="242"/>
      <c r="AP154" s="242"/>
      <c r="AQ154" s="242"/>
      <c r="AR154" s="242"/>
      <c r="AS154" s="242"/>
      <c r="AT154" s="242"/>
      <c r="AU154" s="242"/>
      <c r="AV154" s="242"/>
      <c r="AW154" s="242"/>
      <c r="AX154" s="242"/>
      <c r="AY154" s="242"/>
      <c r="AZ154" s="242"/>
      <c r="BA154" s="242"/>
      <c r="BB154" s="242"/>
      <c r="BC154" s="242"/>
      <c r="BD154" s="242"/>
      <c r="BE154" s="242"/>
      <c r="BF154" s="242"/>
      <c r="BG154" s="242"/>
      <c r="BH154" s="242"/>
      <c r="BI154" s="242"/>
      <c r="BJ154" s="242"/>
      <c r="BK154" s="242"/>
      <c r="BL154" s="242"/>
      <c r="BM154" s="242"/>
      <c r="BN154" s="242"/>
      <c r="BO154" s="242"/>
      <c r="BP154" s="242"/>
      <c r="BQ154" s="242"/>
      <c r="BR154" s="242"/>
      <c r="BS154" s="242"/>
    </row>
    <row r="155" spans="2:71" ht="15" customHeight="1">
      <c r="B155" s="243"/>
      <c r="C155" s="253" t="s">
        <v>1156</v>
      </c>
      <c r="D155" s="240">
        <v>0</v>
      </c>
      <c r="E155" s="237">
        <v>0</v>
      </c>
      <c r="F155" s="237">
        <v>0</v>
      </c>
      <c r="G155" s="237">
        <v>0</v>
      </c>
      <c r="H155" s="237">
        <v>0</v>
      </c>
      <c r="I155" s="237">
        <v>0</v>
      </c>
      <c r="J155" s="237">
        <v>0</v>
      </c>
      <c r="K155" s="237">
        <v>0</v>
      </c>
      <c r="L155" s="237">
        <v>0</v>
      </c>
      <c r="M155" s="237">
        <v>0</v>
      </c>
      <c r="N155" s="237">
        <v>0</v>
      </c>
      <c r="O155" s="237">
        <v>0</v>
      </c>
      <c r="P155" s="237">
        <v>0</v>
      </c>
      <c r="Q155" s="237">
        <v>0</v>
      </c>
      <c r="R155" s="237">
        <v>0</v>
      </c>
      <c r="S155" s="237">
        <v>0</v>
      </c>
      <c r="T155" s="237">
        <v>0</v>
      </c>
      <c r="U155" s="237">
        <v>0</v>
      </c>
      <c r="V155" s="237">
        <v>0</v>
      </c>
      <c r="W155" s="237">
        <v>0</v>
      </c>
      <c r="X155" s="237">
        <v>0</v>
      </c>
      <c r="Y155" s="237">
        <v>0</v>
      </c>
      <c r="Z155" s="237">
        <v>0</v>
      </c>
      <c r="AA155" s="241">
        <v>0</v>
      </c>
      <c r="AB155" s="242"/>
      <c r="AC155" s="242"/>
      <c r="AD155" s="242"/>
      <c r="AE155" s="242"/>
      <c r="AF155" s="242"/>
      <c r="AG155" s="242"/>
      <c r="AH155" s="242"/>
      <c r="AI155" s="242"/>
      <c r="AJ155" s="242"/>
      <c r="AK155" s="242"/>
      <c r="AL155" s="242"/>
      <c r="AM155" s="242"/>
      <c r="AN155" s="242"/>
      <c r="AO155" s="242"/>
      <c r="AP155" s="242"/>
      <c r="AQ155" s="242"/>
      <c r="AR155" s="242"/>
      <c r="AS155" s="242"/>
      <c r="AT155" s="242"/>
      <c r="AU155" s="242"/>
      <c r="AV155" s="242"/>
      <c r="AW155" s="242"/>
      <c r="AX155" s="242"/>
      <c r="AY155" s="242"/>
      <c r="AZ155" s="242"/>
      <c r="BA155" s="242"/>
      <c r="BB155" s="242"/>
      <c r="BC155" s="242"/>
      <c r="BD155" s="242"/>
      <c r="BE155" s="242"/>
      <c r="BF155" s="242"/>
      <c r="BG155" s="242"/>
      <c r="BH155" s="242"/>
      <c r="BI155" s="242"/>
      <c r="BJ155" s="242"/>
      <c r="BK155" s="242"/>
      <c r="BL155" s="242"/>
      <c r="BM155" s="242"/>
      <c r="BN155" s="242"/>
      <c r="BO155" s="242"/>
      <c r="BP155" s="242"/>
      <c r="BQ155" s="242"/>
      <c r="BR155" s="242"/>
      <c r="BS155" s="242"/>
    </row>
    <row r="156" spans="2:71" ht="8.25" customHeight="1">
      <c r="B156" s="243"/>
      <c r="C156" s="253"/>
      <c r="D156" s="240"/>
      <c r="E156" s="237"/>
      <c r="F156" s="237"/>
      <c r="G156" s="237"/>
      <c r="H156" s="237"/>
      <c r="I156" s="237"/>
      <c r="J156" s="237"/>
      <c r="K156" s="237"/>
      <c r="L156" s="237"/>
      <c r="M156" s="237"/>
      <c r="N156" s="237"/>
      <c r="O156" s="237"/>
      <c r="P156" s="237"/>
      <c r="Q156" s="237"/>
      <c r="R156" s="237"/>
      <c r="S156" s="237"/>
      <c r="T156" s="237"/>
      <c r="U156" s="237"/>
      <c r="V156" s="237"/>
      <c r="W156" s="237"/>
      <c r="X156" s="237"/>
      <c r="Y156" s="237"/>
      <c r="Z156" s="237"/>
      <c r="AA156" s="241"/>
      <c r="AB156" s="242"/>
      <c r="AC156" s="242"/>
      <c r="AD156" s="242"/>
      <c r="AE156" s="242"/>
      <c r="AF156" s="242"/>
      <c r="AG156" s="242"/>
      <c r="AH156" s="242"/>
      <c r="AI156" s="242"/>
      <c r="AJ156" s="242"/>
      <c r="AK156" s="242"/>
      <c r="AL156" s="242"/>
      <c r="AM156" s="242"/>
      <c r="AN156" s="242"/>
      <c r="AO156" s="242"/>
      <c r="AP156" s="242"/>
      <c r="AQ156" s="242"/>
      <c r="AR156" s="242"/>
      <c r="AS156" s="242"/>
      <c r="AT156" s="242"/>
      <c r="AU156" s="242"/>
      <c r="AV156" s="242"/>
      <c r="AW156" s="242"/>
      <c r="AX156" s="242"/>
      <c r="AY156" s="242"/>
      <c r="AZ156" s="242"/>
      <c r="BA156" s="242"/>
      <c r="BB156" s="242"/>
      <c r="BC156" s="242"/>
      <c r="BD156" s="242"/>
      <c r="BE156" s="242"/>
      <c r="BF156" s="242"/>
      <c r="BG156" s="242"/>
      <c r="BH156" s="242"/>
      <c r="BI156" s="242"/>
      <c r="BJ156" s="242"/>
      <c r="BK156" s="242"/>
      <c r="BL156" s="242"/>
      <c r="BM156" s="242"/>
      <c r="BN156" s="242"/>
      <c r="BO156" s="242"/>
      <c r="BP156" s="242"/>
      <c r="BQ156" s="242"/>
      <c r="BR156" s="242"/>
      <c r="BS156" s="242"/>
    </row>
    <row r="157" spans="2:27" s="254" customFormat="1" ht="15" customHeight="1">
      <c r="B157" s="1284" t="s">
        <v>973</v>
      </c>
      <c r="C157" s="1285"/>
      <c r="D157" s="249">
        <v>2652</v>
      </c>
      <c r="E157" s="250">
        <v>238958</v>
      </c>
      <c r="F157" s="93">
        <v>2586</v>
      </c>
      <c r="G157" s="93">
        <v>190565</v>
      </c>
      <c r="H157" s="93">
        <v>1518</v>
      </c>
      <c r="I157" s="250">
        <v>30719</v>
      </c>
      <c r="J157" s="93">
        <v>1366</v>
      </c>
      <c r="K157" s="93">
        <v>24545</v>
      </c>
      <c r="L157" s="93">
        <v>327</v>
      </c>
      <c r="M157" s="93">
        <v>4282</v>
      </c>
      <c r="N157" s="93">
        <v>73</v>
      </c>
      <c r="O157" s="93">
        <v>1892</v>
      </c>
      <c r="P157" s="93">
        <v>2153</v>
      </c>
      <c r="Q157" s="250">
        <v>17674</v>
      </c>
      <c r="R157" s="93">
        <v>2123</v>
      </c>
      <c r="S157" s="93">
        <v>15995</v>
      </c>
      <c r="T157" s="93">
        <v>32</v>
      </c>
      <c r="U157" s="93">
        <v>268</v>
      </c>
      <c r="V157" s="93">
        <v>20</v>
      </c>
      <c r="W157" s="93">
        <v>201</v>
      </c>
      <c r="X157" s="93">
        <v>1205</v>
      </c>
      <c r="Y157" s="93">
        <v>8567</v>
      </c>
      <c r="Z157" s="250">
        <v>213</v>
      </c>
      <c r="AA157" s="251">
        <v>1478</v>
      </c>
    </row>
    <row r="158" spans="2:71" ht="15" customHeight="1">
      <c r="B158" s="243"/>
      <c r="C158" s="253" t="s">
        <v>1152</v>
      </c>
      <c r="D158" s="240">
        <v>761</v>
      </c>
      <c r="E158" s="237">
        <v>22601</v>
      </c>
      <c r="F158" s="237">
        <v>701</v>
      </c>
      <c r="G158" s="237">
        <v>17890</v>
      </c>
      <c r="H158" s="237">
        <v>196</v>
      </c>
      <c r="I158" s="237">
        <v>1957</v>
      </c>
      <c r="J158" s="237">
        <v>177</v>
      </c>
      <c r="K158" s="237">
        <v>1732</v>
      </c>
      <c r="L158" s="237">
        <v>24</v>
      </c>
      <c r="M158" s="237">
        <v>198</v>
      </c>
      <c r="N158" s="237">
        <v>1</v>
      </c>
      <c r="O158" s="237">
        <v>27</v>
      </c>
      <c r="P158" s="237">
        <v>519</v>
      </c>
      <c r="Q158" s="237">
        <v>2754</v>
      </c>
      <c r="R158" s="237">
        <v>506</v>
      </c>
      <c r="S158" s="237">
        <v>2382</v>
      </c>
      <c r="T158" s="237">
        <v>0</v>
      </c>
      <c r="U158" s="237">
        <v>0</v>
      </c>
      <c r="V158" s="237">
        <v>1</v>
      </c>
      <c r="W158" s="237">
        <v>2</v>
      </c>
      <c r="X158" s="237">
        <v>213</v>
      </c>
      <c r="Y158" s="237">
        <v>966</v>
      </c>
      <c r="Z158" s="237">
        <v>69</v>
      </c>
      <c r="AA158" s="241">
        <v>370</v>
      </c>
      <c r="AB158" s="242"/>
      <c r="AC158" s="242"/>
      <c r="AD158" s="242"/>
      <c r="AE158" s="242"/>
      <c r="AF158" s="242"/>
      <c r="AG158" s="242"/>
      <c r="AH158" s="242"/>
      <c r="AI158" s="242"/>
      <c r="AJ158" s="242"/>
      <c r="AK158" s="242"/>
      <c r="AL158" s="242"/>
      <c r="AM158" s="242"/>
      <c r="AN158" s="242"/>
      <c r="AO158" s="242"/>
      <c r="AP158" s="242"/>
      <c r="AQ158" s="242"/>
      <c r="AR158" s="242"/>
      <c r="AS158" s="242"/>
      <c r="AT158" s="242"/>
      <c r="AU158" s="242"/>
      <c r="AV158" s="242"/>
      <c r="AW158" s="242"/>
      <c r="AX158" s="242"/>
      <c r="AY158" s="242"/>
      <c r="AZ158" s="242"/>
      <c r="BA158" s="242"/>
      <c r="BB158" s="242"/>
      <c r="BC158" s="242"/>
      <c r="BD158" s="242"/>
      <c r="BE158" s="242"/>
      <c r="BF158" s="242"/>
      <c r="BG158" s="242"/>
      <c r="BH158" s="242"/>
      <c r="BI158" s="242"/>
      <c r="BJ158" s="242"/>
      <c r="BK158" s="242"/>
      <c r="BL158" s="242"/>
      <c r="BM158" s="242"/>
      <c r="BN158" s="242"/>
      <c r="BO158" s="242"/>
      <c r="BP158" s="242"/>
      <c r="BQ158" s="242"/>
      <c r="BR158" s="242"/>
      <c r="BS158" s="242"/>
    </row>
    <row r="159" spans="2:71" ht="15" customHeight="1">
      <c r="B159" s="243"/>
      <c r="C159" s="253" t="s">
        <v>1157</v>
      </c>
      <c r="D159" s="240">
        <v>801</v>
      </c>
      <c r="E159" s="237">
        <v>58954</v>
      </c>
      <c r="F159" s="237">
        <v>800</v>
      </c>
      <c r="G159" s="237">
        <v>47840</v>
      </c>
      <c r="H159" s="237">
        <v>445</v>
      </c>
      <c r="I159" s="237">
        <v>6415</v>
      </c>
      <c r="J159" s="237">
        <v>400</v>
      </c>
      <c r="K159" s="237">
        <v>5454</v>
      </c>
      <c r="L159" s="237">
        <v>76</v>
      </c>
      <c r="M159" s="237">
        <v>758</v>
      </c>
      <c r="N159" s="237">
        <v>12</v>
      </c>
      <c r="O159" s="237">
        <v>203</v>
      </c>
      <c r="P159" s="237">
        <v>671</v>
      </c>
      <c r="Q159" s="237">
        <v>4699</v>
      </c>
      <c r="R159" s="237">
        <v>662</v>
      </c>
      <c r="S159" s="237">
        <v>4189</v>
      </c>
      <c r="T159" s="237">
        <v>6</v>
      </c>
      <c r="U159" s="237">
        <v>41</v>
      </c>
      <c r="V159" s="237">
        <v>7</v>
      </c>
      <c r="W159" s="237">
        <v>68</v>
      </c>
      <c r="X159" s="237">
        <v>418</v>
      </c>
      <c r="Y159" s="237">
        <v>2629</v>
      </c>
      <c r="Z159" s="237">
        <v>64</v>
      </c>
      <c r="AA159" s="241">
        <v>442</v>
      </c>
      <c r="AB159" s="242"/>
      <c r="AC159" s="242"/>
      <c r="AD159" s="242"/>
      <c r="AE159" s="242"/>
      <c r="AF159" s="242"/>
      <c r="AG159" s="242"/>
      <c r="AH159" s="242"/>
      <c r="AI159" s="242"/>
      <c r="AJ159" s="242"/>
      <c r="AK159" s="242"/>
      <c r="AL159" s="242"/>
      <c r="AM159" s="242"/>
      <c r="AN159" s="242"/>
      <c r="AO159" s="242"/>
      <c r="AP159" s="242"/>
      <c r="AQ159" s="242"/>
      <c r="AR159" s="242"/>
      <c r="AS159" s="242"/>
      <c r="AT159" s="242"/>
      <c r="AU159" s="242"/>
      <c r="AV159" s="242"/>
      <c r="AW159" s="242"/>
      <c r="AX159" s="242"/>
      <c r="AY159" s="242"/>
      <c r="AZ159" s="242"/>
      <c r="BA159" s="242"/>
      <c r="BB159" s="242"/>
      <c r="BC159" s="242"/>
      <c r="BD159" s="242"/>
      <c r="BE159" s="242"/>
      <c r="BF159" s="242"/>
      <c r="BG159" s="242"/>
      <c r="BH159" s="242"/>
      <c r="BI159" s="242"/>
      <c r="BJ159" s="242"/>
      <c r="BK159" s="242"/>
      <c r="BL159" s="242"/>
      <c r="BM159" s="242"/>
      <c r="BN159" s="242"/>
      <c r="BO159" s="242"/>
      <c r="BP159" s="242"/>
      <c r="BQ159" s="242"/>
      <c r="BR159" s="242"/>
      <c r="BS159" s="242"/>
    </row>
    <row r="160" spans="2:71" ht="15" customHeight="1">
      <c r="B160" s="243"/>
      <c r="C160" s="253" t="s">
        <v>1158</v>
      </c>
      <c r="D160" s="240">
        <v>1011</v>
      </c>
      <c r="E160" s="237">
        <v>140413</v>
      </c>
      <c r="F160" s="237">
        <v>1010</v>
      </c>
      <c r="G160" s="237">
        <v>111224</v>
      </c>
      <c r="H160" s="237">
        <v>811</v>
      </c>
      <c r="I160" s="237">
        <v>19926</v>
      </c>
      <c r="J160" s="237">
        <v>729</v>
      </c>
      <c r="K160" s="237">
        <v>15530</v>
      </c>
      <c r="L160" s="237">
        <v>211</v>
      </c>
      <c r="M160" s="237">
        <v>2951</v>
      </c>
      <c r="N160" s="237">
        <v>55</v>
      </c>
      <c r="O160" s="237">
        <v>1445</v>
      </c>
      <c r="P160" s="237">
        <v>894</v>
      </c>
      <c r="Q160" s="237">
        <v>9263</v>
      </c>
      <c r="R160" s="237">
        <v>886</v>
      </c>
      <c r="S160" s="237">
        <v>8564</v>
      </c>
      <c r="T160" s="237">
        <v>22</v>
      </c>
      <c r="U160" s="237">
        <v>180</v>
      </c>
      <c r="V160" s="237">
        <v>12</v>
      </c>
      <c r="W160" s="237">
        <v>131</v>
      </c>
      <c r="X160" s="237">
        <v>530</v>
      </c>
      <c r="Y160" s="237">
        <v>4506</v>
      </c>
      <c r="Z160" s="237">
        <v>73</v>
      </c>
      <c r="AA160" s="241">
        <v>568</v>
      </c>
      <c r="AB160" s="242"/>
      <c r="AC160" s="242"/>
      <c r="AD160" s="242"/>
      <c r="AE160" s="242"/>
      <c r="AF160" s="242"/>
      <c r="AG160" s="242"/>
      <c r="AH160" s="242"/>
      <c r="AI160" s="242"/>
      <c r="AJ160" s="242"/>
      <c r="AK160" s="242"/>
      <c r="AL160" s="242"/>
      <c r="AM160" s="242"/>
      <c r="AN160" s="242"/>
      <c r="AO160" s="242"/>
      <c r="AP160" s="242"/>
      <c r="AQ160" s="242"/>
      <c r="AR160" s="242"/>
      <c r="AS160" s="242"/>
      <c r="AT160" s="242"/>
      <c r="AU160" s="242"/>
      <c r="AV160" s="242"/>
      <c r="AW160" s="242"/>
      <c r="AX160" s="242"/>
      <c r="AY160" s="242"/>
      <c r="AZ160" s="242"/>
      <c r="BA160" s="242"/>
      <c r="BB160" s="242"/>
      <c r="BC160" s="242"/>
      <c r="BD160" s="242"/>
      <c r="BE160" s="242"/>
      <c r="BF160" s="242"/>
      <c r="BG160" s="242"/>
      <c r="BH160" s="242"/>
      <c r="BI160" s="242"/>
      <c r="BJ160" s="242"/>
      <c r="BK160" s="242"/>
      <c r="BL160" s="242"/>
      <c r="BM160" s="242"/>
      <c r="BN160" s="242"/>
      <c r="BO160" s="242"/>
      <c r="BP160" s="242"/>
      <c r="BQ160" s="242"/>
      <c r="BR160" s="242"/>
      <c r="BS160" s="242"/>
    </row>
    <row r="161" spans="2:71" ht="15" customHeight="1">
      <c r="B161" s="243"/>
      <c r="C161" s="253" t="s">
        <v>1159</v>
      </c>
      <c r="D161" s="240">
        <v>74</v>
      </c>
      <c r="E161" s="237">
        <v>16611</v>
      </c>
      <c r="F161" s="237">
        <v>74</v>
      </c>
      <c r="G161" s="237">
        <v>13269</v>
      </c>
      <c r="H161" s="237">
        <v>62</v>
      </c>
      <c r="I161" s="237">
        <v>2388</v>
      </c>
      <c r="J161" s="237">
        <v>56</v>
      </c>
      <c r="K161" s="237">
        <v>1796</v>
      </c>
      <c r="L161" s="237">
        <v>16</v>
      </c>
      <c r="M161" s="237">
        <v>375</v>
      </c>
      <c r="N161" s="237">
        <v>5</v>
      </c>
      <c r="O161" s="237">
        <v>217</v>
      </c>
      <c r="P161" s="237">
        <v>67</v>
      </c>
      <c r="Q161" s="237">
        <v>954</v>
      </c>
      <c r="R161" s="237">
        <v>67</v>
      </c>
      <c r="S161" s="237">
        <v>856</v>
      </c>
      <c r="T161" s="237">
        <v>4</v>
      </c>
      <c r="U161" s="237">
        <v>47</v>
      </c>
      <c r="V161" s="237">
        <v>0</v>
      </c>
      <c r="W161" s="237">
        <v>0</v>
      </c>
      <c r="X161" s="237">
        <v>44</v>
      </c>
      <c r="Y161" s="237">
        <v>466</v>
      </c>
      <c r="Z161" s="237">
        <v>7</v>
      </c>
      <c r="AA161" s="241">
        <v>98</v>
      </c>
      <c r="AB161" s="242"/>
      <c r="AC161" s="242"/>
      <c r="AD161" s="242"/>
      <c r="AE161" s="242"/>
      <c r="AF161" s="242"/>
      <c r="AG161" s="242"/>
      <c r="AH161" s="242"/>
      <c r="AI161" s="242"/>
      <c r="AJ161" s="242"/>
      <c r="AK161" s="242"/>
      <c r="AL161" s="242"/>
      <c r="AM161" s="242"/>
      <c r="AN161" s="242"/>
      <c r="AO161" s="242"/>
      <c r="AP161" s="242"/>
      <c r="AQ161" s="242"/>
      <c r="AR161" s="242"/>
      <c r="AS161" s="242"/>
      <c r="AT161" s="242"/>
      <c r="AU161" s="242"/>
      <c r="AV161" s="242"/>
      <c r="AW161" s="242"/>
      <c r="AX161" s="242"/>
      <c r="AY161" s="242"/>
      <c r="AZ161" s="242"/>
      <c r="BA161" s="242"/>
      <c r="BB161" s="242"/>
      <c r="BC161" s="242"/>
      <c r="BD161" s="242"/>
      <c r="BE161" s="242"/>
      <c r="BF161" s="242"/>
      <c r="BG161" s="242"/>
      <c r="BH161" s="242"/>
      <c r="BI161" s="242"/>
      <c r="BJ161" s="242"/>
      <c r="BK161" s="242"/>
      <c r="BL161" s="242"/>
      <c r="BM161" s="242"/>
      <c r="BN161" s="242"/>
      <c r="BO161" s="242"/>
      <c r="BP161" s="242"/>
      <c r="BQ161" s="242"/>
      <c r="BR161" s="242"/>
      <c r="BS161" s="242"/>
    </row>
    <row r="162" spans="2:71" ht="15" customHeight="1">
      <c r="B162" s="243"/>
      <c r="C162" s="253" t="s">
        <v>1156</v>
      </c>
      <c r="D162" s="240">
        <v>1</v>
      </c>
      <c r="E162" s="237">
        <v>359</v>
      </c>
      <c r="F162" s="237">
        <v>1</v>
      </c>
      <c r="G162" s="237">
        <v>342</v>
      </c>
      <c r="H162" s="237">
        <v>1</v>
      </c>
      <c r="I162" s="237">
        <v>15</v>
      </c>
      <c r="J162" s="237">
        <v>1</v>
      </c>
      <c r="K162" s="237">
        <v>15</v>
      </c>
      <c r="L162" s="237">
        <v>0</v>
      </c>
      <c r="M162" s="237">
        <v>0</v>
      </c>
      <c r="N162" s="237">
        <v>0</v>
      </c>
      <c r="O162" s="237">
        <v>0</v>
      </c>
      <c r="P162" s="237">
        <v>1</v>
      </c>
      <c r="Q162" s="237">
        <v>2</v>
      </c>
      <c r="R162" s="237">
        <v>1</v>
      </c>
      <c r="S162" s="237">
        <v>2</v>
      </c>
      <c r="T162" s="237">
        <v>0</v>
      </c>
      <c r="U162" s="237">
        <v>0</v>
      </c>
      <c r="V162" s="237">
        <v>0</v>
      </c>
      <c r="W162" s="237">
        <v>0</v>
      </c>
      <c r="X162" s="237">
        <v>0</v>
      </c>
      <c r="Y162" s="237">
        <v>0</v>
      </c>
      <c r="Z162" s="237">
        <v>0</v>
      </c>
      <c r="AA162" s="241">
        <v>0</v>
      </c>
      <c r="AB162" s="242"/>
      <c r="AC162" s="242"/>
      <c r="AD162" s="242"/>
      <c r="AE162" s="242"/>
      <c r="AF162" s="242"/>
      <c r="AG162" s="242"/>
      <c r="AH162" s="242"/>
      <c r="AI162" s="242"/>
      <c r="AJ162" s="242"/>
      <c r="AK162" s="242"/>
      <c r="AL162" s="242"/>
      <c r="AM162" s="242"/>
      <c r="AN162" s="242"/>
      <c r="AO162" s="242"/>
      <c r="AP162" s="242"/>
      <c r="AQ162" s="242"/>
      <c r="AR162" s="242"/>
      <c r="AS162" s="242"/>
      <c r="AT162" s="242"/>
      <c r="AU162" s="242"/>
      <c r="AV162" s="242"/>
      <c r="AW162" s="242"/>
      <c r="AX162" s="242"/>
      <c r="AY162" s="242"/>
      <c r="AZ162" s="242"/>
      <c r="BA162" s="242"/>
      <c r="BB162" s="242"/>
      <c r="BC162" s="242"/>
      <c r="BD162" s="242"/>
      <c r="BE162" s="242"/>
      <c r="BF162" s="242"/>
      <c r="BG162" s="242"/>
      <c r="BH162" s="242"/>
      <c r="BI162" s="242"/>
      <c r="BJ162" s="242"/>
      <c r="BK162" s="242"/>
      <c r="BL162" s="242"/>
      <c r="BM162" s="242"/>
      <c r="BN162" s="242"/>
      <c r="BO162" s="242"/>
      <c r="BP162" s="242"/>
      <c r="BQ162" s="242"/>
      <c r="BR162" s="242"/>
      <c r="BS162" s="242"/>
    </row>
    <row r="163" spans="2:71" ht="8.25" customHeight="1">
      <c r="B163" s="243"/>
      <c r="C163" s="253"/>
      <c r="D163" s="240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  <c r="V163" s="237"/>
      <c r="W163" s="237"/>
      <c r="X163" s="237"/>
      <c r="Y163" s="237"/>
      <c r="Z163" s="237"/>
      <c r="AA163" s="241"/>
      <c r="AB163" s="242"/>
      <c r="AC163" s="242"/>
      <c r="AD163" s="242"/>
      <c r="AE163" s="242"/>
      <c r="AF163" s="242"/>
      <c r="AG163" s="242"/>
      <c r="AH163" s="242"/>
      <c r="AI163" s="242"/>
      <c r="AJ163" s="242"/>
      <c r="AK163" s="242"/>
      <c r="AL163" s="242"/>
      <c r="AM163" s="242"/>
      <c r="AN163" s="242"/>
      <c r="AO163" s="242"/>
      <c r="AP163" s="242"/>
      <c r="AQ163" s="242"/>
      <c r="AR163" s="242"/>
      <c r="AS163" s="242"/>
      <c r="AT163" s="242"/>
      <c r="AU163" s="242"/>
      <c r="AV163" s="242"/>
      <c r="AW163" s="242"/>
      <c r="AX163" s="242"/>
      <c r="AY163" s="242"/>
      <c r="AZ163" s="242"/>
      <c r="BA163" s="242"/>
      <c r="BB163" s="242"/>
      <c r="BC163" s="242"/>
      <c r="BD163" s="242"/>
      <c r="BE163" s="242"/>
      <c r="BF163" s="242"/>
      <c r="BG163" s="242"/>
      <c r="BH163" s="242"/>
      <c r="BI163" s="242"/>
      <c r="BJ163" s="242"/>
      <c r="BK163" s="242"/>
      <c r="BL163" s="242"/>
      <c r="BM163" s="242"/>
      <c r="BN163" s="242"/>
      <c r="BO163" s="242"/>
      <c r="BP163" s="242"/>
      <c r="BQ163" s="242"/>
      <c r="BR163" s="242"/>
      <c r="BS163" s="242"/>
    </row>
    <row r="164" spans="2:27" s="254" customFormat="1" ht="15" customHeight="1">
      <c r="B164" s="1284" t="s">
        <v>974</v>
      </c>
      <c r="C164" s="1285"/>
      <c r="D164" s="249">
        <v>1570</v>
      </c>
      <c r="E164" s="250">
        <v>102006</v>
      </c>
      <c r="F164" s="93">
        <v>1508</v>
      </c>
      <c r="G164" s="93">
        <v>71813</v>
      </c>
      <c r="H164" s="93">
        <v>440</v>
      </c>
      <c r="I164" s="250">
        <v>7770</v>
      </c>
      <c r="J164" s="93">
        <v>207</v>
      </c>
      <c r="K164" s="93">
        <v>3697</v>
      </c>
      <c r="L164" s="93">
        <v>245</v>
      </c>
      <c r="M164" s="93">
        <v>3148</v>
      </c>
      <c r="N164" s="93">
        <v>51</v>
      </c>
      <c r="O164" s="93">
        <v>925</v>
      </c>
      <c r="P164" s="93">
        <v>1502</v>
      </c>
      <c r="Q164" s="250">
        <v>22423</v>
      </c>
      <c r="R164" s="93">
        <v>1476</v>
      </c>
      <c r="S164" s="93">
        <v>18507</v>
      </c>
      <c r="T164" s="93">
        <v>63</v>
      </c>
      <c r="U164" s="93">
        <v>802</v>
      </c>
      <c r="V164" s="93">
        <v>62</v>
      </c>
      <c r="W164" s="93">
        <v>698</v>
      </c>
      <c r="X164" s="93">
        <v>1000</v>
      </c>
      <c r="Y164" s="93">
        <v>9120</v>
      </c>
      <c r="Z164" s="250">
        <v>361</v>
      </c>
      <c r="AA164" s="251">
        <v>3221</v>
      </c>
    </row>
    <row r="165" spans="2:71" ht="15" customHeight="1">
      <c r="B165" s="243"/>
      <c r="C165" s="253" t="s">
        <v>1152</v>
      </c>
      <c r="D165" s="240">
        <v>589</v>
      </c>
      <c r="E165" s="237">
        <v>17606</v>
      </c>
      <c r="F165" s="237">
        <v>537</v>
      </c>
      <c r="G165" s="237">
        <v>13085</v>
      </c>
      <c r="H165" s="237">
        <v>53</v>
      </c>
      <c r="I165" s="237">
        <v>508</v>
      </c>
      <c r="J165" s="237">
        <v>29</v>
      </c>
      <c r="K165" s="237">
        <v>268</v>
      </c>
      <c r="L165" s="237">
        <v>21</v>
      </c>
      <c r="M165" s="237">
        <v>190</v>
      </c>
      <c r="N165" s="237">
        <v>4</v>
      </c>
      <c r="O165" s="237">
        <v>50</v>
      </c>
      <c r="P165" s="237">
        <v>533</v>
      </c>
      <c r="Q165" s="237">
        <v>4013</v>
      </c>
      <c r="R165" s="237">
        <v>514</v>
      </c>
      <c r="S165" s="237">
        <v>3205</v>
      </c>
      <c r="T165" s="237">
        <v>3</v>
      </c>
      <c r="U165" s="237">
        <v>8</v>
      </c>
      <c r="V165" s="237">
        <v>1</v>
      </c>
      <c r="W165" s="237">
        <v>5</v>
      </c>
      <c r="X165" s="237">
        <v>236</v>
      </c>
      <c r="Y165" s="237">
        <v>1118</v>
      </c>
      <c r="Z165" s="237">
        <v>117</v>
      </c>
      <c r="AA165" s="241">
        <v>803</v>
      </c>
      <c r="AB165" s="242"/>
      <c r="AC165" s="242"/>
      <c r="AD165" s="242"/>
      <c r="AE165" s="242"/>
      <c r="AF165" s="242"/>
      <c r="AG165" s="242"/>
      <c r="AH165" s="242"/>
      <c r="AI165" s="242"/>
      <c r="AJ165" s="242"/>
      <c r="AK165" s="242"/>
      <c r="AL165" s="242"/>
      <c r="AM165" s="242"/>
      <c r="AN165" s="242"/>
      <c r="AO165" s="242"/>
      <c r="AP165" s="242"/>
      <c r="AQ165" s="242"/>
      <c r="AR165" s="242"/>
      <c r="AS165" s="242"/>
      <c r="AT165" s="242"/>
      <c r="AU165" s="242"/>
      <c r="AV165" s="242"/>
      <c r="AW165" s="242"/>
      <c r="AX165" s="242"/>
      <c r="AY165" s="242"/>
      <c r="AZ165" s="242"/>
      <c r="BA165" s="242"/>
      <c r="BB165" s="242"/>
      <c r="BC165" s="242"/>
      <c r="BD165" s="242"/>
      <c r="BE165" s="242"/>
      <c r="BF165" s="242"/>
      <c r="BG165" s="242"/>
      <c r="BH165" s="242"/>
      <c r="BI165" s="242"/>
      <c r="BJ165" s="242"/>
      <c r="BK165" s="242"/>
      <c r="BL165" s="242"/>
      <c r="BM165" s="242"/>
      <c r="BN165" s="242"/>
      <c r="BO165" s="242"/>
      <c r="BP165" s="242"/>
      <c r="BQ165" s="242"/>
      <c r="BR165" s="242"/>
      <c r="BS165" s="242"/>
    </row>
    <row r="166" spans="2:71" ht="15" customHeight="1">
      <c r="B166" s="243"/>
      <c r="C166" s="253" t="s">
        <v>1157</v>
      </c>
      <c r="D166" s="240">
        <v>715</v>
      </c>
      <c r="E166" s="237">
        <v>51123</v>
      </c>
      <c r="F166" s="237">
        <v>709</v>
      </c>
      <c r="G166" s="237">
        <v>36750</v>
      </c>
      <c r="H166" s="237">
        <v>233</v>
      </c>
      <c r="I166" s="237">
        <v>3076</v>
      </c>
      <c r="J166" s="237">
        <v>106</v>
      </c>
      <c r="K166" s="237">
        <v>1337</v>
      </c>
      <c r="L166" s="237">
        <v>134</v>
      </c>
      <c r="M166" s="237">
        <v>1418</v>
      </c>
      <c r="N166" s="237">
        <v>20</v>
      </c>
      <c r="O166" s="237">
        <v>321</v>
      </c>
      <c r="P166" s="237">
        <v>705</v>
      </c>
      <c r="Q166" s="237">
        <v>11297</v>
      </c>
      <c r="R166" s="237">
        <v>700</v>
      </c>
      <c r="S166" s="237">
        <v>9216</v>
      </c>
      <c r="T166" s="237">
        <v>30</v>
      </c>
      <c r="U166" s="237">
        <v>329</v>
      </c>
      <c r="V166" s="237">
        <v>32</v>
      </c>
      <c r="W166" s="237">
        <v>367</v>
      </c>
      <c r="X166" s="237">
        <v>552</v>
      </c>
      <c r="Y166" s="237">
        <v>4158</v>
      </c>
      <c r="Z166" s="237">
        <v>177</v>
      </c>
      <c r="AA166" s="241">
        <v>1714</v>
      </c>
      <c r="AB166" s="242"/>
      <c r="AC166" s="242"/>
      <c r="AD166" s="242"/>
      <c r="AE166" s="242"/>
      <c r="AF166" s="242"/>
      <c r="AG166" s="242"/>
      <c r="AH166" s="242"/>
      <c r="AI166" s="242"/>
      <c r="AJ166" s="242"/>
      <c r="AK166" s="242"/>
      <c r="AL166" s="242"/>
      <c r="AM166" s="242"/>
      <c r="AN166" s="242"/>
      <c r="AO166" s="242"/>
      <c r="AP166" s="242"/>
      <c r="AQ166" s="242"/>
      <c r="AR166" s="242"/>
      <c r="AS166" s="242"/>
      <c r="AT166" s="242"/>
      <c r="AU166" s="242"/>
      <c r="AV166" s="242"/>
      <c r="AW166" s="242"/>
      <c r="AX166" s="242"/>
      <c r="AY166" s="242"/>
      <c r="AZ166" s="242"/>
      <c r="BA166" s="242"/>
      <c r="BB166" s="242"/>
      <c r="BC166" s="242"/>
      <c r="BD166" s="242"/>
      <c r="BE166" s="242"/>
      <c r="BF166" s="242"/>
      <c r="BG166" s="242"/>
      <c r="BH166" s="242"/>
      <c r="BI166" s="242"/>
      <c r="BJ166" s="242"/>
      <c r="BK166" s="242"/>
      <c r="BL166" s="242"/>
      <c r="BM166" s="242"/>
      <c r="BN166" s="242"/>
      <c r="BO166" s="242"/>
      <c r="BP166" s="242"/>
      <c r="BQ166" s="242"/>
      <c r="BR166" s="242"/>
      <c r="BS166" s="242"/>
    </row>
    <row r="167" spans="2:71" ht="15" customHeight="1">
      <c r="B167" s="243"/>
      <c r="C167" s="253" t="s">
        <v>1158</v>
      </c>
      <c r="D167" s="240">
        <v>256</v>
      </c>
      <c r="E167" s="237">
        <v>31222</v>
      </c>
      <c r="F167" s="237">
        <v>253</v>
      </c>
      <c r="G167" s="237">
        <v>20563</v>
      </c>
      <c r="H167" s="237">
        <v>152</v>
      </c>
      <c r="I167" s="237">
        <v>4167</v>
      </c>
      <c r="J167" s="237">
        <v>70</v>
      </c>
      <c r="K167" s="237">
        <v>2073</v>
      </c>
      <c r="L167" s="237">
        <v>90</v>
      </c>
      <c r="M167" s="237">
        <v>1540</v>
      </c>
      <c r="N167" s="237">
        <v>27</v>
      </c>
      <c r="O167" s="237">
        <v>554</v>
      </c>
      <c r="P167" s="237">
        <v>255</v>
      </c>
      <c r="Q167" s="237">
        <v>6492</v>
      </c>
      <c r="R167" s="237">
        <v>254</v>
      </c>
      <c r="S167" s="237">
        <v>5518</v>
      </c>
      <c r="T167" s="237">
        <v>23</v>
      </c>
      <c r="U167" s="237">
        <v>295</v>
      </c>
      <c r="V167" s="237">
        <v>28</v>
      </c>
      <c r="W167" s="237">
        <v>313</v>
      </c>
      <c r="X167" s="237">
        <v>204</v>
      </c>
      <c r="Y167" s="237">
        <v>2905</v>
      </c>
      <c r="Z167" s="237">
        <v>64</v>
      </c>
      <c r="AA167" s="241">
        <v>661</v>
      </c>
      <c r="AB167" s="242"/>
      <c r="AC167" s="242"/>
      <c r="AD167" s="242"/>
      <c r="AE167" s="242"/>
      <c r="AF167" s="242"/>
      <c r="AG167" s="242"/>
      <c r="AH167" s="242"/>
      <c r="AI167" s="242"/>
      <c r="AJ167" s="242"/>
      <c r="AK167" s="242"/>
      <c r="AL167" s="242"/>
      <c r="AM167" s="242"/>
      <c r="AN167" s="242"/>
      <c r="AO167" s="242"/>
      <c r="AP167" s="242"/>
      <c r="AQ167" s="242"/>
      <c r="AR167" s="242"/>
      <c r="AS167" s="242"/>
      <c r="AT167" s="242"/>
      <c r="AU167" s="242"/>
      <c r="AV167" s="242"/>
      <c r="AW167" s="242"/>
      <c r="AX167" s="242"/>
      <c r="AY167" s="242"/>
      <c r="AZ167" s="242"/>
      <c r="BA167" s="242"/>
      <c r="BB167" s="242"/>
      <c r="BC167" s="242"/>
      <c r="BD167" s="242"/>
      <c r="BE167" s="242"/>
      <c r="BF167" s="242"/>
      <c r="BG167" s="242"/>
      <c r="BH167" s="242"/>
      <c r="BI167" s="242"/>
      <c r="BJ167" s="242"/>
      <c r="BK167" s="242"/>
      <c r="BL167" s="242"/>
      <c r="BM167" s="242"/>
      <c r="BN167" s="242"/>
      <c r="BO167" s="242"/>
      <c r="BP167" s="242"/>
      <c r="BQ167" s="242"/>
      <c r="BR167" s="242"/>
      <c r="BS167" s="242"/>
    </row>
    <row r="168" spans="2:71" ht="15" customHeight="1">
      <c r="B168" s="243"/>
      <c r="C168" s="253" t="s">
        <v>1159</v>
      </c>
      <c r="D168" s="240">
        <v>9</v>
      </c>
      <c r="E168" s="237">
        <v>2046</v>
      </c>
      <c r="F168" s="237">
        <v>9</v>
      </c>
      <c r="G168" s="237">
        <v>1415</v>
      </c>
      <c r="H168" s="237">
        <v>1</v>
      </c>
      <c r="I168" s="237">
        <v>10</v>
      </c>
      <c r="J168" s="237">
        <v>1</v>
      </c>
      <c r="K168" s="237">
        <v>10</v>
      </c>
      <c r="L168" s="237">
        <v>0</v>
      </c>
      <c r="M168" s="237">
        <v>0</v>
      </c>
      <c r="N168" s="237">
        <v>0</v>
      </c>
      <c r="O168" s="237">
        <v>0</v>
      </c>
      <c r="P168" s="237">
        <v>9</v>
      </c>
      <c r="Q168" s="237">
        <v>621</v>
      </c>
      <c r="R168" s="237">
        <v>8</v>
      </c>
      <c r="S168" s="237">
        <v>568</v>
      </c>
      <c r="T168" s="237">
        <v>7</v>
      </c>
      <c r="U168" s="237">
        <v>170</v>
      </c>
      <c r="V168" s="237">
        <v>1</v>
      </c>
      <c r="W168" s="237">
        <v>10</v>
      </c>
      <c r="X168" s="237">
        <v>8</v>
      </c>
      <c r="Y168" s="237">
        <v>939</v>
      </c>
      <c r="Z168" s="237">
        <v>3</v>
      </c>
      <c r="AA168" s="241">
        <v>43</v>
      </c>
      <c r="AB168" s="242"/>
      <c r="AC168" s="242"/>
      <c r="AD168" s="242"/>
      <c r="AE168" s="242"/>
      <c r="AF168" s="242"/>
      <c r="AG168" s="242"/>
      <c r="AH168" s="242"/>
      <c r="AI168" s="242"/>
      <c r="AJ168" s="242"/>
      <c r="AK168" s="242"/>
      <c r="AL168" s="242"/>
      <c r="AM168" s="242"/>
      <c r="AN168" s="242"/>
      <c r="AO168" s="242"/>
      <c r="AP168" s="242"/>
      <c r="AQ168" s="242"/>
      <c r="AR168" s="242"/>
      <c r="AS168" s="242"/>
      <c r="AT168" s="242"/>
      <c r="AU168" s="242"/>
      <c r="AV168" s="242"/>
      <c r="AW168" s="242"/>
      <c r="AX168" s="242"/>
      <c r="AY168" s="242"/>
      <c r="AZ168" s="242"/>
      <c r="BA168" s="242"/>
      <c r="BB168" s="242"/>
      <c r="BC168" s="242"/>
      <c r="BD168" s="242"/>
      <c r="BE168" s="242"/>
      <c r="BF168" s="242"/>
      <c r="BG168" s="242"/>
      <c r="BH168" s="242"/>
      <c r="BI168" s="242"/>
      <c r="BJ168" s="242"/>
      <c r="BK168" s="242"/>
      <c r="BL168" s="242"/>
      <c r="BM168" s="242"/>
      <c r="BN168" s="242"/>
      <c r="BO168" s="242"/>
      <c r="BP168" s="242"/>
      <c r="BQ168" s="242"/>
      <c r="BR168" s="242"/>
      <c r="BS168" s="242"/>
    </row>
    <row r="169" spans="2:71" ht="15" customHeight="1">
      <c r="B169" s="243"/>
      <c r="C169" s="253" t="s">
        <v>1156</v>
      </c>
      <c r="D169" s="240">
        <v>0</v>
      </c>
      <c r="E169" s="237">
        <v>0</v>
      </c>
      <c r="F169" s="237">
        <v>0</v>
      </c>
      <c r="G169" s="237">
        <v>0</v>
      </c>
      <c r="H169" s="237">
        <v>0</v>
      </c>
      <c r="I169" s="237">
        <v>0</v>
      </c>
      <c r="J169" s="237">
        <v>0</v>
      </c>
      <c r="K169" s="237">
        <v>0</v>
      </c>
      <c r="L169" s="237">
        <v>0</v>
      </c>
      <c r="M169" s="237">
        <v>0</v>
      </c>
      <c r="N169" s="237">
        <v>0</v>
      </c>
      <c r="O169" s="237">
        <v>0</v>
      </c>
      <c r="P169" s="237">
        <v>0</v>
      </c>
      <c r="Q169" s="237">
        <v>0</v>
      </c>
      <c r="R169" s="237">
        <v>0</v>
      </c>
      <c r="S169" s="237">
        <v>0</v>
      </c>
      <c r="T169" s="237">
        <v>0</v>
      </c>
      <c r="U169" s="237">
        <v>0</v>
      </c>
      <c r="V169" s="237">
        <v>0</v>
      </c>
      <c r="W169" s="237">
        <v>0</v>
      </c>
      <c r="X169" s="237">
        <v>0</v>
      </c>
      <c r="Y169" s="237">
        <v>0</v>
      </c>
      <c r="Z169" s="237">
        <v>0</v>
      </c>
      <c r="AA169" s="241">
        <v>0</v>
      </c>
      <c r="AB169" s="242"/>
      <c r="AC169" s="242"/>
      <c r="AD169" s="242"/>
      <c r="AE169" s="242"/>
      <c r="AF169" s="242"/>
      <c r="AG169" s="242"/>
      <c r="AH169" s="242"/>
      <c r="AI169" s="242"/>
      <c r="AJ169" s="242"/>
      <c r="AK169" s="242"/>
      <c r="AL169" s="242"/>
      <c r="AM169" s="242"/>
      <c r="AN169" s="242"/>
      <c r="AO169" s="242"/>
      <c r="AP169" s="242"/>
      <c r="AQ169" s="242"/>
      <c r="AR169" s="242"/>
      <c r="AS169" s="242"/>
      <c r="AT169" s="242"/>
      <c r="AU169" s="242"/>
      <c r="AV169" s="242"/>
      <c r="AW169" s="242"/>
      <c r="AX169" s="242"/>
      <c r="AY169" s="242"/>
      <c r="AZ169" s="242"/>
      <c r="BA169" s="242"/>
      <c r="BB169" s="242"/>
      <c r="BC169" s="242"/>
      <c r="BD169" s="242"/>
      <c r="BE169" s="242"/>
      <c r="BF169" s="242"/>
      <c r="BG169" s="242"/>
      <c r="BH169" s="242"/>
      <c r="BI169" s="242"/>
      <c r="BJ169" s="242"/>
      <c r="BK169" s="242"/>
      <c r="BL169" s="242"/>
      <c r="BM169" s="242"/>
      <c r="BN169" s="242"/>
      <c r="BO169" s="242"/>
      <c r="BP169" s="242"/>
      <c r="BQ169" s="242"/>
      <c r="BR169" s="242"/>
      <c r="BS169" s="242"/>
    </row>
    <row r="170" spans="2:71" ht="8.25" customHeight="1">
      <c r="B170" s="243"/>
      <c r="C170" s="253"/>
      <c r="D170" s="240"/>
      <c r="E170" s="237"/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237"/>
      <c r="V170" s="237"/>
      <c r="W170" s="237"/>
      <c r="X170" s="237"/>
      <c r="Y170" s="237"/>
      <c r="Z170" s="237"/>
      <c r="AA170" s="241"/>
      <c r="AB170" s="242"/>
      <c r="AC170" s="242"/>
      <c r="AD170" s="242"/>
      <c r="AE170" s="242"/>
      <c r="AF170" s="242"/>
      <c r="AG170" s="242"/>
      <c r="AH170" s="242"/>
      <c r="AI170" s="242"/>
      <c r="AJ170" s="242"/>
      <c r="AK170" s="242"/>
      <c r="AL170" s="242"/>
      <c r="AM170" s="242"/>
      <c r="AN170" s="242"/>
      <c r="AO170" s="242"/>
      <c r="AP170" s="242"/>
      <c r="AQ170" s="242"/>
      <c r="AR170" s="242"/>
      <c r="AS170" s="242"/>
      <c r="AT170" s="242"/>
      <c r="AU170" s="242"/>
      <c r="AV170" s="242"/>
      <c r="AW170" s="242"/>
      <c r="AX170" s="242"/>
      <c r="AY170" s="242"/>
      <c r="AZ170" s="242"/>
      <c r="BA170" s="242"/>
      <c r="BB170" s="242"/>
      <c r="BC170" s="242"/>
      <c r="BD170" s="242"/>
      <c r="BE170" s="242"/>
      <c r="BF170" s="242"/>
      <c r="BG170" s="242"/>
      <c r="BH170" s="242"/>
      <c r="BI170" s="242"/>
      <c r="BJ170" s="242"/>
      <c r="BK170" s="242"/>
      <c r="BL170" s="242"/>
      <c r="BM170" s="242"/>
      <c r="BN170" s="242"/>
      <c r="BO170" s="242"/>
      <c r="BP170" s="242"/>
      <c r="BQ170" s="242"/>
      <c r="BR170" s="242"/>
      <c r="BS170" s="242"/>
    </row>
    <row r="171" spans="2:27" s="254" customFormat="1" ht="15" customHeight="1">
      <c r="B171" s="1284" t="s">
        <v>975</v>
      </c>
      <c r="C171" s="1285"/>
      <c r="D171" s="249">
        <v>2042</v>
      </c>
      <c r="E171" s="250">
        <v>188970</v>
      </c>
      <c r="F171" s="93">
        <v>1927</v>
      </c>
      <c r="G171" s="93">
        <v>83746</v>
      </c>
      <c r="H171" s="93">
        <v>1645</v>
      </c>
      <c r="I171" s="250">
        <v>74265</v>
      </c>
      <c r="J171" s="93">
        <v>1039</v>
      </c>
      <c r="K171" s="93">
        <v>39572</v>
      </c>
      <c r="L171" s="93">
        <v>975</v>
      </c>
      <c r="M171" s="93">
        <v>31909</v>
      </c>
      <c r="N171" s="93">
        <v>114</v>
      </c>
      <c r="O171" s="93">
        <v>2784</v>
      </c>
      <c r="P171" s="93">
        <v>1772</v>
      </c>
      <c r="Q171" s="250">
        <v>30959</v>
      </c>
      <c r="R171" s="93">
        <v>1739</v>
      </c>
      <c r="S171" s="93">
        <v>21796</v>
      </c>
      <c r="T171" s="93">
        <v>9</v>
      </c>
      <c r="U171" s="93">
        <v>108</v>
      </c>
      <c r="V171" s="93">
        <v>98</v>
      </c>
      <c r="W171" s="93">
        <v>3039</v>
      </c>
      <c r="X171" s="93">
        <v>1146</v>
      </c>
      <c r="Y171" s="93">
        <v>7567</v>
      </c>
      <c r="Z171" s="250">
        <v>446</v>
      </c>
      <c r="AA171" s="251">
        <v>6124</v>
      </c>
    </row>
    <row r="172" spans="2:71" ht="15" customHeight="1">
      <c r="B172" s="243"/>
      <c r="C172" s="253" t="s">
        <v>1152</v>
      </c>
      <c r="D172" s="240">
        <v>447</v>
      </c>
      <c r="E172" s="237">
        <v>13571</v>
      </c>
      <c r="F172" s="237">
        <v>377</v>
      </c>
      <c r="G172" s="237">
        <v>7263</v>
      </c>
      <c r="H172" s="237">
        <v>188</v>
      </c>
      <c r="I172" s="237">
        <v>2914</v>
      </c>
      <c r="J172" s="237">
        <v>119</v>
      </c>
      <c r="K172" s="237">
        <v>1728</v>
      </c>
      <c r="L172" s="237">
        <v>77</v>
      </c>
      <c r="M172" s="237">
        <v>1005</v>
      </c>
      <c r="N172" s="237">
        <v>11</v>
      </c>
      <c r="O172" s="237">
        <v>181</v>
      </c>
      <c r="P172" s="237">
        <v>374</v>
      </c>
      <c r="Q172" s="237">
        <v>3394</v>
      </c>
      <c r="R172" s="237">
        <v>369</v>
      </c>
      <c r="S172" s="237">
        <v>2674</v>
      </c>
      <c r="T172" s="237">
        <v>0</v>
      </c>
      <c r="U172" s="237">
        <v>0</v>
      </c>
      <c r="V172" s="237">
        <v>0</v>
      </c>
      <c r="W172" s="237">
        <v>0</v>
      </c>
      <c r="X172" s="237">
        <v>134</v>
      </c>
      <c r="Y172" s="237">
        <v>677</v>
      </c>
      <c r="Z172" s="237">
        <v>87</v>
      </c>
      <c r="AA172" s="241">
        <v>720</v>
      </c>
      <c r="AB172" s="242"/>
      <c r="AC172" s="242"/>
      <c r="AD172" s="242"/>
      <c r="AE172" s="242"/>
      <c r="AF172" s="242"/>
      <c r="AG172" s="242"/>
      <c r="AH172" s="242"/>
      <c r="AI172" s="242"/>
      <c r="AJ172" s="242"/>
      <c r="AK172" s="242"/>
      <c r="AL172" s="242"/>
      <c r="AM172" s="242"/>
      <c r="AN172" s="242"/>
      <c r="AO172" s="242"/>
      <c r="AP172" s="242"/>
      <c r="AQ172" s="242"/>
      <c r="AR172" s="242"/>
      <c r="AS172" s="242"/>
      <c r="AT172" s="242"/>
      <c r="AU172" s="242"/>
      <c r="AV172" s="242"/>
      <c r="AW172" s="242"/>
      <c r="AX172" s="242"/>
      <c r="AY172" s="242"/>
      <c r="AZ172" s="242"/>
      <c r="BA172" s="242"/>
      <c r="BB172" s="242"/>
      <c r="BC172" s="242"/>
      <c r="BD172" s="242"/>
      <c r="BE172" s="242"/>
      <c r="BF172" s="242"/>
      <c r="BG172" s="242"/>
      <c r="BH172" s="242"/>
      <c r="BI172" s="242"/>
      <c r="BJ172" s="242"/>
      <c r="BK172" s="242"/>
      <c r="BL172" s="242"/>
      <c r="BM172" s="242"/>
      <c r="BN172" s="242"/>
      <c r="BO172" s="242"/>
      <c r="BP172" s="242"/>
      <c r="BQ172" s="242"/>
      <c r="BR172" s="242"/>
      <c r="BS172" s="242"/>
    </row>
    <row r="173" spans="2:71" ht="15" customHeight="1">
      <c r="B173" s="243"/>
      <c r="C173" s="253" t="s">
        <v>1157</v>
      </c>
      <c r="D173" s="240">
        <v>745</v>
      </c>
      <c r="E173" s="237">
        <v>56654</v>
      </c>
      <c r="F173" s="237">
        <v>727</v>
      </c>
      <c r="G173" s="237">
        <v>26479</v>
      </c>
      <c r="H173" s="237">
        <v>656</v>
      </c>
      <c r="I173" s="237">
        <v>21119</v>
      </c>
      <c r="J173" s="237">
        <v>388</v>
      </c>
      <c r="K173" s="237">
        <v>10340</v>
      </c>
      <c r="L173" s="237">
        <v>386</v>
      </c>
      <c r="M173" s="237">
        <v>10006</v>
      </c>
      <c r="N173" s="237">
        <v>33</v>
      </c>
      <c r="O173" s="237">
        <v>773</v>
      </c>
      <c r="P173" s="237">
        <v>641</v>
      </c>
      <c r="Q173" s="237">
        <v>9056</v>
      </c>
      <c r="R173" s="237">
        <v>627</v>
      </c>
      <c r="S173" s="237">
        <v>7169</v>
      </c>
      <c r="T173" s="237">
        <v>2</v>
      </c>
      <c r="U173" s="237">
        <v>10</v>
      </c>
      <c r="V173" s="237">
        <v>10</v>
      </c>
      <c r="W173" s="237">
        <v>152</v>
      </c>
      <c r="X173" s="237">
        <v>453</v>
      </c>
      <c r="Y173" s="237">
        <v>2364</v>
      </c>
      <c r="Z173" s="237">
        <v>154</v>
      </c>
      <c r="AA173" s="241">
        <v>1735</v>
      </c>
      <c r="AB173" s="242"/>
      <c r="AC173" s="242"/>
      <c r="AD173" s="242"/>
      <c r="AE173" s="242"/>
      <c r="AF173" s="242"/>
      <c r="AG173" s="242"/>
      <c r="AH173" s="242"/>
      <c r="AI173" s="242"/>
      <c r="AJ173" s="242"/>
      <c r="AK173" s="242"/>
      <c r="AL173" s="242"/>
      <c r="AM173" s="242"/>
      <c r="AN173" s="242"/>
      <c r="AO173" s="242"/>
      <c r="AP173" s="242"/>
      <c r="AQ173" s="242"/>
      <c r="AR173" s="242"/>
      <c r="AS173" s="242"/>
      <c r="AT173" s="242"/>
      <c r="AU173" s="242"/>
      <c r="AV173" s="242"/>
      <c r="AW173" s="242"/>
      <c r="AX173" s="242"/>
      <c r="AY173" s="242"/>
      <c r="AZ173" s="242"/>
      <c r="BA173" s="242"/>
      <c r="BB173" s="242"/>
      <c r="BC173" s="242"/>
      <c r="BD173" s="242"/>
      <c r="BE173" s="242"/>
      <c r="BF173" s="242"/>
      <c r="BG173" s="242"/>
      <c r="BH173" s="242"/>
      <c r="BI173" s="242"/>
      <c r="BJ173" s="242"/>
      <c r="BK173" s="242"/>
      <c r="BL173" s="242"/>
      <c r="BM173" s="242"/>
      <c r="BN173" s="242"/>
      <c r="BO173" s="242"/>
      <c r="BP173" s="242"/>
      <c r="BQ173" s="242"/>
      <c r="BR173" s="242"/>
      <c r="BS173" s="242"/>
    </row>
    <row r="174" spans="2:71" ht="15" customHeight="1">
      <c r="B174" s="243"/>
      <c r="C174" s="253" t="s">
        <v>1158</v>
      </c>
      <c r="D174" s="240">
        <v>770</v>
      </c>
      <c r="E174" s="237">
        <v>101578</v>
      </c>
      <c r="F174" s="237">
        <v>754</v>
      </c>
      <c r="G174" s="237">
        <v>43734</v>
      </c>
      <c r="H174" s="237">
        <v>731</v>
      </c>
      <c r="I174" s="237">
        <v>42425</v>
      </c>
      <c r="J174" s="237">
        <v>481</v>
      </c>
      <c r="K174" s="237">
        <v>22177</v>
      </c>
      <c r="L174" s="237">
        <v>471</v>
      </c>
      <c r="M174" s="237">
        <v>18712</v>
      </c>
      <c r="N174" s="237">
        <v>61</v>
      </c>
      <c r="O174" s="237">
        <v>1536</v>
      </c>
      <c r="P174" s="237">
        <v>686</v>
      </c>
      <c r="Q174" s="237">
        <v>15419</v>
      </c>
      <c r="R174" s="237">
        <v>673</v>
      </c>
      <c r="S174" s="237">
        <v>10456</v>
      </c>
      <c r="T174" s="237">
        <v>6</v>
      </c>
      <c r="U174" s="237">
        <v>53</v>
      </c>
      <c r="V174" s="237">
        <v>71</v>
      </c>
      <c r="W174" s="237">
        <v>1688</v>
      </c>
      <c r="X174" s="237">
        <v>518</v>
      </c>
      <c r="Y174" s="237">
        <v>4083</v>
      </c>
      <c r="Z174" s="237">
        <v>181</v>
      </c>
      <c r="AA174" s="241">
        <v>3275</v>
      </c>
      <c r="AB174" s="242"/>
      <c r="AC174" s="242"/>
      <c r="AD174" s="242"/>
      <c r="AE174" s="242"/>
      <c r="AF174" s="242"/>
      <c r="AG174" s="242"/>
      <c r="AH174" s="242"/>
      <c r="AI174" s="242"/>
      <c r="AJ174" s="242"/>
      <c r="AK174" s="242"/>
      <c r="AL174" s="242"/>
      <c r="AM174" s="242"/>
      <c r="AN174" s="242"/>
      <c r="AO174" s="242"/>
      <c r="AP174" s="242"/>
      <c r="AQ174" s="242"/>
      <c r="AR174" s="242"/>
      <c r="AS174" s="242"/>
      <c r="AT174" s="242"/>
      <c r="AU174" s="242"/>
      <c r="AV174" s="242"/>
      <c r="AW174" s="242"/>
      <c r="AX174" s="242"/>
      <c r="AY174" s="242"/>
      <c r="AZ174" s="242"/>
      <c r="BA174" s="242"/>
      <c r="BB174" s="242"/>
      <c r="BC174" s="242"/>
      <c r="BD174" s="242"/>
      <c r="BE174" s="242"/>
      <c r="BF174" s="242"/>
      <c r="BG174" s="242"/>
      <c r="BH174" s="242"/>
      <c r="BI174" s="242"/>
      <c r="BJ174" s="242"/>
      <c r="BK174" s="242"/>
      <c r="BL174" s="242"/>
      <c r="BM174" s="242"/>
      <c r="BN174" s="242"/>
      <c r="BO174" s="242"/>
      <c r="BP174" s="242"/>
      <c r="BQ174" s="242"/>
      <c r="BR174" s="242"/>
      <c r="BS174" s="242"/>
    </row>
    <row r="175" spans="2:71" ht="15" customHeight="1">
      <c r="B175" s="243"/>
      <c r="C175" s="253" t="s">
        <v>1159</v>
      </c>
      <c r="D175" s="240">
        <v>65</v>
      </c>
      <c r="E175" s="237">
        <v>14670</v>
      </c>
      <c r="F175" s="237">
        <v>62</v>
      </c>
      <c r="G175" s="237">
        <v>5596</v>
      </c>
      <c r="H175" s="237">
        <v>64</v>
      </c>
      <c r="I175" s="237">
        <v>6179</v>
      </c>
      <c r="J175" s="237">
        <v>46</v>
      </c>
      <c r="K175" s="237">
        <v>3949</v>
      </c>
      <c r="L175" s="237">
        <v>39</v>
      </c>
      <c r="M175" s="237">
        <v>1956</v>
      </c>
      <c r="N175" s="237">
        <v>8</v>
      </c>
      <c r="O175" s="237">
        <v>274</v>
      </c>
      <c r="P175" s="237">
        <v>57</v>
      </c>
      <c r="Q175" s="237">
        <v>2895</v>
      </c>
      <c r="R175" s="237">
        <v>56</v>
      </c>
      <c r="S175" s="237">
        <v>1386</v>
      </c>
      <c r="T175" s="237">
        <v>1</v>
      </c>
      <c r="U175" s="237">
        <v>45</v>
      </c>
      <c r="V175" s="237">
        <v>16</v>
      </c>
      <c r="W175" s="237">
        <v>1149</v>
      </c>
      <c r="X175" s="237">
        <v>36</v>
      </c>
      <c r="Y175" s="237">
        <v>379</v>
      </c>
      <c r="Z175" s="237">
        <v>21</v>
      </c>
      <c r="AA175" s="241">
        <v>360</v>
      </c>
      <c r="AB175" s="242"/>
      <c r="AC175" s="242"/>
      <c r="AD175" s="242"/>
      <c r="AE175" s="242"/>
      <c r="AF175" s="242"/>
      <c r="AG175" s="242"/>
      <c r="AH175" s="242"/>
      <c r="AI175" s="242"/>
      <c r="AJ175" s="242"/>
      <c r="AK175" s="242"/>
      <c r="AL175" s="242"/>
      <c r="AM175" s="242"/>
      <c r="AN175" s="242"/>
      <c r="AO175" s="242"/>
      <c r="AP175" s="242"/>
      <c r="AQ175" s="242"/>
      <c r="AR175" s="242"/>
      <c r="AS175" s="242"/>
      <c r="AT175" s="242"/>
      <c r="AU175" s="242"/>
      <c r="AV175" s="242"/>
      <c r="AW175" s="242"/>
      <c r="AX175" s="242"/>
      <c r="AY175" s="242"/>
      <c r="AZ175" s="242"/>
      <c r="BA175" s="242"/>
      <c r="BB175" s="242"/>
      <c r="BC175" s="242"/>
      <c r="BD175" s="242"/>
      <c r="BE175" s="242"/>
      <c r="BF175" s="242"/>
      <c r="BG175" s="242"/>
      <c r="BH175" s="242"/>
      <c r="BI175" s="242"/>
      <c r="BJ175" s="242"/>
      <c r="BK175" s="242"/>
      <c r="BL175" s="242"/>
      <c r="BM175" s="242"/>
      <c r="BN175" s="242"/>
      <c r="BO175" s="242"/>
      <c r="BP175" s="242"/>
      <c r="BQ175" s="242"/>
      <c r="BR175" s="242"/>
      <c r="BS175" s="242"/>
    </row>
    <row r="176" spans="2:71" ht="15" customHeight="1">
      <c r="B176" s="243"/>
      <c r="C176" s="253" t="s">
        <v>1156</v>
      </c>
      <c r="D176" s="240">
        <v>7</v>
      </c>
      <c r="E176" s="237">
        <v>2460</v>
      </c>
      <c r="F176" s="237">
        <v>5</v>
      </c>
      <c r="G176" s="237">
        <v>663</v>
      </c>
      <c r="H176" s="237">
        <v>6</v>
      </c>
      <c r="I176" s="237">
        <v>1628</v>
      </c>
      <c r="J176" s="237">
        <v>5</v>
      </c>
      <c r="K176" s="237">
        <v>1378</v>
      </c>
      <c r="L176" s="237">
        <v>2</v>
      </c>
      <c r="M176" s="237">
        <v>230</v>
      </c>
      <c r="N176" s="237">
        <v>1</v>
      </c>
      <c r="O176" s="237">
        <v>20</v>
      </c>
      <c r="P176" s="237">
        <v>6</v>
      </c>
      <c r="Q176" s="237">
        <v>169</v>
      </c>
      <c r="R176" s="237">
        <v>6</v>
      </c>
      <c r="S176" s="237">
        <v>85</v>
      </c>
      <c r="T176" s="237">
        <v>0</v>
      </c>
      <c r="U176" s="237">
        <v>0</v>
      </c>
      <c r="V176" s="237">
        <v>1</v>
      </c>
      <c r="W176" s="237">
        <v>50</v>
      </c>
      <c r="X176" s="237">
        <v>5</v>
      </c>
      <c r="Y176" s="237">
        <v>64</v>
      </c>
      <c r="Z176" s="237">
        <v>3</v>
      </c>
      <c r="AA176" s="241">
        <v>34</v>
      </c>
      <c r="AB176" s="242"/>
      <c r="AC176" s="242"/>
      <c r="AD176" s="242"/>
      <c r="AE176" s="242"/>
      <c r="AF176" s="242"/>
      <c r="AG176" s="242"/>
      <c r="AH176" s="242"/>
      <c r="AI176" s="242"/>
      <c r="AJ176" s="242"/>
      <c r="AK176" s="242"/>
      <c r="AL176" s="242"/>
      <c r="AM176" s="242"/>
      <c r="AN176" s="242"/>
      <c r="AO176" s="242"/>
      <c r="AP176" s="242"/>
      <c r="AQ176" s="242"/>
      <c r="AR176" s="242"/>
      <c r="AS176" s="242"/>
      <c r="AT176" s="242"/>
      <c r="AU176" s="242"/>
      <c r="AV176" s="242"/>
      <c r="AW176" s="242"/>
      <c r="AX176" s="242"/>
      <c r="AY176" s="242"/>
      <c r="AZ176" s="242"/>
      <c r="BA176" s="242"/>
      <c r="BB176" s="242"/>
      <c r="BC176" s="242"/>
      <c r="BD176" s="242"/>
      <c r="BE176" s="242"/>
      <c r="BF176" s="242"/>
      <c r="BG176" s="242"/>
      <c r="BH176" s="242"/>
      <c r="BI176" s="242"/>
      <c r="BJ176" s="242"/>
      <c r="BK176" s="242"/>
      <c r="BL176" s="242"/>
      <c r="BM176" s="242"/>
      <c r="BN176" s="242"/>
      <c r="BO176" s="242"/>
      <c r="BP176" s="242"/>
      <c r="BQ176" s="242"/>
      <c r="BR176" s="242"/>
      <c r="BS176" s="242"/>
    </row>
    <row r="177" spans="2:27" ht="8.25" customHeight="1">
      <c r="B177" s="243"/>
      <c r="C177" s="253"/>
      <c r="D177" s="240"/>
      <c r="E177" s="237"/>
      <c r="F177" s="100"/>
      <c r="G177" s="100"/>
      <c r="H177" s="100"/>
      <c r="I177" s="237"/>
      <c r="J177" s="100"/>
      <c r="K177" s="100"/>
      <c r="L177" s="100"/>
      <c r="M177" s="100"/>
      <c r="N177" s="100"/>
      <c r="O177" s="100"/>
      <c r="P177" s="100"/>
      <c r="Q177" s="237"/>
      <c r="R177" s="100"/>
      <c r="S177" s="100"/>
      <c r="T177" s="100"/>
      <c r="U177" s="100"/>
      <c r="V177" s="100"/>
      <c r="W177" s="100"/>
      <c r="X177" s="100"/>
      <c r="Y177" s="100"/>
      <c r="Z177" s="237"/>
      <c r="AA177" s="241"/>
    </row>
    <row r="178" spans="2:27" s="254" customFormat="1" ht="15" customHeight="1">
      <c r="B178" s="1284" t="s">
        <v>976</v>
      </c>
      <c r="C178" s="1285"/>
      <c r="D178" s="249">
        <v>1571</v>
      </c>
      <c r="E178" s="250">
        <v>136827</v>
      </c>
      <c r="F178" s="93">
        <v>1477</v>
      </c>
      <c r="G178" s="93">
        <v>76650</v>
      </c>
      <c r="H178" s="93">
        <v>1048</v>
      </c>
      <c r="I178" s="250">
        <v>38143</v>
      </c>
      <c r="J178" s="93">
        <v>799</v>
      </c>
      <c r="K178" s="93">
        <v>26452</v>
      </c>
      <c r="L178" s="93">
        <v>351</v>
      </c>
      <c r="M178" s="93">
        <v>8716</v>
      </c>
      <c r="N178" s="93">
        <v>147</v>
      </c>
      <c r="O178" s="93">
        <v>2975</v>
      </c>
      <c r="P178" s="93">
        <v>1423</v>
      </c>
      <c r="Q178" s="250">
        <v>22034</v>
      </c>
      <c r="R178" s="93">
        <v>1411</v>
      </c>
      <c r="S178" s="93">
        <v>18040</v>
      </c>
      <c r="T178" s="93">
        <v>60</v>
      </c>
      <c r="U178" s="93">
        <v>1012</v>
      </c>
      <c r="V178" s="93">
        <v>26</v>
      </c>
      <c r="W178" s="93">
        <v>1077</v>
      </c>
      <c r="X178" s="93">
        <v>740</v>
      </c>
      <c r="Y178" s="93">
        <v>5542</v>
      </c>
      <c r="Z178" s="250">
        <v>256</v>
      </c>
      <c r="AA178" s="251">
        <v>2917</v>
      </c>
    </row>
    <row r="179" spans="2:71" ht="15" customHeight="1">
      <c r="B179" s="243"/>
      <c r="C179" s="253" t="s">
        <v>1152</v>
      </c>
      <c r="D179" s="240">
        <v>400</v>
      </c>
      <c r="E179" s="237">
        <v>11796</v>
      </c>
      <c r="F179" s="237">
        <v>335</v>
      </c>
      <c r="G179" s="237">
        <v>7380</v>
      </c>
      <c r="H179" s="237">
        <v>111</v>
      </c>
      <c r="I179" s="237">
        <v>1419</v>
      </c>
      <c r="J179" s="237">
        <v>91</v>
      </c>
      <c r="K179" s="237">
        <v>1154</v>
      </c>
      <c r="L179" s="237">
        <v>15</v>
      </c>
      <c r="M179" s="237">
        <v>193</v>
      </c>
      <c r="N179" s="237">
        <v>7</v>
      </c>
      <c r="O179" s="237">
        <v>72</v>
      </c>
      <c r="P179" s="237">
        <v>359</v>
      </c>
      <c r="Q179" s="237">
        <v>2997</v>
      </c>
      <c r="R179" s="237">
        <v>351</v>
      </c>
      <c r="S179" s="237">
        <v>2507</v>
      </c>
      <c r="T179" s="237">
        <v>1</v>
      </c>
      <c r="U179" s="237">
        <v>15</v>
      </c>
      <c r="V179" s="237">
        <v>0</v>
      </c>
      <c r="W179" s="237">
        <v>0</v>
      </c>
      <c r="X179" s="237">
        <v>123</v>
      </c>
      <c r="Y179" s="237">
        <v>671</v>
      </c>
      <c r="Z179" s="237">
        <v>64</v>
      </c>
      <c r="AA179" s="241">
        <v>490</v>
      </c>
      <c r="AB179" s="242"/>
      <c r="AC179" s="242"/>
      <c r="AD179" s="242"/>
      <c r="AE179" s="242"/>
      <c r="AF179" s="242"/>
      <c r="AG179" s="242"/>
      <c r="AH179" s="242"/>
      <c r="AI179" s="242"/>
      <c r="AJ179" s="242"/>
      <c r="AK179" s="242"/>
      <c r="AL179" s="242"/>
      <c r="AM179" s="242"/>
      <c r="AN179" s="242"/>
      <c r="AO179" s="242"/>
      <c r="AP179" s="242"/>
      <c r="AQ179" s="242"/>
      <c r="AR179" s="242"/>
      <c r="AS179" s="242"/>
      <c r="AT179" s="242"/>
      <c r="AU179" s="242"/>
      <c r="AV179" s="242"/>
      <c r="AW179" s="242"/>
      <c r="AX179" s="242"/>
      <c r="AY179" s="242"/>
      <c r="AZ179" s="242"/>
      <c r="BA179" s="242"/>
      <c r="BB179" s="242"/>
      <c r="BC179" s="242"/>
      <c r="BD179" s="242"/>
      <c r="BE179" s="242"/>
      <c r="BF179" s="242"/>
      <c r="BG179" s="242"/>
      <c r="BH179" s="242"/>
      <c r="BI179" s="242"/>
      <c r="BJ179" s="242"/>
      <c r="BK179" s="242"/>
      <c r="BL179" s="242"/>
      <c r="BM179" s="242"/>
      <c r="BN179" s="242"/>
      <c r="BO179" s="242"/>
      <c r="BP179" s="242"/>
      <c r="BQ179" s="242"/>
      <c r="BR179" s="242"/>
      <c r="BS179" s="242"/>
    </row>
    <row r="180" spans="2:71" ht="15" customHeight="1">
      <c r="B180" s="243"/>
      <c r="C180" s="253" t="s">
        <v>1157</v>
      </c>
      <c r="D180" s="240">
        <v>583</v>
      </c>
      <c r="E180" s="237">
        <v>43168</v>
      </c>
      <c r="F180" s="237">
        <v>561</v>
      </c>
      <c r="G180" s="237">
        <v>25182</v>
      </c>
      <c r="H180" s="237">
        <v>391</v>
      </c>
      <c r="I180" s="237">
        <v>9741</v>
      </c>
      <c r="J180" s="237">
        <v>271</v>
      </c>
      <c r="K180" s="237">
        <v>6565</v>
      </c>
      <c r="L180" s="237">
        <v>132</v>
      </c>
      <c r="M180" s="237">
        <v>2564</v>
      </c>
      <c r="N180" s="237">
        <v>38</v>
      </c>
      <c r="O180" s="237">
        <v>612</v>
      </c>
      <c r="P180" s="237">
        <v>540</v>
      </c>
      <c r="Q180" s="237">
        <v>8245</v>
      </c>
      <c r="R180" s="237">
        <v>538</v>
      </c>
      <c r="S180" s="237">
        <v>7005</v>
      </c>
      <c r="T180" s="237">
        <v>12</v>
      </c>
      <c r="U180" s="237">
        <v>133</v>
      </c>
      <c r="V180" s="237">
        <v>5</v>
      </c>
      <c r="W180" s="237">
        <v>56</v>
      </c>
      <c r="X180" s="237">
        <v>310</v>
      </c>
      <c r="Y180" s="237">
        <v>2123</v>
      </c>
      <c r="Z180" s="237">
        <v>103</v>
      </c>
      <c r="AA180" s="241">
        <v>1184</v>
      </c>
      <c r="AB180" s="242"/>
      <c r="AC180" s="242"/>
      <c r="AD180" s="242"/>
      <c r="AE180" s="242"/>
      <c r="AF180" s="242"/>
      <c r="AG180" s="242"/>
      <c r="AH180" s="242"/>
      <c r="AI180" s="242"/>
      <c r="AJ180" s="242"/>
      <c r="AK180" s="242"/>
      <c r="AL180" s="242"/>
      <c r="AM180" s="242"/>
      <c r="AN180" s="242"/>
      <c r="AO180" s="242"/>
      <c r="AP180" s="242"/>
      <c r="AQ180" s="242"/>
      <c r="AR180" s="242"/>
      <c r="AS180" s="242"/>
      <c r="AT180" s="242"/>
      <c r="AU180" s="242"/>
      <c r="AV180" s="242"/>
      <c r="AW180" s="242"/>
      <c r="AX180" s="242"/>
      <c r="AY180" s="242"/>
      <c r="AZ180" s="242"/>
      <c r="BA180" s="242"/>
      <c r="BB180" s="242"/>
      <c r="BC180" s="242"/>
      <c r="BD180" s="242"/>
      <c r="BE180" s="242"/>
      <c r="BF180" s="242"/>
      <c r="BG180" s="242"/>
      <c r="BH180" s="242"/>
      <c r="BI180" s="242"/>
      <c r="BJ180" s="242"/>
      <c r="BK180" s="242"/>
      <c r="BL180" s="242"/>
      <c r="BM180" s="242"/>
      <c r="BN180" s="242"/>
      <c r="BO180" s="242"/>
      <c r="BP180" s="242"/>
      <c r="BQ180" s="242"/>
      <c r="BR180" s="242"/>
      <c r="BS180" s="242"/>
    </row>
    <row r="181" spans="2:71" ht="15" customHeight="1">
      <c r="B181" s="243"/>
      <c r="C181" s="253" t="s">
        <v>1158</v>
      </c>
      <c r="D181" s="240">
        <v>548</v>
      </c>
      <c r="E181" s="237">
        <v>72677</v>
      </c>
      <c r="F181" s="237">
        <v>542</v>
      </c>
      <c r="G181" s="237">
        <v>39543</v>
      </c>
      <c r="H181" s="237">
        <v>509</v>
      </c>
      <c r="I181" s="237">
        <v>24010</v>
      </c>
      <c r="J181" s="237">
        <v>406</v>
      </c>
      <c r="K181" s="237">
        <v>16625</v>
      </c>
      <c r="L181" s="237">
        <v>187</v>
      </c>
      <c r="M181" s="237">
        <v>5352</v>
      </c>
      <c r="N181" s="237">
        <v>89</v>
      </c>
      <c r="O181" s="237">
        <v>2033</v>
      </c>
      <c r="P181" s="237">
        <v>487</v>
      </c>
      <c r="Q181" s="237">
        <v>9124</v>
      </c>
      <c r="R181" s="237">
        <v>485</v>
      </c>
      <c r="S181" s="237">
        <v>8356</v>
      </c>
      <c r="T181" s="237">
        <v>38</v>
      </c>
      <c r="U181" s="237">
        <v>548</v>
      </c>
      <c r="V181" s="237">
        <v>13</v>
      </c>
      <c r="W181" s="237">
        <v>442</v>
      </c>
      <c r="X181" s="237">
        <v>285</v>
      </c>
      <c r="Y181" s="237">
        <v>2318</v>
      </c>
      <c r="Z181" s="237">
        <v>83</v>
      </c>
      <c r="AA181" s="241">
        <v>1126</v>
      </c>
      <c r="AB181" s="242"/>
      <c r="AC181" s="242"/>
      <c r="AD181" s="242"/>
      <c r="AE181" s="242"/>
      <c r="AF181" s="242"/>
      <c r="AG181" s="242"/>
      <c r="AH181" s="242"/>
      <c r="AI181" s="242"/>
      <c r="AJ181" s="242"/>
      <c r="AK181" s="242"/>
      <c r="AL181" s="242"/>
      <c r="AM181" s="242"/>
      <c r="AN181" s="242"/>
      <c r="AO181" s="242"/>
      <c r="AP181" s="242"/>
      <c r="AQ181" s="242"/>
      <c r="AR181" s="242"/>
      <c r="AS181" s="242"/>
      <c r="AT181" s="242"/>
      <c r="AU181" s="242"/>
      <c r="AV181" s="242"/>
      <c r="AW181" s="242"/>
      <c r="AX181" s="242"/>
      <c r="AY181" s="242"/>
      <c r="AZ181" s="242"/>
      <c r="BA181" s="242"/>
      <c r="BB181" s="242"/>
      <c r="BC181" s="242"/>
      <c r="BD181" s="242"/>
      <c r="BE181" s="242"/>
      <c r="BF181" s="242"/>
      <c r="BG181" s="242"/>
      <c r="BH181" s="242"/>
      <c r="BI181" s="242"/>
      <c r="BJ181" s="242"/>
      <c r="BK181" s="242"/>
      <c r="BL181" s="242"/>
      <c r="BM181" s="242"/>
      <c r="BN181" s="242"/>
      <c r="BO181" s="242"/>
      <c r="BP181" s="242"/>
      <c r="BQ181" s="242"/>
      <c r="BR181" s="242"/>
      <c r="BS181" s="242"/>
    </row>
    <row r="182" spans="2:71" ht="15" customHeight="1">
      <c r="B182" s="243"/>
      <c r="C182" s="253" t="s">
        <v>1159</v>
      </c>
      <c r="D182" s="240">
        <v>37</v>
      </c>
      <c r="E182" s="237">
        <v>8535</v>
      </c>
      <c r="F182" s="237">
        <v>37</v>
      </c>
      <c r="G182" s="237">
        <v>4193</v>
      </c>
      <c r="H182" s="237">
        <v>35</v>
      </c>
      <c r="I182" s="237">
        <v>2788</v>
      </c>
      <c r="J182" s="237">
        <v>30</v>
      </c>
      <c r="K182" s="237">
        <v>2073</v>
      </c>
      <c r="L182" s="237">
        <v>15</v>
      </c>
      <c r="M182" s="237">
        <v>457</v>
      </c>
      <c r="N182" s="237">
        <v>13</v>
      </c>
      <c r="O182" s="237">
        <v>258</v>
      </c>
      <c r="P182" s="237">
        <v>34</v>
      </c>
      <c r="Q182" s="237">
        <v>1554</v>
      </c>
      <c r="R182" s="237">
        <v>34</v>
      </c>
      <c r="S182" s="237">
        <v>958</v>
      </c>
      <c r="T182" s="237">
        <v>9</v>
      </c>
      <c r="U182" s="237">
        <v>316</v>
      </c>
      <c r="V182" s="237">
        <v>7</v>
      </c>
      <c r="W182" s="237">
        <v>479</v>
      </c>
      <c r="X182" s="237">
        <v>21</v>
      </c>
      <c r="Y182" s="237">
        <v>272</v>
      </c>
      <c r="Z182" s="237">
        <v>6</v>
      </c>
      <c r="AA182" s="241">
        <v>117</v>
      </c>
      <c r="AB182" s="242"/>
      <c r="AC182" s="242"/>
      <c r="AD182" s="242"/>
      <c r="AE182" s="242"/>
      <c r="AF182" s="242"/>
      <c r="AG182" s="242"/>
      <c r="AH182" s="242"/>
      <c r="AI182" s="242"/>
      <c r="AJ182" s="242"/>
      <c r="AK182" s="242"/>
      <c r="AL182" s="242"/>
      <c r="AM182" s="242"/>
      <c r="AN182" s="242"/>
      <c r="AO182" s="242"/>
      <c r="AP182" s="242"/>
      <c r="AQ182" s="242"/>
      <c r="AR182" s="242"/>
      <c r="AS182" s="242"/>
      <c r="AT182" s="242"/>
      <c r="AU182" s="242"/>
      <c r="AV182" s="242"/>
      <c r="AW182" s="242"/>
      <c r="AX182" s="242"/>
      <c r="AY182" s="242"/>
      <c r="AZ182" s="242"/>
      <c r="BA182" s="242"/>
      <c r="BB182" s="242"/>
      <c r="BC182" s="242"/>
      <c r="BD182" s="242"/>
      <c r="BE182" s="242"/>
      <c r="BF182" s="242"/>
      <c r="BG182" s="242"/>
      <c r="BH182" s="242"/>
      <c r="BI182" s="242"/>
      <c r="BJ182" s="242"/>
      <c r="BK182" s="242"/>
      <c r="BL182" s="242"/>
      <c r="BM182" s="242"/>
      <c r="BN182" s="242"/>
      <c r="BO182" s="242"/>
      <c r="BP182" s="242"/>
      <c r="BQ182" s="242"/>
      <c r="BR182" s="242"/>
      <c r="BS182" s="242"/>
    </row>
    <row r="183" spans="2:71" ht="15" customHeight="1">
      <c r="B183" s="243"/>
      <c r="C183" s="253" t="s">
        <v>1156</v>
      </c>
      <c r="D183" s="240">
        <v>2</v>
      </c>
      <c r="E183" s="237">
        <v>646</v>
      </c>
      <c r="F183" s="237">
        <v>2</v>
      </c>
      <c r="G183" s="237">
        <v>352</v>
      </c>
      <c r="H183" s="237">
        <v>2</v>
      </c>
      <c r="I183" s="237">
        <v>185</v>
      </c>
      <c r="J183" s="237">
        <v>1</v>
      </c>
      <c r="K183" s="237">
        <v>35</v>
      </c>
      <c r="L183" s="237">
        <v>2</v>
      </c>
      <c r="M183" s="237">
        <v>150</v>
      </c>
      <c r="N183" s="237">
        <v>0</v>
      </c>
      <c r="O183" s="237">
        <v>0</v>
      </c>
      <c r="P183" s="237">
        <v>2</v>
      </c>
      <c r="Q183" s="237">
        <v>109</v>
      </c>
      <c r="R183" s="237">
        <v>2</v>
      </c>
      <c r="S183" s="237">
        <v>9</v>
      </c>
      <c r="T183" s="237">
        <v>0</v>
      </c>
      <c r="U183" s="237">
        <v>0</v>
      </c>
      <c r="V183" s="237">
        <v>1</v>
      </c>
      <c r="W183" s="237">
        <v>100</v>
      </c>
      <c r="X183" s="237">
        <v>1</v>
      </c>
      <c r="Y183" s="237">
        <v>158</v>
      </c>
      <c r="Z183" s="237">
        <v>0</v>
      </c>
      <c r="AA183" s="241">
        <v>0</v>
      </c>
      <c r="AB183" s="242"/>
      <c r="AC183" s="242"/>
      <c r="AD183" s="242"/>
      <c r="AE183" s="242"/>
      <c r="AF183" s="242"/>
      <c r="AG183" s="242"/>
      <c r="AH183" s="242"/>
      <c r="AI183" s="242"/>
      <c r="AJ183" s="242"/>
      <c r="AK183" s="242"/>
      <c r="AL183" s="242"/>
      <c r="AM183" s="242"/>
      <c r="AN183" s="242"/>
      <c r="AO183" s="242"/>
      <c r="AP183" s="242"/>
      <c r="AQ183" s="242"/>
      <c r="AR183" s="242"/>
      <c r="AS183" s="242"/>
      <c r="AT183" s="242"/>
      <c r="AU183" s="242"/>
      <c r="AV183" s="242"/>
      <c r="AW183" s="242"/>
      <c r="AX183" s="242"/>
      <c r="AY183" s="242"/>
      <c r="AZ183" s="242"/>
      <c r="BA183" s="242"/>
      <c r="BB183" s="242"/>
      <c r="BC183" s="242"/>
      <c r="BD183" s="242"/>
      <c r="BE183" s="242"/>
      <c r="BF183" s="242"/>
      <c r="BG183" s="242"/>
      <c r="BH183" s="242"/>
      <c r="BI183" s="242"/>
      <c r="BJ183" s="242"/>
      <c r="BK183" s="242"/>
      <c r="BL183" s="242"/>
      <c r="BM183" s="242"/>
      <c r="BN183" s="242"/>
      <c r="BO183" s="242"/>
      <c r="BP183" s="242"/>
      <c r="BQ183" s="242"/>
      <c r="BR183" s="242"/>
      <c r="BS183" s="242"/>
    </row>
    <row r="184" spans="2:71" ht="8.25" customHeight="1">
      <c r="B184" s="243"/>
      <c r="C184" s="253"/>
      <c r="D184" s="240"/>
      <c r="E184" s="237"/>
      <c r="F184" s="237"/>
      <c r="G184" s="237"/>
      <c r="H184" s="237"/>
      <c r="I184" s="237"/>
      <c r="J184" s="237"/>
      <c r="K184" s="237"/>
      <c r="L184" s="237"/>
      <c r="M184" s="237"/>
      <c r="N184" s="237"/>
      <c r="O184" s="237"/>
      <c r="P184" s="237"/>
      <c r="Q184" s="237"/>
      <c r="R184" s="237"/>
      <c r="S184" s="237"/>
      <c r="T184" s="237"/>
      <c r="U184" s="237"/>
      <c r="V184" s="237"/>
      <c r="W184" s="237"/>
      <c r="X184" s="237"/>
      <c r="Y184" s="237"/>
      <c r="Z184" s="237"/>
      <c r="AA184" s="241"/>
      <c r="AB184" s="242"/>
      <c r="AC184" s="242"/>
      <c r="AD184" s="242"/>
      <c r="AE184" s="242"/>
      <c r="AF184" s="242"/>
      <c r="AG184" s="242"/>
      <c r="AH184" s="242"/>
      <c r="AI184" s="242"/>
      <c r="AJ184" s="242"/>
      <c r="AK184" s="242"/>
      <c r="AL184" s="242"/>
      <c r="AM184" s="242"/>
      <c r="AN184" s="242"/>
      <c r="AO184" s="242"/>
      <c r="AP184" s="242"/>
      <c r="AQ184" s="242"/>
      <c r="AR184" s="242"/>
      <c r="AS184" s="242"/>
      <c r="AT184" s="242"/>
      <c r="AU184" s="242"/>
      <c r="AV184" s="242"/>
      <c r="AW184" s="242"/>
      <c r="AX184" s="242"/>
      <c r="AY184" s="242"/>
      <c r="AZ184" s="242"/>
      <c r="BA184" s="242"/>
      <c r="BB184" s="242"/>
      <c r="BC184" s="242"/>
      <c r="BD184" s="242"/>
      <c r="BE184" s="242"/>
      <c r="BF184" s="242"/>
      <c r="BG184" s="242"/>
      <c r="BH184" s="242"/>
      <c r="BI184" s="242"/>
      <c r="BJ184" s="242"/>
      <c r="BK184" s="242"/>
      <c r="BL184" s="242"/>
      <c r="BM184" s="242"/>
      <c r="BN184" s="242"/>
      <c r="BO184" s="242"/>
      <c r="BP184" s="242"/>
      <c r="BQ184" s="242"/>
      <c r="BR184" s="242"/>
      <c r="BS184" s="242"/>
    </row>
    <row r="185" spans="2:27" s="254" customFormat="1" ht="15" customHeight="1">
      <c r="B185" s="1284" t="s">
        <v>977</v>
      </c>
      <c r="C185" s="1285"/>
      <c r="D185" s="249">
        <v>1631</v>
      </c>
      <c r="E185" s="250">
        <v>190285</v>
      </c>
      <c r="F185" s="93">
        <v>1590</v>
      </c>
      <c r="G185" s="93">
        <v>141940</v>
      </c>
      <c r="H185" s="93">
        <v>517</v>
      </c>
      <c r="I185" s="250">
        <v>14146</v>
      </c>
      <c r="J185" s="93">
        <v>56</v>
      </c>
      <c r="K185" s="93">
        <v>1313</v>
      </c>
      <c r="L185" s="93">
        <v>463</v>
      </c>
      <c r="M185" s="93">
        <v>12255</v>
      </c>
      <c r="N185" s="93">
        <v>32</v>
      </c>
      <c r="O185" s="93">
        <v>578</v>
      </c>
      <c r="P185" s="93">
        <v>1562</v>
      </c>
      <c r="Q185" s="250">
        <v>34199</v>
      </c>
      <c r="R185" s="93">
        <v>1559</v>
      </c>
      <c r="S185" s="93">
        <v>31922</v>
      </c>
      <c r="T185" s="93">
        <v>35</v>
      </c>
      <c r="U185" s="93">
        <v>799</v>
      </c>
      <c r="V185" s="93">
        <v>28</v>
      </c>
      <c r="W185" s="250">
        <v>835</v>
      </c>
      <c r="X185" s="93">
        <v>946</v>
      </c>
      <c r="Y185" s="93">
        <v>11373</v>
      </c>
      <c r="Z185" s="250">
        <v>97</v>
      </c>
      <c r="AA185" s="251">
        <v>1442</v>
      </c>
    </row>
    <row r="186" spans="2:71" ht="15" customHeight="1">
      <c r="B186" s="243"/>
      <c r="C186" s="253" t="s">
        <v>1152</v>
      </c>
      <c r="D186" s="240">
        <v>336</v>
      </c>
      <c r="E186" s="237">
        <v>9855</v>
      </c>
      <c r="F186" s="237">
        <v>297</v>
      </c>
      <c r="G186" s="237">
        <v>6748</v>
      </c>
      <c r="H186" s="237">
        <v>15</v>
      </c>
      <c r="I186" s="237">
        <v>227</v>
      </c>
      <c r="J186" s="237">
        <v>2</v>
      </c>
      <c r="K186" s="237">
        <v>50</v>
      </c>
      <c r="L186" s="237">
        <v>13</v>
      </c>
      <c r="M186" s="237">
        <v>177</v>
      </c>
      <c r="N186" s="237">
        <v>0</v>
      </c>
      <c r="O186" s="237">
        <v>0</v>
      </c>
      <c r="P186" s="237">
        <v>292</v>
      </c>
      <c r="Q186" s="237">
        <v>2880</v>
      </c>
      <c r="R186" s="237">
        <v>292</v>
      </c>
      <c r="S186" s="237">
        <v>2771</v>
      </c>
      <c r="T186" s="237">
        <v>0</v>
      </c>
      <c r="U186" s="237">
        <v>0</v>
      </c>
      <c r="V186" s="237">
        <v>0</v>
      </c>
      <c r="W186" s="237">
        <v>0</v>
      </c>
      <c r="X186" s="237">
        <v>80</v>
      </c>
      <c r="Y186" s="237">
        <v>593</v>
      </c>
      <c r="Z186" s="237">
        <v>7</v>
      </c>
      <c r="AA186" s="241">
        <v>109</v>
      </c>
      <c r="AB186" s="242"/>
      <c r="AC186" s="242"/>
      <c r="AD186" s="242"/>
      <c r="AE186" s="242"/>
      <c r="AF186" s="242"/>
      <c r="AG186" s="242"/>
      <c r="AH186" s="242"/>
      <c r="AI186" s="242"/>
      <c r="AJ186" s="242"/>
      <c r="AK186" s="242"/>
      <c r="AL186" s="242"/>
      <c r="AM186" s="242"/>
      <c r="AN186" s="242"/>
      <c r="AO186" s="242"/>
      <c r="AP186" s="242"/>
      <c r="AQ186" s="242"/>
      <c r="AR186" s="242"/>
      <c r="AS186" s="242"/>
      <c r="AT186" s="242"/>
      <c r="AU186" s="242"/>
      <c r="AV186" s="242"/>
      <c r="AW186" s="242"/>
      <c r="AX186" s="242"/>
      <c r="AY186" s="242"/>
      <c r="AZ186" s="242"/>
      <c r="BA186" s="242"/>
      <c r="BB186" s="242"/>
      <c r="BC186" s="242"/>
      <c r="BD186" s="242"/>
      <c r="BE186" s="242"/>
      <c r="BF186" s="242"/>
      <c r="BG186" s="242"/>
      <c r="BH186" s="242"/>
      <c r="BI186" s="242"/>
      <c r="BJ186" s="242"/>
      <c r="BK186" s="242"/>
      <c r="BL186" s="242"/>
      <c r="BM186" s="242"/>
      <c r="BN186" s="242"/>
      <c r="BO186" s="242"/>
      <c r="BP186" s="242"/>
      <c r="BQ186" s="242"/>
      <c r="BR186" s="242"/>
      <c r="BS186" s="242"/>
    </row>
    <row r="187" spans="2:71" ht="15" customHeight="1">
      <c r="B187" s="243"/>
      <c r="C187" s="253" t="s">
        <v>1157</v>
      </c>
      <c r="D187" s="240">
        <v>394</v>
      </c>
      <c r="E187" s="237">
        <v>29200</v>
      </c>
      <c r="F187" s="237">
        <v>393</v>
      </c>
      <c r="G187" s="237">
        <v>22354</v>
      </c>
      <c r="H187" s="237">
        <v>72</v>
      </c>
      <c r="I187" s="237">
        <v>1201</v>
      </c>
      <c r="J187" s="237">
        <v>7</v>
      </c>
      <c r="K187" s="237">
        <v>86</v>
      </c>
      <c r="L187" s="237">
        <v>62</v>
      </c>
      <c r="M187" s="237">
        <v>991</v>
      </c>
      <c r="N187" s="237">
        <v>7</v>
      </c>
      <c r="O187" s="237">
        <v>124</v>
      </c>
      <c r="P187" s="237">
        <v>385</v>
      </c>
      <c r="Q187" s="237">
        <v>5645</v>
      </c>
      <c r="R187" s="237">
        <v>384</v>
      </c>
      <c r="S187" s="237">
        <v>5481</v>
      </c>
      <c r="T187" s="237">
        <v>1</v>
      </c>
      <c r="U187" s="237">
        <v>10</v>
      </c>
      <c r="V187" s="237">
        <v>0</v>
      </c>
      <c r="W187" s="237">
        <v>0</v>
      </c>
      <c r="X187" s="237">
        <v>246</v>
      </c>
      <c r="Y187" s="237">
        <v>2095</v>
      </c>
      <c r="Z187" s="237">
        <v>15</v>
      </c>
      <c r="AA187" s="241">
        <v>164</v>
      </c>
      <c r="AB187" s="242"/>
      <c r="AC187" s="242"/>
      <c r="AD187" s="242"/>
      <c r="AE187" s="242"/>
      <c r="AF187" s="242"/>
      <c r="AG187" s="242"/>
      <c r="AH187" s="242"/>
      <c r="AI187" s="242"/>
      <c r="AJ187" s="242"/>
      <c r="AK187" s="242"/>
      <c r="AL187" s="242"/>
      <c r="AM187" s="242"/>
      <c r="AN187" s="242"/>
      <c r="AO187" s="242"/>
      <c r="AP187" s="242"/>
      <c r="AQ187" s="242"/>
      <c r="AR187" s="242"/>
      <c r="AS187" s="242"/>
      <c r="AT187" s="242"/>
      <c r="AU187" s="242"/>
      <c r="AV187" s="242"/>
      <c r="AW187" s="242"/>
      <c r="AX187" s="242"/>
      <c r="AY187" s="242"/>
      <c r="AZ187" s="242"/>
      <c r="BA187" s="242"/>
      <c r="BB187" s="242"/>
      <c r="BC187" s="242"/>
      <c r="BD187" s="242"/>
      <c r="BE187" s="242"/>
      <c r="BF187" s="242"/>
      <c r="BG187" s="242"/>
      <c r="BH187" s="242"/>
      <c r="BI187" s="242"/>
      <c r="BJ187" s="242"/>
      <c r="BK187" s="242"/>
      <c r="BL187" s="242"/>
      <c r="BM187" s="242"/>
      <c r="BN187" s="242"/>
      <c r="BO187" s="242"/>
      <c r="BP187" s="242"/>
      <c r="BQ187" s="242"/>
      <c r="BR187" s="242"/>
      <c r="BS187" s="242"/>
    </row>
    <row r="188" spans="2:71" ht="15" customHeight="1">
      <c r="B188" s="243"/>
      <c r="C188" s="253" t="s">
        <v>1158</v>
      </c>
      <c r="D188" s="240">
        <v>697</v>
      </c>
      <c r="E188" s="237">
        <v>100944</v>
      </c>
      <c r="F188" s="237">
        <v>697</v>
      </c>
      <c r="G188" s="237">
        <v>75999</v>
      </c>
      <c r="H188" s="237">
        <v>326</v>
      </c>
      <c r="I188" s="237">
        <v>7921</v>
      </c>
      <c r="J188" s="237">
        <v>30</v>
      </c>
      <c r="K188" s="237">
        <v>562</v>
      </c>
      <c r="L188" s="237">
        <v>295</v>
      </c>
      <c r="M188" s="237">
        <v>6969</v>
      </c>
      <c r="N188" s="237">
        <v>21</v>
      </c>
      <c r="O188" s="237">
        <v>390</v>
      </c>
      <c r="P188" s="237">
        <v>684</v>
      </c>
      <c r="Q188" s="237">
        <v>17024</v>
      </c>
      <c r="R188" s="237">
        <v>682</v>
      </c>
      <c r="S188" s="237">
        <v>16063</v>
      </c>
      <c r="T188" s="237">
        <v>14</v>
      </c>
      <c r="U188" s="237">
        <v>257</v>
      </c>
      <c r="V188" s="237">
        <v>12</v>
      </c>
      <c r="W188" s="237">
        <v>210</v>
      </c>
      <c r="X188" s="237">
        <v>475</v>
      </c>
      <c r="Y188" s="237">
        <v>5736</v>
      </c>
      <c r="Z188" s="237">
        <v>55</v>
      </c>
      <c r="AA188" s="241">
        <v>751</v>
      </c>
      <c r="AB188" s="242"/>
      <c r="AC188" s="242"/>
      <c r="AD188" s="242"/>
      <c r="AE188" s="242"/>
      <c r="AF188" s="242"/>
      <c r="AG188" s="242"/>
      <c r="AH188" s="242"/>
      <c r="AI188" s="242"/>
      <c r="AJ188" s="242"/>
      <c r="AK188" s="242"/>
      <c r="AL188" s="242"/>
      <c r="AM188" s="242"/>
      <c r="AN188" s="242"/>
      <c r="AO188" s="242"/>
      <c r="AP188" s="242"/>
      <c r="AQ188" s="242"/>
      <c r="AR188" s="242"/>
      <c r="AS188" s="242"/>
      <c r="AT188" s="242"/>
      <c r="AU188" s="242"/>
      <c r="AV188" s="242"/>
      <c r="AW188" s="242"/>
      <c r="AX188" s="242"/>
      <c r="AY188" s="242"/>
      <c r="AZ188" s="242"/>
      <c r="BA188" s="242"/>
      <c r="BB188" s="242"/>
      <c r="BC188" s="242"/>
      <c r="BD188" s="242"/>
      <c r="BE188" s="242"/>
      <c r="BF188" s="242"/>
      <c r="BG188" s="242"/>
      <c r="BH188" s="242"/>
      <c r="BI188" s="242"/>
      <c r="BJ188" s="242"/>
      <c r="BK188" s="242"/>
      <c r="BL188" s="242"/>
      <c r="BM188" s="242"/>
      <c r="BN188" s="242"/>
      <c r="BO188" s="242"/>
      <c r="BP188" s="242"/>
      <c r="BQ188" s="242"/>
      <c r="BR188" s="242"/>
      <c r="BS188" s="242"/>
    </row>
    <row r="189" spans="2:71" ht="15" customHeight="1">
      <c r="B189" s="243"/>
      <c r="C189" s="253" t="s">
        <v>1159</v>
      </c>
      <c r="D189" s="240">
        <v>179</v>
      </c>
      <c r="E189" s="237">
        <v>41100</v>
      </c>
      <c r="F189" s="237">
        <v>178</v>
      </c>
      <c r="G189" s="237">
        <v>29530</v>
      </c>
      <c r="H189" s="237">
        <v>92</v>
      </c>
      <c r="I189" s="237">
        <v>4207</v>
      </c>
      <c r="J189" s="237">
        <v>12</v>
      </c>
      <c r="K189" s="237">
        <v>525</v>
      </c>
      <c r="L189" s="237">
        <v>85</v>
      </c>
      <c r="M189" s="237">
        <v>3638</v>
      </c>
      <c r="N189" s="237">
        <v>3</v>
      </c>
      <c r="O189" s="237">
        <v>44</v>
      </c>
      <c r="P189" s="237">
        <v>176</v>
      </c>
      <c r="Q189" s="237">
        <v>7363</v>
      </c>
      <c r="R189" s="237">
        <v>176</v>
      </c>
      <c r="S189" s="237">
        <v>6587</v>
      </c>
      <c r="T189" s="237">
        <v>20</v>
      </c>
      <c r="U189" s="237">
        <v>532</v>
      </c>
      <c r="V189" s="237">
        <v>13</v>
      </c>
      <c r="W189" s="237">
        <v>375</v>
      </c>
      <c r="X189" s="237">
        <v>126</v>
      </c>
      <c r="Y189" s="237">
        <v>1903</v>
      </c>
      <c r="Z189" s="237">
        <v>18</v>
      </c>
      <c r="AA189" s="241">
        <v>401</v>
      </c>
      <c r="AB189" s="242"/>
      <c r="AC189" s="242"/>
      <c r="AD189" s="242"/>
      <c r="AE189" s="242"/>
      <c r="AF189" s="242"/>
      <c r="AG189" s="242"/>
      <c r="AH189" s="242"/>
      <c r="AI189" s="242"/>
      <c r="AJ189" s="242"/>
      <c r="AK189" s="242"/>
      <c r="AL189" s="242"/>
      <c r="AM189" s="242"/>
      <c r="AN189" s="242"/>
      <c r="AO189" s="242"/>
      <c r="AP189" s="242"/>
      <c r="AQ189" s="242"/>
      <c r="AR189" s="242"/>
      <c r="AS189" s="242"/>
      <c r="AT189" s="242"/>
      <c r="AU189" s="242"/>
      <c r="AV189" s="242"/>
      <c r="AW189" s="242"/>
      <c r="AX189" s="242"/>
      <c r="AY189" s="242"/>
      <c r="AZ189" s="242"/>
      <c r="BA189" s="242"/>
      <c r="BB189" s="242"/>
      <c r="BC189" s="242"/>
      <c r="BD189" s="242"/>
      <c r="BE189" s="242"/>
      <c r="BF189" s="242"/>
      <c r="BG189" s="242"/>
      <c r="BH189" s="242"/>
      <c r="BI189" s="242"/>
      <c r="BJ189" s="242"/>
      <c r="BK189" s="242"/>
      <c r="BL189" s="242"/>
      <c r="BM189" s="242"/>
      <c r="BN189" s="242"/>
      <c r="BO189" s="242"/>
      <c r="BP189" s="242"/>
      <c r="BQ189" s="242"/>
      <c r="BR189" s="242"/>
      <c r="BS189" s="242"/>
    </row>
    <row r="190" spans="2:71" ht="15" customHeight="1">
      <c r="B190" s="243"/>
      <c r="C190" s="253" t="s">
        <v>1156</v>
      </c>
      <c r="D190" s="240">
        <v>25</v>
      </c>
      <c r="E190" s="237">
        <v>9186</v>
      </c>
      <c r="F190" s="237">
        <v>25</v>
      </c>
      <c r="G190" s="237">
        <v>7309</v>
      </c>
      <c r="H190" s="237">
        <v>12</v>
      </c>
      <c r="I190" s="237">
        <v>590</v>
      </c>
      <c r="J190" s="237">
        <v>5</v>
      </c>
      <c r="K190" s="237">
        <v>90</v>
      </c>
      <c r="L190" s="237">
        <v>8</v>
      </c>
      <c r="M190" s="237">
        <v>480</v>
      </c>
      <c r="N190" s="237">
        <v>1</v>
      </c>
      <c r="O190" s="237">
        <v>20</v>
      </c>
      <c r="P190" s="237">
        <v>25</v>
      </c>
      <c r="Q190" s="237">
        <v>1287</v>
      </c>
      <c r="R190" s="237">
        <v>25</v>
      </c>
      <c r="S190" s="237">
        <v>1020</v>
      </c>
      <c r="T190" s="237">
        <v>0</v>
      </c>
      <c r="U190" s="237">
        <v>0</v>
      </c>
      <c r="V190" s="237">
        <v>3</v>
      </c>
      <c r="W190" s="237">
        <v>250</v>
      </c>
      <c r="X190" s="237">
        <v>19</v>
      </c>
      <c r="Y190" s="237">
        <v>1046</v>
      </c>
      <c r="Z190" s="237">
        <v>2</v>
      </c>
      <c r="AA190" s="241">
        <v>17</v>
      </c>
      <c r="AB190" s="242"/>
      <c r="AC190" s="242"/>
      <c r="AD190" s="242"/>
      <c r="AE190" s="242"/>
      <c r="AF190" s="242"/>
      <c r="AG190" s="242"/>
      <c r="AH190" s="242"/>
      <c r="AI190" s="242"/>
      <c r="AJ190" s="242"/>
      <c r="AK190" s="242"/>
      <c r="AL190" s="242"/>
      <c r="AM190" s="242"/>
      <c r="AN190" s="242"/>
      <c r="AO190" s="242"/>
      <c r="AP190" s="242"/>
      <c r="AQ190" s="242"/>
      <c r="AR190" s="242"/>
      <c r="AS190" s="242"/>
      <c r="AT190" s="242"/>
      <c r="AU190" s="242"/>
      <c r="AV190" s="242"/>
      <c r="AW190" s="242"/>
      <c r="AX190" s="242"/>
      <c r="AY190" s="242"/>
      <c r="AZ190" s="242"/>
      <c r="BA190" s="242"/>
      <c r="BB190" s="242"/>
      <c r="BC190" s="242"/>
      <c r="BD190" s="242"/>
      <c r="BE190" s="242"/>
      <c r="BF190" s="242"/>
      <c r="BG190" s="242"/>
      <c r="BH190" s="242"/>
      <c r="BI190" s="242"/>
      <c r="BJ190" s="242"/>
      <c r="BK190" s="242"/>
      <c r="BL190" s="242"/>
      <c r="BM190" s="242"/>
      <c r="BN190" s="242"/>
      <c r="BO190" s="242"/>
      <c r="BP190" s="242"/>
      <c r="BQ190" s="242"/>
      <c r="BR190" s="242"/>
      <c r="BS190" s="242"/>
    </row>
    <row r="191" spans="2:71" ht="8.25" customHeight="1">
      <c r="B191" s="243"/>
      <c r="C191" s="253"/>
      <c r="D191" s="240"/>
      <c r="E191" s="237"/>
      <c r="F191" s="237"/>
      <c r="G191" s="237"/>
      <c r="H191" s="237"/>
      <c r="I191" s="237"/>
      <c r="J191" s="237"/>
      <c r="K191" s="237"/>
      <c r="L191" s="237"/>
      <c r="M191" s="237"/>
      <c r="N191" s="237"/>
      <c r="O191" s="237"/>
      <c r="P191" s="237"/>
      <c r="Q191" s="237"/>
      <c r="R191" s="237"/>
      <c r="S191" s="237"/>
      <c r="T191" s="237"/>
      <c r="U191" s="237"/>
      <c r="V191" s="237"/>
      <c r="W191" s="237"/>
      <c r="X191" s="237"/>
      <c r="Y191" s="237"/>
      <c r="Z191" s="237"/>
      <c r="AA191" s="241"/>
      <c r="AB191" s="242"/>
      <c r="AC191" s="242"/>
      <c r="AD191" s="242"/>
      <c r="AE191" s="242"/>
      <c r="AF191" s="242"/>
      <c r="AG191" s="242"/>
      <c r="AH191" s="242"/>
      <c r="AI191" s="242"/>
      <c r="AJ191" s="242"/>
      <c r="AK191" s="242"/>
      <c r="AL191" s="242"/>
      <c r="AM191" s="242"/>
      <c r="AN191" s="242"/>
      <c r="AO191" s="242"/>
      <c r="AP191" s="242"/>
      <c r="AQ191" s="242"/>
      <c r="AR191" s="242"/>
      <c r="AS191" s="242"/>
      <c r="AT191" s="242"/>
      <c r="AU191" s="242"/>
      <c r="AV191" s="242"/>
      <c r="AW191" s="242"/>
      <c r="AX191" s="242"/>
      <c r="AY191" s="242"/>
      <c r="AZ191" s="242"/>
      <c r="BA191" s="242"/>
      <c r="BB191" s="242"/>
      <c r="BC191" s="242"/>
      <c r="BD191" s="242"/>
      <c r="BE191" s="242"/>
      <c r="BF191" s="242"/>
      <c r="BG191" s="242"/>
      <c r="BH191" s="242"/>
      <c r="BI191" s="242"/>
      <c r="BJ191" s="242"/>
      <c r="BK191" s="242"/>
      <c r="BL191" s="242"/>
      <c r="BM191" s="242"/>
      <c r="BN191" s="242"/>
      <c r="BO191" s="242"/>
      <c r="BP191" s="242"/>
      <c r="BQ191" s="242"/>
      <c r="BR191" s="242"/>
      <c r="BS191" s="242"/>
    </row>
    <row r="192" spans="2:27" s="254" customFormat="1" ht="15" customHeight="1">
      <c r="B192" s="1284" t="s">
        <v>978</v>
      </c>
      <c r="C192" s="1285"/>
      <c r="D192" s="249">
        <v>1083</v>
      </c>
      <c r="E192" s="250">
        <v>160525</v>
      </c>
      <c r="F192" s="93">
        <v>1037</v>
      </c>
      <c r="G192" s="93">
        <v>140689</v>
      </c>
      <c r="H192" s="93">
        <v>83</v>
      </c>
      <c r="I192" s="250">
        <v>1398</v>
      </c>
      <c r="J192" s="93">
        <v>4</v>
      </c>
      <c r="K192" s="93">
        <v>52</v>
      </c>
      <c r="L192" s="93">
        <v>76</v>
      </c>
      <c r="M192" s="93">
        <v>1300</v>
      </c>
      <c r="N192" s="250">
        <v>3</v>
      </c>
      <c r="O192" s="250">
        <v>46</v>
      </c>
      <c r="P192" s="93">
        <v>1038</v>
      </c>
      <c r="Q192" s="250">
        <v>18438</v>
      </c>
      <c r="R192" s="93">
        <v>1032</v>
      </c>
      <c r="S192" s="93">
        <v>14792</v>
      </c>
      <c r="T192" s="93">
        <v>22</v>
      </c>
      <c r="U192" s="93">
        <v>251</v>
      </c>
      <c r="V192" s="93">
        <v>138</v>
      </c>
      <c r="W192" s="93">
        <v>2497</v>
      </c>
      <c r="X192" s="93">
        <v>914</v>
      </c>
      <c r="Y192" s="93">
        <v>20347</v>
      </c>
      <c r="Z192" s="250">
        <v>79</v>
      </c>
      <c r="AA192" s="251">
        <v>1149</v>
      </c>
    </row>
    <row r="193" spans="2:71" ht="15" customHeight="1">
      <c r="B193" s="243"/>
      <c r="C193" s="253" t="s">
        <v>1152</v>
      </c>
      <c r="D193" s="240">
        <v>159</v>
      </c>
      <c r="E193" s="237">
        <v>4773</v>
      </c>
      <c r="F193" s="237">
        <v>116</v>
      </c>
      <c r="G193" s="237">
        <v>3130</v>
      </c>
      <c r="H193" s="237">
        <v>6</v>
      </c>
      <c r="I193" s="237">
        <v>81</v>
      </c>
      <c r="J193" s="237">
        <v>1</v>
      </c>
      <c r="K193" s="237">
        <v>15</v>
      </c>
      <c r="L193" s="237">
        <v>5</v>
      </c>
      <c r="M193" s="237">
        <v>66</v>
      </c>
      <c r="N193" s="237">
        <v>0</v>
      </c>
      <c r="O193" s="237">
        <v>0</v>
      </c>
      <c r="P193" s="237">
        <v>142</v>
      </c>
      <c r="Q193" s="237">
        <v>1562</v>
      </c>
      <c r="R193" s="237">
        <v>141</v>
      </c>
      <c r="S193" s="237">
        <v>1457</v>
      </c>
      <c r="T193" s="237">
        <v>1</v>
      </c>
      <c r="U193" s="237">
        <v>5</v>
      </c>
      <c r="V193" s="237">
        <v>1</v>
      </c>
      <c r="W193" s="237">
        <v>5</v>
      </c>
      <c r="X193" s="237">
        <v>71</v>
      </c>
      <c r="Y193" s="237">
        <v>409</v>
      </c>
      <c r="Z193" s="237">
        <v>12</v>
      </c>
      <c r="AA193" s="241">
        <v>100</v>
      </c>
      <c r="AB193" s="242"/>
      <c r="AC193" s="242"/>
      <c r="AD193" s="242"/>
      <c r="AE193" s="242"/>
      <c r="AF193" s="242"/>
      <c r="AG193" s="242"/>
      <c r="AH193" s="242"/>
      <c r="AI193" s="242"/>
      <c r="AJ193" s="242"/>
      <c r="AK193" s="242"/>
      <c r="AL193" s="242"/>
      <c r="AM193" s="242"/>
      <c r="AN193" s="242"/>
      <c r="AO193" s="242"/>
      <c r="AP193" s="242"/>
      <c r="AQ193" s="242"/>
      <c r="AR193" s="242"/>
      <c r="AS193" s="242"/>
      <c r="AT193" s="242"/>
      <c r="AU193" s="242"/>
      <c r="AV193" s="242"/>
      <c r="AW193" s="242"/>
      <c r="AX193" s="242"/>
      <c r="AY193" s="242"/>
      <c r="AZ193" s="242"/>
      <c r="BA193" s="242"/>
      <c r="BB193" s="242"/>
      <c r="BC193" s="242"/>
      <c r="BD193" s="242"/>
      <c r="BE193" s="242"/>
      <c r="BF193" s="242"/>
      <c r="BG193" s="242"/>
      <c r="BH193" s="242"/>
      <c r="BI193" s="242"/>
      <c r="BJ193" s="242"/>
      <c r="BK193" s="242"/>
      <c r="BL193" s="242"/>
      <c r="BM193" s="242"/>
      <c r="BN193" s="242"/>
      <c r="BO193" s="242"/>
      <c r="BP193" s="242"/>
      <c r="BQ193" s="242"/>
      <c r="BR193" s="242"/>
      <c r="BS193" s="242"/>
    </row>
    <row r="194" spans="2:71" ht="15" customHeight="1">
      <c r="B194" s="243"/>
      <c r="C194" s="253" t="s">
        <v>1157</v>
      </c>
      <c r="D194" s="240">
        <v>225</v>
      </c>
      <c r="E194" s="237">
        <v>16865</v>
      </c>
      <c r="F194" s="237">
        <v>224</v>
      </c>
      <c r="G194" s="237">
        <v>13834</v>
      </c>
      <c r="H194" s="237">
        <v>13</v>
      </c>
      <c r="I194" s="237">
        <v>210</v>
      </c>
      <c r="J194" s="237">
        <v>0</v>
      </c>
      <c r="K194" s="237">
        <v>0</v>
      </c>
      <c r="L194" s="237">
        <v>13</v>
      </c>
      <c r="M194" s="237">
        <v>210</v>
      </c>
      <c r="N194" s="237">
        <v>0</v>
      </c>
      <c r="O194" s="237">
        <v>0</v>
      </c>
      <c r="P194" s="237">
        <v>215</v>
      </c>
      <c r="Q194" s="237">
        <v>2821</v>
      </c>
      <c r="R194" s="237">
        <v>214</v>
      </c>
      <c r="S194" s="237">
        <v>2336</v>
      </c>
      <c r="T194" s="237">
        <v>1</v>
      </c>
      <c r="U194" s="237">
        <v>10</v>
      </c>
      <c r="V194" s="237">
        <v>20</v>
      </c>
      <c r="W194" s="237">
        <v>208</v>
      </c>
      <c r="X194" s="237">
        <v>194</v>
      </c>
      <c r="Y194" s="237">
        <v>1946</v>
      </c>
      <c r="Z194" s="237">
        <v>20</v>
      </c>
      <c r="AA194" s="241">
        <v>277</v>
      </c>
      <c r="AB194" s="242"/>
      <c r="AC194" s="242"/>
      <c r="AD194" s="242"/>
      <c r="AE194" s="242"/>
      <c r="AF194" s="242"/>
      <c r="AG194" s="242"/>
      <c r="AH194" s="242"/>
      <c r="AI194" s="242"/>
      <c r="AJ194" s="242"/>
      <c r="AK194" s="242"/>
      <c r="AL194" s="242"/>
      <c r="AM194" s="242"/>
      <c r="AN194" s="242"/>
      <c r="AO194" s="242"/>
      <c r="AP194" s="242"/>
      <c r="AQ194" s="242"/>
      <c r="AR194" s="242"/>
      <c r="AS194" s="242"/>
      <c r="AT194" s="242"/>
      <c r="AU194" s="242"/>
      <c r="AV194" s="242"/>
      <c r="AW194" s="242"/>
      <c r="AX194" s="242"/>
      <c r="AY194" s="242"/>
      <c r="AZ194" s="242"/>
      <c r="BA194" s="242"/>
      <c r="BB194" s="242"/>
      <c r="BC194" s="242"/>
      <c r="BD194" s="242"/>
      <c r="BE194" s="242"/>
      <c r="BF194" s="242"/>
      <c r="BG194" s="242"/>
      <c r="BH194" s="242"/>
      <c r="BI194" s="242"/>
      <c r="BJ194" s="242"/>
      <c r="BK194" s="242"/>
      <c r="BL194" s="242"/>
      <c r="BM194" s="242"/>
      <c r="BN194" s="242"/>
      <c r="BO194" s="242"/>
      <c r="BP194" s="242"/>
      <c r="BQ194" s="242"/>
      <c r="BR194" s="242"/>
      <c r="BS194" s="242"/>
    </row>
    <row r="195" spans="2:71" ht="15" customHeight="1">
      <c r="B195" s="243"/>
      <c r="C195" s="253" t="s">
        <v>1158</v>
      </c>
      <c r="D195" s="240">
        <v>405</v>
      </c>
      <c r="E195" s="237">
        <v>58932</v>
      </c>
      <c r="F195" s="237">
        <v>403</v>
      </c>
      <c r="G195" s="237">
        <v>51546</v>
      </c>
      <c r="H195" s="237">
        <v>28</v>
      </c>
      <c r="I195" s="237">
        <v>461</v>
      </c>
      <c r="J195" s="237">
        <v>1</v>
      </c>
      <c r="K195" s="237">
        <v>17</v>
      </c>
      <c r="L195" s="237">
        <v>27</v>
      </c>
      <c r="M195" s="237">
        <v>444</v>
      </c>
      <c r="N195" s="237">
        <v>0</v>
      </c>
      <c r="O195" s="237">
        <v>0</v>
      </c>
      <c r="P195" s="237">
        <v>393</v>
      </c>
      <c r="Q195" s="237">
        <v>6925</v>
      </c>
      <c r="R195" s="237">
        <v>389</v>
      </c>
      <c r="S195" s="237">
        <v>5523</v>
      </c>
      <c r="T195" s="237">
        <v>10</v>
      </c>
      <c r="U195" s="237">
        <v>76</v>
      </c>
      <c r="V195" s="237">
        <v>67</v>
      </c>
      <c r="W195" s="237">
        <v>942</v>
      </c>
      <c r="X195" s="237">
        <v>372</v>
      </c>
      <c r="Y195" s="237">
        <v>7231</v>
      </c>
      <c r="Z195" s="237">
        <v>30</v>
      </c>
      <c r="AA195" s="241">
        <v>460</v>
      </c>
      <c r="AB195" s="242"/>
      <c r="AC195" s="242"/>
      <c r="AD195" s="242"/>
      <c r="AE195" s="242"/>
      <c r="AF195" s="242"/>
      <c r="AG195" s="242"/>
      <c r="AH195" s="242"/>
      <c r="AI195" s="242"/>
      <c r="AJ195" s="242"/>
      <c r="AK195" s="242"/>
      <c r="AL195" s="242"/>
      <c r="AM195" s="242"/>
      <c r="AN195" s="242"/>
      <c r="AO195" s="242"/>
      <c r="AP195" s="242"/>
      <c r="AQ195" s="242"/>
      <c r="AR195" s="242"/>
      <c r="AS195" s="242"/>
      <c r="AT195" s="242"/>
      <c r="AU195" s="242"/>
      <c r="AV195" s="242"/>
      <c r="AW195" s="242"/>
      <c r="AX195" s="242"/>
      <c r="AY195" s="242"/>
      <c r="AZ195" s="242"/>
      <c r="BA195" s="242"/>
      <c r="BB195" s="242"/>
      <c r="BC195" s="242"/>
      <c r="BD195" s="242"/>
      <c r="BE195" s="242"/>
      <c r="BF195" s="242"/>
      <c r="BG195" s="242"/>
      <c r="BH195" s="242"/>
      <c r="BI195" s="242"/>
      <c r="BJ195" s="242"/>
      <c r="BK195" s="242"/>
      <c r="BL195" s="242"/>
      <c r="BM195" s="242"/>
      <c r="BN195" s="242"/>
      <c r="BO195" s="242"/>
      <c r="BP195" s="242"/>
      <c r="BQ195" s="242"/>
      <c r="BR195" s="242"/>
      <c r="BS195" s="242"/>
    </row>
    <row r="196" spans="2:71" ht="15" customHeight="1">
      <c r="B196" s="243"/>
      <c r="C196" s="253" t="s">
        <v>1159</v>
      </c>
      <c r="D196" s="240">
        <v>218</v>
      </c>
      <c r="E196" s="237">
        <v>52419</v>
      </c>
      <c r="F196" s="237">
        <v>218</v>
      </c>
      <c r="G196" s="237">
        <v>47470</v>
      </c>
      <c r="H196" s="237">
        <v>26</v>
      </c>
      <c r="I196" s="237">
        <v>451</v>
      </c>
      <c r="J196" s="237">
        <v>1</v>
      </c>
      <c r="K196" s="237">
        <v>10</v>
      </c>
      <c r="L196" s="237">
        <v>23</v>
      </c>
      <c r="M196" s="237">
        <v>421</v>
      </c>
      <c r="N196" s="237">
        <v>2</v>
      </c>
      <c r="O196" s="237">
        <v>20</v>
      </c>
      <c r="P196" s="237">
        <v>214</v>
      </c>
      <c r="Q196" s="237">
        <v>4498</v>
      </c>
      <c r="R196" s="237">
        <v>214</v>
      </c>
      <c r="S196" s="237">
        <v>3830</v>
      </c>
      <c r="T196" s="237">
        <v>7</v>
      </c>
      <c r="U196" s="237">
        <v>125</v>
      </c>
      <c r="V196" s="237">
        <v>27</v>
      </c>
      <c r="W196" s="237">
        <v>512</v>
      </c>
      <c r="X196" s="237">
        <v>205</v>
      </c>
      <c r="Y196" s="237">
        <v>6751</v>
      </c>
      <c r="Z196" s="237">
        <v>10</v>
      </c>
      <c r="AA196" s="241">
        <v>156</v>
      </c>
      <c r="AB196" s="242"/>
      <c r="AC196" s="242"/>
      <c r="AD196" s="242"/>
      <c r="AE196" s="242"/>
      <c r="AF196" s="242"/>
      <c r="AG196" s="242"/>
      <c r="AH196" s="242"/>
      <c r="AI196" s="242"/>
      <c r="AJ196" s="242"/>
      <c r="AK196" s="242"/>
      <c r="AL196" s="242"/>
      <c r="AM196" s="242"/>
      <c r="AN196" s="242"/>
      <c r="AO196" s="242"/>
      <c r="AP196" s="242"/>
      <c r="AQ196" s="242"/>
      <c r="AR196" s="242"/>
      <c r="AS196" s="242"/>
      <c r="AT196" s="242"/>
      <c r="AU196" s="242"/>
      <c r="AV196" s="242"/>
      <c r="AW196" s="242"/>
      <c r="AX196" s="242"/>
      <c r="AY196" s="242"/>
      <c r="AZ196" s="242"/>
      <c r="BA196" s="242"/>
      <c r="BB196" s="242"/>
      <c r="BC196" s="242"/>
      <c r="BD196" s="242"/>
      <c r="BE196" s="242"/>
      <c r="BF196" s="242"/>
      <c r="BG196" s="242"/>
      <c r="BH196" s="242"/>
      <c r="BI196" s="242"/>
      <c r="BJ196" s="242"/>
      <c r="BK196" s="242"/>
      <c r="BL196" s="242"/>
      <c r="BM196" s="242"/>
      <c r="BN196" s="242"/>
      <c r="BO196" s="242"/>
      <c r="BP196" s="242"/>
      <c r="BQ196" s="242"/>
      <c r="BR196" s="242"/>
      <c r="BS196" s="242"/>
    </row>
    <row r="197" spans="2:71" ht="15" customHeight="1">
      <c r="B197" s="243"/>
      <c r="C197" s="253" t="s">
        <v>1156</v>
      </c>
      <c r="D197" s="240">
        <v>76</v>
      </c>
      <c r="E197" s="237">
        <v>27536</v>
      </c>
      <c r="F197" s="237">
        <v>76</v>
      </c>
      <c r="G197" s="237">
        <v>24709</v>
      </c>
      <c r="H197" s="237">
        <v>10</v>
      </c>
      <c r="I197" s="237">
        <v>195</v>
      </c>
      <c r="J197" s="237">
        <v>1</v>
      </c>
      <c r="K197" s="237">
        <v>10</v>
      </c>
      <c r="L197" s="237">
        <v>8</v>
      </c>
      <c r="M197" s="237">
        <v>159</v>
      </c>
      <c r="N197" s="237">
        <v>1</v>
      </c>
      <c r="O197" s="237">
        <v>26</v>
      </c>
      <c r="P197" s="237">
        <v>74</v>
      </c>
      <c r="Q197" s="237">
        <v>2632</v>
      </c>
      <c r="R197" s="237">
        <v>74</v>
      </c>
      <c r="S197" s="237">
        <v>1646</v>
      </c>
      <c r="T197" s="237">
        <v>3</v>
      </c>
      <c r="U197" s="237">
        <v>35</v>
      </c>
      <c r="V197" s="237">
        <v>23</v>
      </c>
      <c r="W197" s="237">
        <v>830</v>
      </c>
      <c r="X197" s="237">
        <v>72</v>
      </c>
      <c r="Y197" s="237">
        <v>4010</v>
      </c>
      <c r="Z197" s="237">
        <v>7</v>
      </c>
      <c r="AA197" s="241">
        <v>156</v>
      </c>
      <c r="AB197" s="242"/>
      <c r="AC197" s="242"/>
      <c r="AD197" s="242"/>
      <c r="AE197" s="242"/>
      <c r="AF197" s="242"/>
      <c r="AG197" s="242"/>
      <c r="AH197" s="242"/>
      <c r="AI197" s="242"/>
      <c r="AJ197" s="242"/>
      <c r="AK197" s="242"/>
      <c r="AL197" s="242"/>
      <c r="AM197" s="242"/>
      <c r="AN197" s="242"/>
      <c r="AO197" s="242"/>
      <c r="AP197" s="242"/>
      <c r="AQ197" s="242"/>
      <c r="AR197" s="242"/>
      <c r="AS197" s="242"/>
      <c r="AT197" s="242"/>
      <c r="AU197" s="242"/>
      <c r="AV197" s="242"/>
      <c r="AW197" s="242"/>
      <c r="AX197" s="242"/>
      <c r="AY197" s="242"/>
      <c r="AZ197" s="242"/>
      <c r="BA197" s="242"/>
      <c r="BB197" s="242"/>
      <c r="BC197" s="242"/>
      <c r="BD197" s="242"/>
      <c r="BE197" s="242"/>
      <c r="BF197" s="242"/>
      <c r="BG197" s="242"/>
      <c r="BH197" s="242"/>
      <c r="BI197" s="242"/>
      <c r="BJ197" s="242"/>
      <c r="BK197" s="242"/>
      <c r="BL197" s="242"/>
      <c r="BM197" s="242"/>
      <c r="BN197" s="242"/>
      <c r="BO197" s="242"/>
      <c r="BP197" s="242"/>
      <c r="BQ197" s="242"/>
      <c r="BR197" s="242"/>
      <c r="BS197" s="242"/>
    </row>
    <row r="198" spans="2:71" ht="8.25" customHeight="1">
      <c r="B198" s="243"/>
      <c r="C198" s="253"/>
      <c r="D198" s="240"/>
      <c r="E198" s="237"/>
      <c r="F198" s="237"/>
      <c r="G198" s="237"/>
      <c r="H198" s="237"/>
      <c r="I198" s="237"/>
      <c r="J198" s="237"/>
      <c r="K198" s="237"/>
      <c r="L198" s="237"/>
      <c r="M198" s="237"/>
      <c r="N198" s="237"/>
      <c r="O198" s="237"/>
      <c r="P198" s="237"/>
      <c r="Q198" s="237"/>
      <c r="R198" s="237"/>
      <c r="S198" s="237"/>
      <c r="T198" s="237"/>
      <c r="U198" s="237"/>
      <c r="V198" s="237"/>
      <c r="W198" s="237"/>
      <c r="X198" s="237"/>
      <c r="Y198" s="237"/>
      <c r="Z198" s="237"/>
      <c r="AA198" s="241"/>
      <c r="AB198" s="242"/>
      <c r="AC198" s="242"/>
      <c r="AD198" s="242"/>
      <c r="AE198" s="242"/>
      <c r="AF198" s="242"/>
      <c r="AG198" s="242"/>
      <c r="AH198" s="242"/>
      <c r="AI198" s="242"/>
      <c r="AJ198" s="242"/>
      <c r="AK198" s="242"/>
      <c r="AL198" s="242"/>
      <c r="AM198" s="242"/>
      <c r="AN198" s="242"/>
      <c r="AO198" s="242"/>
      <c r="AP198" s="242"/>
      <c r="AQ198" s="242"/>
      <c r="AR198" s="242"/>
      <c r="AS198" s="242"/>
      <c r="AT198" s="242"/>
      <c r="AU198" s="242"/>
      <c r="AV198" s="242"/>
      <c r="AW198" s="242"/>
      <c r="AX198" s="242"/>
      <c r="AY198" s="242"/>
      <c r="AZ198" s="242"/>
      <c r="BA198" s="242"/>
      <c r="BB198" s="242"/>
      <c r="BC198" s="242"/>
      <c r="BD198" s="242"/>
      <c r="BE198" s="242"/>
      <c r="BF198" s="242"/>
      <c r="BG198" s="242"/>
      <c r="BH198" s="242"/>
      <c r="BI198" s="242"/>
      <c r="BJ198" s="242"/>
      <c r="BK198" s="242"/>
      <c r="BL198" s="242"/>
      <c r="BM198" s="242"/>
      <c r="BN198" s="242"/>
      <c r="BO198" s="242"/>
      <c r="BP198" s="242"/>
      <c r="BQ198" s="242"/>
      <c r="BR198" s="242"/>
      <c r="BS198" s="242"/>
    </row>
    <row r="199" spans="2:27" s="254" customFormat="1" ht="15" customHeight="1">
      <c r="B199" s="1284" t="s">
        <v>979</v>
      </c>
      <c r="C199" s="1285"/>
      <c r="D199" s="249">
        <v>1647</v>
      </c>
      <c r="E199" s="250">
        <v>210964</v>
      </c>
      <c r="F199" s="93">
        <v>1613</v>
      </c>
      <c r="G199" s="93">
        <v>191253</v>
      </c>
      <c r="H199" s="93">
        <v>116</v>
      </c>
      <c r="I199" s="250">
        <v>3092</v>
      </c>
      <c r="J199" s="93">
        <v>8</v>
      </c>
      <c r="K199" s="93">
        <v>485</v>
      </c>
      <c r="L199" s="93">
        <v>108</v>
      </c>
      <c r="M199" s="93">
        <v>2607</v>
      </c>
      <c r="N199" s="250">
        <v>0</v>
      </c>
      <c r="O199" s="250">
        <v>0</v>
      </c>
      <c r="P199" s="93">
        <v>1524</v>
      </c>
      <c r="Q199" s="250">
        <v>16619</v>
      </c>
      <c r="R199" s="93">
        <v>1518</v>
      </c>
      <c r="S199" s="93">
        <v>14820</v>
      </c>
      <c r="T199" s="93">
        <v>33</v>
      </c>
      <c r="U199" s="93">
        <v>331</v>
      </c>
      <c r="V199" s="93">
        <v>53</v>
      </c>
      <c r="W199" s="93">
        <v>1159</v>
      </c>
      <c r="X199" s="93">
        <v>1258</v>
      </c>
      <c r="Y199" s="93">
        <v>17569</v>
      </c>
      <c r="Z199" s="250">
        <v>59</v>
      </c>
      <c r="AA199" s="251">
        <v>640</v>
      </c>
    </row>
    <row r="200" spans="2:71" ht="15" customHeight="1">
      <c r="B200" s="243"/>
      <c r="C200" s="253" t="s">
        <v>1152</v>
      </c>
      <c r="D200" s="240">
        <v>324</v>
      </c>
      <c r="E200" s="237">
        <v>9579</v>
      </c>
      <c r="F200" s="237">
        <v>292</v>
      </c>
      <c r="G200" s="237">
        <v>7876</v>
      </c>
      <c r="H200" s="237">
        <v>2</v>
      </c>
      <c r="I200" s="237">
        <v>25</v>
      </c>
      <c r="J200" s="237">
        <v>1</v>
      </c>
      <c r="K200" s="237">
        <v>10</v>
      </c>
      <c r="L200" s="237">
        <v>1</v>
      </c>
      <c r="M200" s="237">
        <v>15</v>
      </c>
      <c r="N200" s="237">
        <v>0</v>
      </c>
      <c r="O200" s="237">
        <v>0</v>
      </c>
      <c r="P200" s="237">
        <v>259</v>
      </c>
      <c r="Q200" s="237">
        <v>1678</v>
      </c>
      <c r="R200" s="237">
        <v>259</v>
      </c>
      <c r="S200" s="237">
        <v>1646</v>
      </c>
      <c r="T200" s="237">
        <v>1</v>
      </c>
      <c r="U200" s="237">
        <v>10</v>
      </c>
      <c r="V200" s="237">
        <v>0</v>
      </c>
      <c r="W200" s="237">
        <v>0</v>
      </c>
      <c r="X200" s="237">
        <v>128</v>
      </c>
      <c r="Y200" s="237">
        <v>470</v>
      </c>
      <c r="Z200" s="237">
        <v>6</v>
      </c>
      <c r="AA200" s="241">
        <v>32</v>
      </c>
      <c r="AB200" s="242"/>
      <c r="AC200" s="242"/>
      <c r="AD200" s="242"/>
      <c r="AE200" s="242"/>
      <c r="AF200" s="242"/>
      <c r="AG200" s="242"/>
      <c r="AH200" s="242"/>
      <c r="AI200" s="242"/>
      <c r="AJ200" s="242"/>
      <c r="AK200" s="242"/>
      <c r="AL200" s="242"/>
      <c r="AM200" s="242"/>
      <c r="AN200" s="242"/>
      <c r="AO200" s="242"/>
      <c r="AP200" s="242"/>
      <c r="AQ200" s="242"/>
      <c r="AR200" s="242"/>
      <c r="AS200" s="242"/>
      <c r="AT200" s="242"/>
      <c r="AU200" s="242"/>
      <c r="AV200" s="242"/>
      <c r="AW200" s="242"/>
      <c r="AX200" s="242"/>
      <c r="AY200" s="242"/>
      <c r="AZ200" s="242"/>
      <c r="BA200" s="242"/>
      <c r="BB200" s="242"/>
      <c r="BC200" s="242"/>
      <c r="BD200" s="242"/>
      <c r="BE200" s="242"/>
      <c r="BF200" s="242"/>
      <c r="BG200" s="242"/>
      <c r="BH200" s="242"/>
      <c r="BI200" s="242"/>
      <c r="BJ200" s="242"/>
      <c r="BK200" s="242"/>
      <c r="BL200" s="242"/>
      <c r="BM200" s="242"/>
      <c r="BN200" s="242"/>
      <c r="BO200" s="242"/>
      <c r="BP200" s="242"/>
      <c r="BQ200" s="242"/>
      <c r="BR200" s="242"/>
      <c r="BS200" s="242"/>
    </row>
    <row r="201" spans="2:71" ht="15" customHeight="1">
      <c r="B201" s="243"/>
      <c r="C201" s="253" t="s">
        <v>1157</v>
      </c>
      <c r="D201" s="240">
        <v>363</v>
      </c>
      <c r="E201" s="237">
        <v>26339</v>
      </c>
      <c r="F201" s="237">
        <v>361</v>
      </c>
      <c r="G201" s="237">
        <v>23524</v>
      </c>
      <c r="H201" s="237">
        <v>13</v>
      </c>
      <c r="I201" s="237">
        <v>138</v>
      </c>
      <c r="J201" s="237">
        <v>0</v>
      </c>
      <c r="K201" s="237">
        <v>0</v>
      </c>
      <c r="L201" s="237">
        <v>13</v>
      </c>
      <c r="M201" s="237">
        <v>138</v>
      </c>
      <c r="N201" s="237">
        <v>0</v>
      </c>
      <c r="O201" s="237">
        <v>0</v>
      </c>
      <c r="P201" s="237">
        <v>325</v>
      </c>
      <c r="Q201" s="237">
        <v>2677</v>
      </c>
      <c r="R201" s="237">
        <v>323</v>
      </c>
      <c r="S201" s="237">
        <v>2435</v>
      </c>
      <c r="T201" s="237">
        <v>1</v>
      </c>
      <c r="U201" s="237">
        <v>17</v>
      </c>
      <c r="V201" s="237">
        <v>3</v>
      </c>
      <c r="W201" s="237">
        <v>28</v>
      </c>
      <c r="X201" s="237">
        <v>272</v>
      </c>
      <c r="Y201" s="237">
        <v>1902</v>
      </c>
      <c r="Z201" s="237">
        <v>9</v>
      </c>
      <c r="AA201" s="241">
        <v>214</v>
      </c>
      <c r="AB201" s="242"/>
      <c r="AC201" s="242"/>
      <c r="AD201" s="242"/>
      <c r="AE201" s="242"/>
      <c r="AF201" s="242"/>
      <c r="AG201" s="242"/>
      <c r="AH201" s="242"/>
      <c r="AI201" s="242"/>
      <c r="AJ201" s="242"/>
      <c r="AK201" s="242"/>
      <c r="AL201" s="242"/>
      <c r="AM201" s="242"/>
      <c r="AN201" s="242"/>
      <c r="AO201" s="242"/>
      <c r="AP201" s="242"/>
      <c r="AQ201" s="242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242"/>
      <c r="BD201" s="242"/>
      <c r="BE201" s="242"/>
      <c r="BF201" s="242"/>
      <c r="BG201" s="242"/>
      <c r="BH201" s="242"/>
      <c r="BI201" s="242"/>
      <c r="BJ201" s="242"/>
      <c r="BK201" s="242"/>
      <c r="BL201" s="242"/>
      <c r="BM201" s="242"/>
      <c r="BN201" s="242"/>
      <c r="BO201" s="242"/>
      <c r="BP201" s="242"/>
      <c r="BQ201" s="242"/>
      <c r="BR201" s="242"/>
      <c r="BS201" s="242"/>
    </row>
    <row r="202" spans="2:71" ht="15" customHeight="1">
      <c r="B202" s="243"/>
      <c r="C202" s="253" t="s">
        <v>1158</v>
      </c>
      <c r="D202" s="240">
        <v>647</v>
      </c>
      <c r="E202" s="237">
        <v>94502</v>
      </c>
      <c r="F202" s="237">
        <v>647</v>
      </c>
      <c r="G202" s="237">
        <v>86946</v>
      </c>
      <c r="H202" s="237">
        <v>40</v>
      </c>
      <c r="I202" s="237">
        <v>470</v>
      </c>
      <c r="J202" s="237">
        <v>1</v>
      </c>
      <c r="K202" s="237">
        <v>10</v>
      </c>
      <c r="L202" s="237">
        <v>39</v>
      </c>
      <c r="M202" s="237">
        <v>460</v>
      </c>
      <c r="N202" s="237">
        <v>0</v>
      </c>
      <c r="O202" s="237">
        <v>0</v>
      </c>
      <c r="P202" s="237">
        <v>636</v>
      </c>
      <c r="Q202" s="237">
        <v>7086</v>
      </c>
      <c r="R202" s="237">
        <v>632</v>
      </c>
      <c r="S202" s="237">
        <v>6639</v>
      </c>
      <c r="T202" s="237">
        <v>17</v>
      </c>
      <c r="U202" s="237">
        <v>150</v>
      </c>
      <c r="V202" s="237">
        <v>28</v>
      </c>
      <c r="W202" s="237">
        <v>213</v>
      </c>
      <c r="X202" s="237">
        <v>586</v>
      </c>
      <c r="Y202" s="237">
        <v>8700</v>
      </c>
      <c r="Z202" s="237">
        <v>29</v>
      </c>
      <c r="AA202" s="241">
        <v>234</v>
      </c>
      <c r="AB202" s="242"/>
      <c r="AC202" s="242"/>
      <c r="AD202" s="242"/>
      <c r="AE202" s="242"/>
      <c r="AF202" s="242"/>
      <c r="AG202" s="242"/>
      <c r="AH202" s="242"/>
      <c r="AI202" s="242"/>
      <c r="AJ202" s="242"/>
      <c r="AK202" s="242"/>
      <c r="AL202" s="242"/>
      <c r="AM202" s="242"/>
      <c r="AN202" s="242"/>
      <c r="AO202" s="242"/>
      <c r="AP202" s="242"/>
      <c r="AQ202" s="242"/>
      <c r="AR202" s="242"/>
      <c r="AS202" s="242"/>
      <c r="AT202" s="242"/>
      <c r="AU202" s="242"/>
      <c r="AV202" s="242"/>
      <c r="AW202" s="242"/>
      <c r="AX202" s="242"/>
      <c r="AY202" s="242"/>
      <c r="AZ202" s="242"/>
      <c r="BA202" s="242"/>
      <c r="BB202" s="242"/>
      <c r="BC202" s="242"/>
      <c r="BD202" s="242"/>
      <c r="BE202" s="242"/>
      <c r="BF202" s="242"/>
      <c r="BG202" s="242"/>
      <c r="BH202" s="242"/>
      <c r="BI202" s="242"/>
      <c r="BJ202" s="242"/>
      <c r="BK202" s="242"/>
      <c r="BL202" s="242"/>
      <c r="BM202" s="242"/>
      <c r="BN202" s="242"/>
      <c r="BO202" s="242"/>
      <c r="BP202" s="242"/>
      <c r="BQ202" s="242"/>
      <c r="BR202" s="242"/>
      <c r="BS202" s="242"/>
    </row>
    <row r="203" spans="2:71" ht="15" customHeight="1">
      <c r="B203" s="243"/>
      <c r="C203" s="253" t="s">
        <v>1159</v>
      </c>
      <c r="D203" s="240">
        <v>261</v>
      </c>
      <c r="E203" s="237">
        <v>61726</v>
      </c>
      <c r="F203" s="237">
        <v>261</v>
      </c>
      <c r="G203" s="237">
        <v>56618</v>
      </c>
      <c r="H203" s="237">
        <v>44</v>
      </c>
      <c r="I203" s="237">
        <v>1093</v>
      </c>
      <c r="J203" s="237">
        <v>3</v>
      </c>
      <c r="K203" s="237">
        <v>85</v>
      </c>
      <c r="L203" s="237">
        <v>41</v>
      </c>
      <c r="M203" s="237">
        <v>1008</v>
      </c>
      <c r="N203" s="237">
        <v>0</v>
      </c>
      <c r="O203" s="237">
        <v>0</v>
      </c>
      <c r="P203" s="237">
        <v>254</v>
      </c>
      <c r="Q203" s="237">
        <v>4015</v>
      </c>
      <c r="R203" s="237">
        <v>254</v>
      </c>
      <c r="S203" s="237">
        <v>3404</v>
      </c>
      <c r="T203" s="237">
        <v>10</v>
      </c>
      <c r="U203" s="237">
        <v>106</v>
      </c>
      <c r="V203" s="237">
        <v>18</v>
      </c>
      <c r="W203" s="237">
        <v>478</v>
      </c>
      <c r="X203" s="237">
        <v>229</v>
      </c>
      <c r="Y203" s="237">
        <v>5140</v>
      </c>
      <c r="Z203" s="237">
        <v>12</v>
      </c>
      <c r="AA203" s="241">
        <v>133</v>
      </c>
      <c r="AB203" s="242"/>
      <c r="AC203" s="242"/>
      <c r="AD203" s="242"/>
      <c r="AE203" s="242"/>
      <c r="AF203" s="242"/>
      <c r="AG203" s="242"/>
      <c r="AH203" s="242"/>
      <c r="AI203" s="242"/>
      <c r="AJ203" s="242"/>
      <c r="AK203" s="242"/>
      <c r="AL203" s="242"/>
      <c r="AM203" s="242"/>
      <c r="AN203" s="242"/>
      <c r="AO203" s="242"/>
      <c r="AP203" s="242"/>
      <c r="AQ203" s="242"/>
      <c r="AR203" s="242"/>
      <c r="AS203" s="242"/>
      <c r="AT203" s="242"/>
      <c r="AU203" s="242"/>
      <c r="AV203" s="242"/>
      <c r="AW203" s="242"/>
      <c r="AX203" s="242"/>
      <c r="AY203" s="242"/>
      <c r="AZ203" s="242"/>
      <c r="BA203" s="242"/>
      <c r="BB203" s="242"/>
      <c r="BC203" s="242"/>
      <c r="BD203" s="242"/>
      <c r="BE203" s="242"/>
      <c r="BF203" s="242"/>
      <c r="BG203" s="242"/>
      <c r="BH203" s="242"/>
      <c r="BI203" s="242"/>
      <c r="BJ203" s="242"/>
      <c r="BK203" s="242"/>
      <c r="BL203" s="242"/>
      <c r="BM203" s="242"/>
      <c r="BN203" s="242"/>
      <c r="BO203" s="242"/>
      <c r="BP203" s="242"/>
      <c r="BQ203" s="242"/>
      <c r="BR203" s="242"/>
      <c r="BS203" s="242"/>
    </row>
    <row r="204" spans="2:71" ht="15" customHeight="1">
      <c r="B204" s="243"/>
      <c r="C204" s="253" t="s">
        <v>1156</v>
      </c>
      <c r="D204" s="240">
        <v>52</v>
      </c>
      <c r="E204" s="237">
        <v>18818</v>
      </c>
      <c r="F204" s="237">
        <v>52</v>
      </c>
      <c r="G204" s="237">
        <v>16289</v>
      </c>
      <c r="H204" s="237">
        <v>17</v>
      </c>
      <c r="I204" s="237">
        <v>1366</v>
      </c>
      <c r="J204" s="237">
        <v>3</v>
      </c>
      <c r="K204" s="237">
        <v>380</v>
      </c>
      <c r="L204" s="237">
        <v>14</v>
      </c>
      <c r="M204" s="237">
        <v>986</v>
      </c>
      <c r="N204" s="237">
        <v>0</v>
      </c>
      <c r="O204" s="237">
        <v>0</v>
      </c>
      <c r="P204" s="237">
        <v>50</v>
      </c>
      <c r="Q204" s="237">
        <v>1163</v>
      </c>
      <c r="R204" s="237">
        <v>50</v>
      </c>
      <c r="S204" s="237">
        <v>696</v>
      </c>
      <c r="T204" s="237">
        <v>4</v>
      </c>
      <c r="U204" s="237">
        <v>48</v>
      </c>
      <c r="V204" s="237">
        <v>4</v>
      </c>
      <c r="W204" s="237">
        <v>440</v>
      </c>
      <c r="X204" s="237">
        <v>43</v>
      </c>
      <c r="Y204" s="237">
        <v>1357</v>
      </c>
      <c r="Z204" s="237">
        <v>3</v>
      </c>
      <c r="AA204" s="241">
        <v>27</v>
      </c>
      <c r="AB204" s="242"/>
      <c r="AC204" s="242"/>
      <c r="AD204" s="242"/>
      <c r="AE204" s="242"/>
      <c r="AF204" s="242"/>
      <c r="AG204" s="242"/>
      <c r="AH204" s="242"/>
      <c r="AI204" s="242"/>
      <c r="AJ204" s="242"/>
      <c r="AK204" s="242"/>
      <c r="AL204" s="242"/>
      <c r="AM204" s="242"/>
      <c r="AN204" s="242"/>
      <c r="AO204" s="242"/>
      <c r="AP204" s="242"/>
      <c r="AQ204" s="242"/>
      <c r="AR204" s="242"/>
      <c r="AS204" s="242"/>
      <c r="AT204" s="242"/>
      <c r="AU204" s="242"/>
      <c r="AV204" s="242"/>
      <c r="AW204" s="242"/>
      <c r="AX204" s="242"/>
      <c r="AY204" s="242"/>
      <c r="AZ204" s="242"/>
      <c r="BA204" s="242"/>
      <c r="BB204" s="242"/>
      <c r="BC204" s="242"/>
      <c r="BD204" s="242"/>
      <c r="BE204" s="242"/>
      <c r="BF204" s="242"/>
      <c r="BG204" s="242"/>
      <c r="BH204" s="242"/>
      <c r="BI204" s="242"/>
      <c r="BJ204" s="242"/>
      <c r="BK204" s="242"/>
      <c r="BL204" s="242"/>
      <c r="BM204" s="242"/>
      <c r="BN204" s="242"/>
      <c r="BO204" s="242"/>
      <c r="BP204" s="242"/>
      <c r="BQ204" s="242"/>
      <c r="BR204" s="242"/>
      <c r="BS204" s="242"/>
    </row>
    <row r="205" spans="2:71" ht="8.25" customHeight="1">
      <c r="B205" s="243"/>
      <c r="C205" s="253"/>
      <c r="D205" s="240"/>
      <c r="E205" s="237"/>
      <c r="F205" s="237"/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Q205" s="237"/>
      <c r="R205" s="237"/>
      <c r="S205" s="237"/>
      <c r="T205" s="237"/>
      <c r="U205" s="237"/>
      <c r="V205" s="237"/>
      <c r="W205" s="237"/>
      <c r="X205" s="237"/>
      <c r="Y205" s="237"/>
      <c r="Z205" s="237"/>
      <c r="AA205" s="241"/>
      <c r="AB205" s="242"/>
      <c r="AC205" s="242"/>
      <c r="AD205" s="242"/>
      <c r="AE205" s="242"/>
      <c r="AF205" s="242"/>
      <c r="AG205" s="242"/>
      <c r="AH205" s="242"/>
      <c r="AI205" s="242"/>
      <c r="AJ205" s="242"/>
      <c r="AK205" s="242"/>
      <c r="AL205" s="242"/>
      <c r="AM205" s="242"/>
      <c r="AN205" s="242"/>
      <c r="AO205" s="242"/>
      <c r="AP205" s="242"/>
      <c r="AQ205" s="242"/>
      <c r="AR205" s="242"/>
      <c r="AS205" s="242"/>
      <c r="AT205" s="242"/>
      <c r="AU205" s="242"/>
      <c r="AV205" s="242"/>
      <c r="AW205" s="242"/>
      <c r="AX205" s="242"/>
      <c r="AY205" s="242"/>
      <c r="AZ205" s="242"/>
      <c r="BA205" s="242"/>
      <c r="BB205" s="242"/>
      <c r="BC205" s="242"/>
      <c r="BD205" s="242"/>
      <c r="BE205" s="242"/>
      <c r="BF205" s="242"/>
      <c r="BG205" s="242"/>
      <c r="BH205" s="242"/>
      <c r="BI205" s="242"/>
      <c r="BJ205" s="242"/>
      <c r="BK205" s="242"/>
      <c r="BL205" s="242"/>
      <c r="BM205" s="242"/>
      <c r="BN205" s="242"/>
      <c r="BO205" s="242"/>
      <c r="BP205" s="242"/>
      <c r="BQ205" s="242"/>
      <c r="BR205" s="242"/>
      <c r="BS205" s="242"/>
    </row>
    <row r="206" spans="2:27" s="254" customFormat="1" ht="15" customHeight="1">
      <c r="B206" s="1284" t="s">
        <v>980</v>
      </c>
      <c r="C206" s="1285"/>
      <c r="D206" s="249">
        <v>1198</v>
      </c>
      <c r="E206" s="250">
        <v>147504</v>
      </c>
      <c r="F206" s="93">
        <v>1175</v>
      </c>
      <c r="G206" s="93">
        <v>132771</v>
      </c>
      <c r="H206" s="93">
        <v>85</v>
      </c>
      <c r="I206" s="250">
        <v>2431</v>
      </c>
      <c r="J206" s="93">
        <v>29</v>
      </c>
      <c r="K206" s="93">
        <v>542</v>
      </c>
      <c r="L206" s="93">
        <v>33</v>
      </c>
      <c r="M206" s="93">
        <v>1387</v>
      </c>
      <c r="N206" s="93">
        <v>25</v>
      </c>
      <c r="O206" s="93">
        <v>502</v>
      </c>
      <c r="P206" s="93">
        <v>1068</v>
      </c>
      <c r="Q206" s="250">
        <v>12302</v>
      </c>
      <c r="R206" s="93">
        <v>1063</v>
      </c>
      <c r="S206" s="93">
        <v>11155</v>
      </c>
      <c r="T206" s="93">
        <v>15</v>
      </c>
      <c r="U206" s="93">
        <v>156</v>
      </c>
      <c r="V206" s="93">
        <v>17</v>
      </c>
      <c r="W206" s="93">
        <v>260</v>
      </c>
      <c r="X206" s="93">
        <v>794</v>
      </c>
      <c r="Y206" s="93">
        <v>15471</v>
      </c>
      <c r="Z206" s="250">
        <v>88</v>
      </c>
      <c r="AA206" s="251">
        <v>887</v>
      </c>
    </row>
    <row r="207" spans="2:71" ht="15" customHeight="1">
      <c r="B207" s="243"/>
      <c r="C207" s="253" t="s">
        <v>1152</v>
      </c>
      <c r="D207" s="240">
        <v>261</v>
      </c>
      <c r="E207" s="237">
        <v>7515</v>
      </c>
      <c r="F207" s="237">
        <v>238</v>
      </c>
      <c r="G207" s="237">
        <v>5835</v>
      </c>
      <c r="H207" s="237">
        <v>6</v>
      </c>
      <c r="I207" s="237">
        <v>138</v>
      </c>
      <c r="J207" s="237">
        <v>5</v>
      </c>
      <c r="K207" s="237">
        <v>98</v>
      </c>
      <c r="L207" s="237">
        <v>1</v>
      </c>
      <c r="M207" s="237">
        <v>40</v>
      </c>
      <c r="N207" s="237">
        <v>0</v>
      </c>
      <c r="O207" s="237">
        <v>0</v>
      </c>
      <c r="P207" s="237">
        <v>185</v>
      </c>
      <c r="Q207" s="237">
        <v>1542</v>
      </c>
      <c r="R207" s="237">
        <v>184</v>
      </c>
      <c r="S207" s="237">
        <v>1360</v>
      </c>
      <c r="T207" s="237">
        <v>0</v>
      </c>
      <c r="U207" s="237">
        <v>0</v>
      </c>
      <c r="V207" s="237">
        <v>1</v>
      </c>
      <c r="W207" s="237">
        <v>5</v>
      </c>
      <c r="X207" s="237">
        <v>76</v>
      </c>
      <c r="Y207" s="237">
        <v>572</v>
      </c>
      <c r="Z207" s="237">
        <v>21</v>
      </c>
      <c r="AA207" s="241">
        <v>177</v>
      </c>
      <c r="AB207" s="242"/>
      <c r="AC207" s="242"/>
      <c r="AD207" s="242"/>
      <c r="AE207" s="242"/>
      <c r="AF207" s="242"/>
      <c r="AG207" s="242"/>
      <c r="AH207" s="242"/>
      <c r="AI207" s="242"/>
      <c r="AJ207" s="242"/>
      <c r="AK207" s="242"/>
      <c r="AL207" s="242"/>
      <c r="AM207" s="242"/>
      <c r="AN207" s="242"/>
      <c r="AO207" s="242"/>
      <c r="AP207" s="242"/>
      <c r="AQ207" s="242"/>
      <c r="AR207" s="242"/>
      <c r="AS207" s="242"/>
      <c r="AT207" s="242"/>
      <c r="AU207" s="242"/>
      <c r="AV207" s="242"/>
      <c r="AW207" s="242"/>
      <c r="AX207" s="242"/>
      <c r="AY207" s="242"/>
      <c r="AZ207" s="242"/>
      <c r="BA207" s="242"/>
      <c r="BB207" s="242"/>
      <c r="BC207" s="242"/>
      <c r="BD207" s="242"/>
      <c r="BE207" s="242"/>
      <c r="BF207" s="242"/>
      <c r="BG207" s="242"/>
      <c r="BH207" s="242"/>
      <c r="BI207" s="242"/>
      <c r="BJ207" s="242"/>
      <c r="BK207" s="242"/>
      <c r="BL207" s="242"/>
      <c r="BM207" s="242"/>
      <c r="BN207" s="242"/>
      <c r="BO207" s="242"/>
      <c r="BP207" s="242"/>
      <c r="BQ207" s="242"/>
      <c r="BR207" s="242"/>
      <c r="BS207" s="242"/>
    </row>
    <row r="208" spans="2:71" ht="15" customHeight="1">
      <c r="B208" s="243"/>
      <c r="C208" s="253" t="s">
        <v>1157</v>
      </c>
      <c r="D208" s="240">
        <v>293</v>
      </c>
      <c r="E208" s="237">
        <v>21471</v>
      </c>
      <c r="F208" s="237">
        <v>293</v>
      </c>
      <c r="G208" s="237">
        <v>18085</v>
      </c>
      <c r="H208" s="237">
        <v>16</v>
      </c>
      <c r="I208" s="237">
        <v>353</v>
      </c>
      <c r="J208" s="237">
        <v>7</v>
      </c>
      <c r="K208" s="237">
        <v>136</v>
      </c>
      <c r="L208" s="237">
        <v>6</v>
      </c>
      <c r="M208" s="237">
        <v>110</v>
      </c>
      <c r="N208" s="237">
        <v>3</v>
      </c>
      <c r="O208" s="237">
        <v>107</v>
      </c>
      <c r="P208" s="237">
        <v>267</v>
      </c>
      <c r="Q208" s="237">
        <v>3033</v>
      </c>
      <c r="R208" s="237">
        <v>266</v>
      </c>
      <c r="S208" s="237">
        <v>2730</v>
      </c>
      <c r="T208" s="237">
        <v>3</v>
      </c>
      <c r="U208" s="237">
        <v>25</v>
      </c>
      <c r="V208" s="237">
        <v>1</v>
      </c>
      <c r="W208" s="237">
        <v>10</v>
      </c>
      <c r="X208" s="237">
        <v>198</v>
      </c>
      <c r="Y208" s="237">
        <v>1970</v>
      </c>
      <c r="Z208" s="237">
        <v>30</v>
      </c>
      <c r="AA208" s="241">
        <v>293</v>
      </c>
      <c r="AB208" s="242"/>
      <c r="AC208" s="242"/>
      <c r="AD208" s="242"/>
      <c r="AE208" s="242"/>
      <c r="AF208" s="242"/>
      <c r="AG208" s="242"/>
      <c r="AH208" s="242"/>
      <c r="AI208" s="242"/>
      <c r="AJ208" s="242"/>
      <c r="AK208" s="242"/>
      <c r="AL208" s="242"/>
      <c r="AM208" s="242"/>
      <c r="AN208" s="242"/>
      <c r="AO208" s="242"/>
      <c r="AP208" s="242"/>
      <c r="AQ208" s="242"/>
      <c r="AR208" s="242"/>
      <c r="AS208" s="242"/>
      <c r="AT208" s="242"/>
      <c r="AU208" s="242"/>
      <c r="AV208" s="242"/>
      <c r="AW208" s="242"/>
      <c r="AX208" s="242"/>
      <c r="AY208" s="242"/>
      <c r="AZ208" s="242"/>
      <c r="BA208" s="242"/>
      <c r="BB208" s="242"/>
      <c r="BC208" s="242"/>
      <c r="BD208" s="242"/>
      <c r="BE208" s="242"/>
      <c r="BF208" s="242"/>
      <c r="BG208" s="242"/>
      <c r="BH208" s="242"/>
      <c r="BI208" s="242"/>
      <c r="BJ208" s="242"/>
      <c r="BK208" s="242"/>
      <c r="BL208" s="242"/>
      <c r="BM208" s="242"/>
      <c r="BN208" s="242"/>
      <c r="BO208" s="242"/>
      <c r="BP208" s="242"/>
      <c r="BQ208" s="242"/>
      <c r="BR208" s="242"/>
      <c r="BS208" s="242"/>
    </row>
    <row r="209" spans="2:71" ht="15" customHeight="1">
      <c r="B209" s="243"/>
      <c r="C209" s="253" t="s">
        <v>1158</v>
      </c>
      <c r="D209" s="240">
        <v>432</v>
      </c>
      <c r="E209" s="237">
        <v>63198</v>
      </c>
      <c r="F209" s="237">
        <v>432</v>
      </c>
      <c r="G209" s="237">
        <v>56462</v>
      </c>
      <c r="H209" s="237">
        <v>40</v>
      </c>
      <c r="I209" s="237">
        <v>1269</v>
      </c>
      <c r="J209" s="237">
        <v>14</v>
      </c>
      <c r="K209" s="237">
        <v>278</v>
      </c>
      <c r="L209" s="237">
        <v>14</v>
      </c>
      <c r="M209" s="237">
        <v>765</v>
      </c>
      <c r="N209" s="237">
        <v>12</v>
      </c>
      <c r="O209" s="237">
        <v>226</v>
      </c>
      <c r="P209" s="237">
        <v>411</v>
      </c>
      <c r="Q209" s="237">
        <v>5467</v>
      </c>
      <c r="R209" s="237">
        <v>408</v>
      </c>
      <c r="S209" s="237">
        <v>5001</v>
      </c>
      <c r="T209" s="237">
        <v>10</v>
      </c>
      <c r="U209" s="237">
        <v>91</v>
      </c>
      <c r="V209" s="237">
        <v>9</v>
      </c>
      <c r="W209" s="237">
        <v>120</v>
      </c>
      <c r="X209" s="237">
        <v>336</v>
      </c>
      <c r="Y209" s="237">
        <v>6289</v>
      </c>
      <c r="Z209" s="237">
        <v>28</v>
      </c>
      <c r="AA209" s="241">
        <v>346</v>
      </c>
      <c r="AB209" s="242"/>
      <c r="AC209" s="242"/>
      <c r="AD209" s="242"/>
      <c r="AE209" s="242"/>
      <c r="AF209" s="242"/>
      <c r="AG209" s="242"/>
      <c r="AH209" s="242"/>
      <c r="AI209" s="242"/>
      <c r="AJ209" s="242"/>
      <c r="AK209" s="242"/>
      <c r="AL209" s="242"/>
      <c r="AM209" s="242"/>
      <c r="AN209" s="242"/>
      <c r="AO209" s="242"/>
      <c r="AP209" s="242"/>
      <c r="AQ209" s="242"/>
      <c r="AR209" s="242"/>
      <c r="AS209" s="242"/>
      <c r="AT209" s="242"/>
      <c r="AU209" s="242"/>
      <c r="AV209" s="242"/>
      <c r="AW209" s="242"/>
      <c r="AX209" s="242"/>
      <c r="AY209" s="242"/>
      <c r="AZ209" s="242"/>
      <c r="BA209" s="242"/>
      <c r="BB209" s="242"/>
      <c r="BC209" s="242"/>
      <c r="BD209" s="242"/>
      <c r="BE209" s="242"/>
      <c r="BF209" s="242"/>
      <c r="BG209" s="242"/>
      <c r="BH209" s="242"/>
      <c r="BI209" s="242"/>
      <c r="BJ209" s="242"/>
      <c r="BK209" s="242"/>
      <c r="BL209" s="242"/>
      <c r="BM209" s="242"/>
      <c r="BN209" s="242"/>
      <c r="BO209" s="242"/>
      <c r="BP209" s="242"/>
      <c r="BQ209" s="242"/>
      <c r="BR209" s="242"/>
      <c r="BS209" s="242"/>
    </row>
    <row r="210" spans="2:71" ht="15" customHeight="1">
      <c r="B210" s="243"/>
      <c r="C210" s="253" t="s">
        <v>1159</v>
      </c>
      <c r="D210" s="240">
        <v>172</v>
      </c>
      <c r="E210" s="237">
        <v>41094</v>
      </c>
      <c r="F210" s="237">
        <v>172</v>
      </c>
      <c r="G210" s="237">
        <v>38623</v>
      </c>
      <c r="H210" s="237">
        <v>18</v>
      </c>
      <c r="I210" s="237">
        <v>573</v>
      </c>
      <c r="J210" s="237">
        <v>3</v>
      </c>
      <c r="K210" s="237">
        <v>30</v>
      </c>
      <c r="L210" s="237">
        <v>11</v>
      </c>
      <c r="M210" s="237">
        <v>422</v>
      </c>
      <c r="N210" s="237">
        <v>6</v>
      </c>
      <c r="O210" s="237">
        <v>121</v>
      </c>
      <c r="P210" s="237">
        <v>168</v>
      </c>
      <c r="Q210" s="237">
        <v>1898</v>
      </c>
      <c r="R210" s="237">
        <v>168</v>
      </c>
      <c r="S210" s="237">
        <v>1705</v>
      </c>
      <c r="T210" s="237">
        <v>2</v>
      </c>
      <c r="U210" s="237">
        <v>40</v>
      </c>
      <c r="V210" s="237">
        <v>6</v>
      </c>
      <c r="W210" s="237">
        <v>125</v>
      </c>
      <c r="X210" s="237">
        <v>147</v>
      </c>
      <c r="Y210" s="237">
        <v>4346</v>
      </c>
      <c r="Z210" s="237">
        <v>8</v>
      </c>
      <c r="AA210" s="241">
        <v>68</v>
      </c>
      <c r="AB210" s="242"/>
      <c r="AC210" s="242"/>
      <c r="AD210" s="242"/>
      <c r="AE210" s="242"/>
      <c r="AF210" s="242"/>
      <c r="AG210" s="242"/>
      <c r="AH210" s="242"/>
      <c r="AI210" s="242"/>
      <c r="AJ210" s="242"/>
      <c r="AK210" s="242"/>
      <c r="AL210" s="242"/>
      <c r="AM210" s="242"/>
      <c r="AN210" s="242"/>
      <c r="AO210" s="242"/>
      <c r="AP210" s="242"/>
      <c r="AQ210" s="242"/>
      <c r="AR210" s="242"/>
      <c r="AS210" s="242"/>
      <c r="AT210" s="242"/>
      <c r="AU210" s="242"/>
      <c r="AV210" s="242"/>
      <c r="AW210" s="242"/>
      <c r="AX210" s="242"/>
      <c r="AY210" s="242"/>
      <c r="AZ210" s="242"/>
      <c r="BA210" s="242"/>
      <c r="BB210" s="242"/>
      <c r="BC210" s="242"/>
      <c r="BD210" s="242"/>
      <c r="BE210" s="242"/>
      <c r="BF210" s="242"/>
      <c r="BG210" s="242"/>
      <c r="BH210" s="242"/>
      <c r="BI210" s="242"/>
      <c r="BJ210" s="242"/>
      <c r="BK210" s="242"/>
      <c r="BL210" s="242"/>
      <c r="BM210" s="242"/>
      <c r="BN210" s="242"/>
      <c r="BO210" s="242"/>
      <c r="BP210" s="242"/>
      <c r="BQ210" s="242"/>
      <c r="BR210" s="242"/>
      <c r="BS210" s="242"/>
    </row>
    <row r="211" spans="2:71" ht="15" customHeight="1">
      <c r="B211" s="243"/>
      <c r="C211" s="253" t="s">
        <v>1156</v>
      </c>
      <c r="D211" s="240">
        <v>40</v>
      </c>
      <c r="E211" s="237">
        <v>14226</v>
      </c>
      <c r="F211" s="237">
        <v>40</v>
      </c>
      <c r="G211" s="237">
        <v>13766</v>
      </c>
      <c r="H211" s="237">
        <v>5</v>
      </c>
      <c r="I211" s="237">
        <v>98</v>
      </c>
      <c r="J211" s="237">
        <v>0</v>
      </c>
      <c r="K211" s="237">
        <v>0</v>
      </c>
      <c r="L211" s="237">
        <v>1</v>
      </c>
      <c r="M211" s="237">
        <v>50</v>
      </c>
      <c r="N211" s="237">
        <v>4</v>
      </c>
      <c r="O211" s="237">
        <v>48</v>
      </c>
      <c r="P211" s="237">
        <v>37</v>
      </c>
      <c r="Q211" s="237">
        <v>362</v>
      </c>
      <c r="R211" s="237">
        <v>37</v>
      </c>
      <c r="S211" s="237">
        <v>359</v>
      </c>
      <c r="T211" s="237">
        <v>0</v>
      </c>
      <c r="U211" s="237">
        <v>0</v>
      </c>
      <c r="V211" s="237">
        <v>0</v>
      </c>
      <c r="W211" s="237">
        <v>0</v>
      </c>
      <c r="X211" s="237">
        <v>37</v>
      </c>
      <c r="Y211" s="237">
        <v>2294</v>
      </c>
      <c r="Z211" s="237">
        <v>1</v>
      </c>
      <c r="AA211" s="241">
        <v>3</v>
      </c>
      <c r="AB211" s="242"/>
      <c r="AC211" s="242"/>
      <c r="AD211" s="242"/>
      <c r="AE211" s="242"/>
      <c r="AF211" s="242"/>
      <c r="AG211" s="242"/>
      <c r="AH211" s="242"/>
      <c r="AI211" s="242"/>
      <c r="AJ211" s="242"/>
      <c r="AK211" s="242"/>
      <c r="AL211" s="242"/>
      <c r="AM211" s="242"/>
      <c r="AN211" s="242"/>
      <c r="AO211" s="242"/>
      <c r="AP211" s="242"/>
      <c r="AQ211" s="242"/>
      <c r="AR211" s="242"/>
      <c r="AS211" s="242"/>
      <c r="AT211" s="242"/>
      <c r="AU211" s="242"/>
      <c r="AV211" s="242"/>
      <c r="AW211" s="242"/>
      <c r="AX211" s="242"/>
      <c r="AY211" s="242"/>
      <c r="AZ211" s="242"/>
      <c r="BA211" s="242"/>
      <c r="BB211" s="242"/>
      <c r="BC211" s="242"/>
      <c r="BD211" s="242"/>
      <c r="BE211" s="242"/>
      <c r="BF211" s="242"/>
      <c r="BG211" s="242"/>
      <c r="BH211" s="242"/>
      <c r="BI211" s="242"/>
      <c r="BJ211" s="242"/>
      <c r="BK211" s="242"/>
      <c r="BL211" s="242"/>
      <c r="BM211" s="242"/>
      <c r="BN211" s="242"/>
      <c r="BO211" s="242"/>
      <c r="BP211" s="242"/>
      <c r="BQ211" s="242"/>
      <c r="BR211" s="242"/>
      <c r="BS211" s="242"/>
    </row>
    <row r="212" spans="2:27" ht="8.25" customHeight="1">
      <c r="B212" s="243"/>
      <c r="C212" s="253"/>
      <c r="D212" s="240"/>
      <c r="E212" s="237"/>
      <c r="F212" s="100"/>
      <c r="G212" s="100"/>
      <c r="H212" s="100"/>
      <c r="I212" s="237"/>
      <c r="J212" s="100"/>
      <c r="K212" s="100"/>
      <c r="L212" s="100"/>
      <c r="M212" s="100"/>
      <c r="N212" s="100"/>
      <c r="O212" s="100"/>
      <c r="P212" s="100"/>
      <c r="Q212" s="237"/>
      <c r="R212" s="100"/>
      <c r="S212" s="100"/>
      <c r="T212" s="100"/>
      <c r="U212" s="100"/>
      <c r="V212" s="100"/>
      <c r="W212" s="100"/>
      <c r="X212" s="100"/>
      <c r="Y212" s="100"/>
      <c r="Z212" s="237"/>
      <c r="AA212" s="241"/>
    </row>
    <row r="213" spans="2:27" s="254" customFormat="1" ht="15" customHeight="1">
      <c r="B213" s="1284" t="s">
        <v>981</v>
      </c>
      <c r="C213" s="1285"/>
      <c r="D213" s="249">
        <v>1742</v>
      </c>
      <c r="E213" s="250">
        <v>197350</v>
      </c>
      <c r="F213" s="93">
        <v>1445</v>
      </c>
      <c r="G213" s="93">
        <v>171687</v>
      </c>
      <c r="H213" s="93">
        <v>74</v>
      </c>
      <c r="I213" s="250">
        <v>1444</v>
      </c>
      <c r="J213" s="93">
        <v>58</v>
      </c>
      <c r="K213" s="93">
        <v>1154</v>
      </c>
      <c r="L213" s="93">
        <v>15</v>
      </c>
      <c r="M213" s="93">
        <v>249</v>
      </c>
      <c r="N213" s="93">
        <v>2</v>
      </c>
      <c r="O213" s="93">
        <v>41</v>
      </c>
      <c r="P213" s="93">
        <v>1661</v>
      </c>
      <c r="Q213" s="250">
        <v>24219</v>
      </c>
      <c r="R213" s="93">
        <v>1629</v>
      </c>
      <c r="S213" s="93">
        <v>18441</v>
      </c>
      <c r="T213" s="93">
        <v>49</v>
      </c>
      <c r="U213" s="93">
        <v>421</v>
      </c>
      <c r="V213" s="93">
        <v>43</v>
      </c>
      <c r="W213" s="93">
        <v>763</v>
      </c>
      <c r="X213" s="93">
        <v>1015</v>
      </c>
      <c r="Y213" s="93">
        <v>19738</v>
      </c>
      <c r="Z213" s="250">
        <v>339</v>
      </c>
      <c r="AA213" s="251">
        <v>5015</v>
      </c>
    </row>
    <row r="214" spans="2:71" ht="15" customHeight="1">
      <c r="B214" s="243"/>
      <c r="C214" s="253" t="s">
        <v>1152</v>
      </c>
      <c r="D214" s="240">
        <v>556</v>
      </c>
      <c r="E214" s="237">
        <v>13529</v>
      </c>
      <c r="F214" s="237">
        <v>277</v>
      </c>
      <c r="G214" s="237">
        <v>7287</v>
      </c>
      <c r="H214" s="237">
        <v>9</v>
      </c>
      <c r="I214" s="237">
        <v>93</v>
      </c>
      <c r="J214" s="237">
        <v>7</v>
      </c>
      <c r="K214" s="237">
        <v>78</v>
      </c>
      <c r="L214" s="237">
        <v>1</v>
      </c>
      <c r="M214" s="237">
        <v>10</v>
      </c>
      <c r="N214" s="237">
        <v>1</v>
      </c>
      <c r="O214" s="237">
        <v>5</v>
      </c>
      <c r="P214" s="237">
        <v>503</v>
      </c>
      <c r="Q214" s="237">
        <v>6149</v>
      </c>
      <c r="R214" s="237">
        <v>495</v>
      </c>
      <c r="S214" s="237">
        <v>4796</v>
      </c>
      <c r="T214" s="237">
        <v>3</v>
      </c>
      <c r="U214" s="237">
        <v>16</v>
      </c>
      <c r="V214" s="237">
        <v>1</v>
      </c>
      <c r="W214" s="237">
        <v>5</v>
      </c>
      <c r="X214" s="237">
        <v>113</v>
      </c>
      <c r="Y214" s="237">
        <v>762</v>
      </c>
      <c r="Z214" s="237">
        <v>130</v>
      </c>
      <c r="AA214" s="241">
        <v>1348</v>
      </c>
      <c r="AB214" s="242"/>
      <c r="AC214" s="242"/>
      <c r="AD214" s="242"/>
      <c r="AE214" s="242"/>
      <c r="AF214" s="242"/>
      <c r="AG214" s="242"/>
      <c r="AH214" s="242"/>
      <c r="AI214" s="242"/>
      <c r="AJ214" s="242"/>
      <c r="AK214" s="242"/>
      <c r="AL214" s="242"/>
      <c r="AM214" s="242"/>
      <c r="AN214" s="242"/>
      <c r="AO214" s="242"/>
      <c r="AP214" s="242"/>
      <c r="AQ214" s="242"/>
      <c r="AR214" s="242"/>
      <c r="AS214" s="242"/>
      <c r="AT214" s="242"/>
      <c r="AU214" s="242"/>
      <c r="AV214" s="242"/>
      <c r="AW214" s="242"/>
      <c r="AX214" s="242"/>
      <c r="AY214" s="242"/>
      <c r="AZ214" s="242"/>
      <c r="BA214" s="242"/>
      <c r="BB214" s="242"/>
      <c r="BC214" s="242"/>
      <c r="BD214" s="242"/>
      <c r="BE214" s="242"/>
      <c r="BF214" s="242"/>
      <c r="BG214" s="242"/>
      <c r="BH214" s="242"/>
      <c r="BI214" s="242"/>
      <c r="BJ214" s="242"/>
      <c r="BK214" s="242"/>
      <c r="BL214" s="242"/>
      <c r="BM214" s="242"/>
      <c r="BN214" s="242"/>
      <c r="BO214" s="242"/>
      <c r="BP214" s="242"/>
      <c r="BQ214" s="242"/>
      <c r="BR214" s="242"/>
      <c r="BS214" s="242"/>
    </row>
    <row r="215" spans="2:71" ht="15" customHeight="1">
      <c r="B215" s="243"/>
      <c r="C215" s="253" t="s">
        <v>1157</v>
      </c>
      <c r="D215" s="240">
        <v>382</v>
      </c>
      <c r="E215" s="237">
        <v>27369</v>
      </c>
      <c r="F215" s="237">
        <v>372</v>
      </c>
      <c r="G215" s="237">
        <v>22421</v>
      </c>
      <c r="H215" s="237">
        <v>19</v>
      </c>
      <c r="I215" s="237">
        <v>350</v>
      </c>
      <c r="J215" s="237">
        <v>14</v>
      </c>
      <c r="K215" s="237">
        <v>274</v>
      </c>
      <c r="L215" s="237">
        <v>5</v>
      </c>
      <c r="M215" s="237">
        <v>76</v>
      </c>
      <c r="N215" s="237">
        <v>0</v>
      </c>
      <c r="O215" s="237">
        <v>0</v>
      </c>
      <c r="P215" s="237">
        <v>367</v>
      </c>
      <c r="Q215" s="237">
        <v>4598</v>
      </c>
      <c r="R215" s="237">
        <v>362</v>
      </c>
      <c r="S215" s="237">
        <v>3474</v>
      </c>
      <c r="T215" s="237">
        <v>9</v>
      </c>
      <c r="U215" s="237">
        <v>57</v>
      </c>
      <c r="V215" s="237">
        <v>10</v>
      </c>
      <c r="W215" s="237">
        <v>172</v>
      </c>
      <c r="X215" s="237">
        <v>268</v>
      </c>
      <c r="Y215" s="237">
        <v>2990</v>
      </c>
      <c r="Z215" s="237">
        <v>74</v>
      </c>
      <c r="AA215" s="241">
        <v>952</v>
      </c>
      <c r="AB215" s="242"/>
      <c r="AC215" s="242"/>
      <c r="AD215" s="242"/>
      <c r="AE215" s="242"/>
      <c r="AF215" s="242"/>
      <c r="AG215" s="242"/>
      <c r="AH215" s="242"/>
      <c r="AI215" s="242"/>
      <c r="AJ215" s="242"/>
      <c r="AK215" s="242"/>
      <c r="AL215" s="242"/>
      <c r="AM215" s="242"/>
      <c r="AN215" s="242"/>
      <c r="AO215" s="242"/>
      <c r="AP215" s="242"/>
      <c r="AQ215" s="242"/>
      <c r="AR215" s="242"/>
      <c r="AS215" s="242"/>
      <c r="AT215" s="242"/>
      <c r="AU215" s="242"/>
      <c r="AV215" s="242"/>
      <c r="AW215" s="242"/>
      <c r="AX215" s="242"/>
      <c r="AY215" s="242"/>
      <c r="AZ215" s="242"/>
      <c r="BA215" s="242"/>
      <c r="BB215" s="242"/>
      <c r="BC215" s="242"/>
      <c r="BD215" s="242"/>
      <c r="BE215" s="242"/>
      <c r="BF215" s="242"/>
      <c r="BG215" s="242"/>
      <c r="BH215" s="242"/>
      <c r="BI215" s="242"/>
      <c r="BJ215" s="242"/>
      <c r="BK215" s="242"/>
      <c r="BL215" s="242"/>
      <c r="BM215" s="242"/>
      <c r="BN215" s="242"/>
      <c r="BO215" s="242"/>
      <c r="BP215" s="242"/>
      <c r="BQ215" s="242"/>
      <c r="BR215" s="242"/>
      <c r="BS215" s="242"/>
    </row>
    <row r="216" spans="2:71" ht="15" customHeight="1">
      <c r="B216" s="243"/>
      <c r="C216" s="253" t="s">
        <v>1158</v>
      </c>
      <c r="D216" s="240">
        <v>505</v>
      </c>
      <c r="E216" s="237">
        <v>71704</v>
      </c>
      <c r="F216" s="237">
        <v>503</v>
      </c>
      <c r="G216" s="237">
        <v>64169</v>
      </c>
      <c r="H216" s="237">
        <v>24</v>
      </c>
      <c r="I216" s="237">
        <v>502</v>
      </c>
      <c r="J216" s="237">
        <v>18</v>
      </c>
      <c r="K216" s="237">
        <v>376</v>
      </c>
      <c r="L216" s="237">
        <v>6</v>
      </c>
      <c r="M216" s="237">
        <v>90</v>
      </c>
      <c r="N216" s="237">
        <v>1</v>
      </c>
      <c r="O216" s="237">
        <v>36</v>
      </c>
      <c r="P216" s="237">
        <v>496</v>
      </c>
      <c r="Q216" s="237">
        <v>7033</v>
      </c>
      <c r="R216" s="237">
        <v>489</v>
      </c>
      <c r="S216" s="237">
        <v>5609</v>
      </c>
      <c r="T216" s="237">
        <v>22</v>
      </c>
      <c r="U216" s="237">
        <v>157</v>
      </c>
      <c r="V216" s="237">
        <v>22</v>
      </c>
      <c r="W216" s="237">
        <v>376</v>
      </c>
      <c r="X216" s="237">
        <v>403</v>
      </c>
      <c r="Y216" s="237">
        <v>7532</v>
      </c>
      <c r="Z216" s="237">
        <v>81</v>
      </c>
      <c r="AA216" s="241">
        <v>1048</v>
      </c>
      <c r="AB216" s="242"/>
      <c r="AC216" s="242"/>
      <c r="AD216" s="242"/>
      <c r="AE216" s="242"/>
      <c r="AF216" s="242"/>
      <c r="AG216" s="242"/>
      <c r="AH216" s="242"/>
      <c r="AI216" s="242"/>
      <c r="AJ216" s="242"/>
      <c r="AK216" s="242"/>
      <c r="AL216" s="242"/>
      <c r="AM216" s="242"/>
      <c r="AN216" s="242"/>
      <c r="AO216" s="242"/>
      <c r="AP216" s="242"/>
      <c r="AQ216" s="242"/>
      <c r="AR216" s="242"/>
      <c r="AS216" s="242"/>
      <c r="AT216" s="242"/>
      <c r="AU216" s="242"/>
      <c r="AV216" s="242"/>
      <c r="AW216" s="242"/>
      <c r="AX216" s="242"/>
      <c r="AY216" s="242"/>
      <c r="AZ216" s="242"/>
      <c r="BA216" s="242"/>
      <c r="BB216" s="242"/>
      <c r="BC216" s="242"/>
      <c r="BD216" s="242"/>
      <c r="BE216" s="242"/>
      <c r="BF216" s="242"/>
      <c r="BG216" s="242"/>
      <c r="BH216" s="242"/>
      <c r="BI216" s="242"/>
      <c r="BJ216" s="242"/>
      <c r="BK216" s="242"/>
      <c r="BL216" s="242"/>
      <c r="BM216" s="242"/>
      <c r="BN216" s="242"/>
      <c r="BO216" s="242"/>
      <c r="BP216" s="242"/>
      <c r="BQ216" s="242"/>
      <c r="BR216" s="242"/>
      <c r="BS216" s="242"/>
    </row>
    <row r="217" spans="2:71" ht="15" customHeight="1">
      <c r="B217" s="243"/>
      <c r="C217" s="253" t="s">
        <v>1159</v>
      </c>
      <c r="D217" s="240">
        <v>190</v>
      </c>
      <c r="E217" s="237">
        <v>45475</v>
      </c>
      <c r="F217" s="237">
        <v>184</v>
      </c>
      <c r="G217" s="237">
        <v>40710</v>
      </c>
      <c r="H217" s="237">
        <v>19</v>
      </c>
      <c r="I217" s="237">
        <v>456</v>
      </c>
      <c r="J217" s="237">
        <v>18</v>
      </c>
      <c r="K217" s="237">
        <v>396</v>
      </c>
      <c r="L217" s="237">
        <v>1</v>
      </c>
      <c r="M217" s="237">
        <v>60</v>
      </c>
      <c r="N217" s="237">
        <v>0</v>
      </c>
      <c r="O217" s="237">
        <v>0</v>
      </c>
      <c r="P217" s="237">
        <v>186</v>
      </c>
      <c r="Q217" s="237">
        <v>4309</v>
      </c>
      <c r="R217" s="237">
        <v>184</v>
      </c>
      <c r="S217" s="237">
        <v>2855</v>
      </c>
      <c r="T217" s="237">
        <v>9</v>
      </c>
      <c r="U217" s="237">
        <v>74</v>
      </c>
      <c r="V217" s="237">
        <v>9</v>
      </c>
      <c r="W217" s="237">
        <v>200</v>
      </c>
      <c r="X217" s="237">
        <v>148</v>
      </c>
      <c r="Y217" s="237">
        <v>4925</v>
      </c>
      <c r="Z217" s="237">
        <v>31</v>
      </c>
      <c r="AA217" s="241">
        <v>1254</v>
      </c>
      <c r="AB217" s="242"/>
      <c r="AC217" s="242"/>
      <c r="AD217" s="242"/>
      <c r="AE217" s="242"/>
      <c r="AF217" s="242"/>
      <c r="AG217" s="242"/>
      <c r="AH217" s="242"/>
      <c r="AI217" s="242"/>
      <c r="AJ217" s="242"/>
      <c r="AK217" s="242"/>
      <c r="AL217" s="242"/>
      <c r="AM217" s="242"/>
      <c r="AN217" s="242"/>
      <c r="AO217" s="242"/>
      <c r="AP217" s="242"/>
      <c r="AQ217" s="242"/>
      <c r="AR217" s="242"/>
      <c r="AS217" s="242"/>
      <c r="AT217" s="242"/>
      <c r="AU217" s="242"/>
      <c r="AV217" s="242"/>
      <c r="AW217" s="242"/>
      <c r="AX217" s="242"/>
      <c r="AY217" s="242"/>
      <c r="AZ217" s="242"/>
      <c r="BA217" s="242"/>
      <c r="BB217" s="242"/>
      <c r="BC217" s="242"/>
      <c r="BD217" s="242"/>
      <c r="BE217" s="242"/>
      <c r="BF217" s="242"/>
      <c r="BG217" s="242"/>
      <c r="BH217" s="242"/>
      <c r="BI217" s="242"/>
      <c r="BJ217" s="242"/>
      <c r="BK217" s="242"/>
      <c r="BL217" s="242"/>
      <c r="BM217" s="242"/>
      <c r="BN217" s="242"/>
      <c r="BO217" s="242"/>
      <c r="BP217" s="242"/>
      <c r="BQ217" s="242"/>
      <c r="BR217" s="242"/>
      <c r="BS217" s="242"/>
    </row>
    <row r="218" spans="2:71" ht="15" customHeight="1">
      <c r="B218" s="243"/>
      <c r="C218" s="253" t="s">
        <v>1156</v>
      </c>
      <c r="D218" s="240">
        <v>109</v>
      </c>
      <c r="E218" s="237">
        <v>39273</v>
      </c>
      <c r="F218" s="237">
        <v>109</v>
      </c>
      <c r="G218" s="237">
        <v>37100</v>
      </c>
      <c r="H218" s="237">
        <v>3</v>
      </c>
      <c r="I218" s="237">
        <v>43</v>
      </c>
      <c r="J218" s="237">
        <v>1</v>
      </c>
      <c r="K218" s="237">
        <v>30</v>
      </c>
      <c r="L218" s="237">
        <v>2</v>
      </c>
      <c r="M218" s="237">
        <v>13</v>
      </c>
      <c r="N218" s="237">
        <v>0</v>
      </c>
      <c r="O218" s="237">
        <v>0</v>
      </c>
      <c r="P218" s="237">
        <v>109</v>
      </c>
      <c r="Q218" s="237">
        <v>2130</v>
      </c>
      <c r="R218" s="237">
        <v>99</v>
      </c>
      <c r="S218" s="237">
        <v>1707</v>
      </c>
      <c r="T218" s="237">
        <v>6</v>
      </c>
      <c r="U218" s="237">
        <v>117</v>
      </c>
      <c r="V218" s="237">
        <v>1</v>
      </c>
      <c r="W218" s="237">
        <v>10</v>
      </c>
      <c r="X218" s="237">
        <v>83</v>
      </c>
      <c r="Y218" s="237">
        <v>3529</v>
      </c>
      <c r="Z218" s="237">
        <v>23</v>
      </c>
      <c r="AA218" s="241">
        <v>413</v>
      </c>
      <c r="AB218" s="242"/>
      <c r="AC218" s="242"/>
      <c r="AD218" s="242"/>
      <c r="AE218" s="242"/>
      <c r="AF218" s="242"/>
      <c r="AG218" s="242"/>
      <c r="AH218" s="242"/>
      <c r="AI218" s="242"/>
      <c r="AJ218" s="242"/>
      <c r="AK218" s="242"/>
      <c r="AL218" s="242"/>
      <c r="AM218" s="242"/>
      <c r="AN218" s="242"/>
      <c r="AO218" s="242"/>
      <c r="AP218" s="242"/>
      <c r="AQ218" s="242"/>
      <c r="AR218" s="242"/>
      <c r="AS218" s="242"/>
      <c r="AT218" s="242"/>
      <c r="AU218" s="242"/>
      <c r="AV218" s="242"/>
      <c r="AW218" s="242"/>
      <c r="AX218" s="242"/>
      <c r="AY218" s="242"/>
      <c r="AZ218" s="242"/>
      <c r="BA218" s="242"/>
      <c r="BB218" s="242"/>
      <c r="BC218" s="242"/>
      <c r="BD218" s="242"/>
      <c r="BE218" s="242"/>
      <c r="BF218" s="242"/>
      <c r="BG218" s="242"/>
      <c r="BH218" s="242"/>
      <c r="BI218" s="242"/>
      <c r="BJ218" s="242"/>
      <c r="BK218" s="242"/>
      <c r="BL218" s="242"/>
      <c r="BM218" s="242"/>
      <c r="BN218" s="242"/>
      <c r="BO218" s="242"/>
      <c r="BP218" s="242"/>
      <c r="BQ218" s="242"/>
      <c r="BR218" s="242"/>
      <c r="BS218" s="242"/>
    </row>
    <row r="219" spans="2:71" ht="8.25" customHeight="1">
      <c r="B219" s="243"/>
      <c r="C219" s="253"/>
      <c r="D219" s="240"/>
      <c r="E219" s="237"/>
      <c r="F219" s="237"/>
      <c r="G219" s="237"/>
      <c r="H219" s="237"/>
      <c r="I219" s="237"/>
      <c r="J219" s="237"/>
      <c r="K219" s="237"/>
      <c r="L219" s="237"/>
      <c r="M219" s="237"/>
      <c r="N219" s="237"/>
      <c r="O219" s="237"/>
      <c r="P219" s="237"/>
      <c r="Q219" s="237"/>
      <c r="R219" s="237"/>
      <c r="S219" s="237"/>
      <c r="T219" s="237"/>
      <c r="U219" s="237"/>
      <c r="V219" s="237"/>
      <c r="W219" s="237"/>
      <c r="X219" s="237"/>
      <c r="Y219" s="237"/>
      <c r="Z219" s="237"/>
      <c r="AA219" s="241"/>
      <c r="AB219" s="242"/>
      <c r="AC219" s="242"/>
      <c r="AD219" s="242"/>
      <c r="AE219" s="242"/>
      <c r="AF219" s="242"/>
      <c r="AG219" s="242"/>
      <c r="AH219" s="242"/>
      <c r="AI219" s="242"/>
      <c r="AJ219" s="242"/>
      <c r="AK219" s="242"/>
      <c r="AL219" s="242"/>
      <c r="AM219" s="242"/>
      <c r="AN219" s="242"/>
      <c r="AO219" s="242"/>
      <c r="AP219" s="242"/>
      <c r="AQ219" s="242"/>
      <c r="AR219" s="242"/>
      <c r="AS219" s="242"/>
      <c r="AT219" s="242"/>
      <c r="AU219" s="242"/>
      <c r="AV219" s="242"/>
      <c r="AW219" s="242"/>
      <c r="AX219" s="242"/>
      <c r="AY219" s="242"/>
      <c r="AZ219" s="242"/>
      <c r="BA219" s="242"/>
      <c r="BB219" s="242"/>
      <c r="BC219" s="242"/>
      <c r="BD219" s="242"/>
      <c r="BE219" s="242"/>
      <c r="BF219" s="242"/>
      <c r="BG219" s="242"/>
      <c r="BH219" s="242"/>
      <c r="BI219" s="242"/>
      <c r="BJ219" s="242"/>
      <c r="BK219" s="242"/>
      <c r="BL219" s="242"/>
      <c r="BM219" s="242"/>
      <c r="BN219" s="242"/>
      <c r="BO219" s="242"/>
      <c r="BP219" s="242"/>
      <c r="BQ219" s="242"/>
      <c r="BR219" s="242"/>
      <c r="BS219" s="242"/>
    </row>
    <row r="220" spans="2:27" s="254" customFormat="1" ht="15" customHeight="1">
      <c r="B220" s="1284" t="s">
        <v>982</v>
      </c>
      <c r="C220" s="1285"/>
      <c r="D220" s="249">
        <v>817</v>
      </c>
      <c r="E220" s="250">
        <v>104918</v>
      </c>
      <c r="F220" s="93">
        <v>780</v>
      </c>
      <c r="G220" s="93">
        <v>75046</v>
      </c>
      <c r="H220" s="93">
        <v>29</v>
      </c>
      <c r="I220" s="250">
        <v>1225</v>
      </c>
      <c r="J220" s="93">
        <v>0</v>
      </c>
      <c r="K220" s="93">
        <v>0</v>
      </c>
      <c r="L220" s="93">
        <v>28</v>
      </c>
      <c r="M220" s="93">
        <v>1175</v>
      </c>
      <c r="N220" s="93">
        <v>1</v>
      </c>
      <c r="O220" s="93">
        <v>50</v>
      </c>
      <c r="P220" s="93">
        <v>799</v>
      </c>
      <c r="Q220" s="250">
        <v>28647</v>
      </c>
      <c r="R220" s="93">
        <v>790</v>
      </c>
      <c r="S220" s="93">
        <v>15207</v>
      </c>
      <c r="T220" s="93">
        <v>100</v>
      </c>
      <c r="U220" s="93">
        <v>1277</v>
      </c>
      <c r="V220" s="93">
        <v>198</v>
      </c>
      <c r="W220" s="93">
        <v>10060</v>
      </c>
      <c r="X220" s="93">
        <v>667</v>
      </c>
      <c r="Y220" s="93">
        <v>9040</v>
      </c>
      <c r="Z220" s="250">
        <v>70</v>
      </c>
      <c r="AA220" s="251">
        <v>3380</v>
      </c>
    </row>
    <row r="221" spans="2:71" ht="15" customHeight="1">
      <c r="B221" s="243"/>
      <c r="C221" s="253" t="s">
        <v>1152</v>
      </c>
      <c r="D221" s="240">
        <v>159</v>
      </c>
      <c r="E221" s="237">
        <v>4750</v>
      </c>
      <c r="F221" s="237">
        <v>127</v>
      </c>
      <c r="G221" s="237">
        <v>3413</v>
      </c>
      <c r="H221" s="100">
        <v>0</v>
      </c>
      <c r="I221" s="100">
        <v>0</v>
      </c>
      <c r="J221" s="100">
        <v>0</v>
      </c>
      <c r="K221" s="100">
        <v>0</v>
      </c>
      <c r="L221" s="100">
        <v>0</v>
      </c>
      <c r="M221" s="100">
        <v>0</v>
      </c>
      <c r="N221" s="100">
        <v>0</v>
      </c>
      <c r="O221" s="100">
        <v>0</v>
      </c>
      <c r="P221" s="237">
        <v>146</v>
      </c>
      <c r="Q221" s="237">
        <v>1337</v>
      </c>
      <c r="R221" s="237">
        <v>141</v>
      </c>
      <c r="S221" s="237">
        <v>1264</v>
      </c>
      <c r="T221" s="100">
        <v>1</v>
      </c>
      <c r="U221" s="100">
        <v>5</v>
      </c>
      <c r="V221" s="100">
        <v>0</v>
      </c>
      <c r="W221" s="100">
        <v>0</v>
      </c>
      <c r="X221" s="237">
        <v>80</v>
      </c>
      <c r="Y221" s="237">
        <v>504</v>
      </c>
      <c r="Z221" s="237">
        <v>15</v>
      </c>
      <c r="AA221" s="241">
        <v>73</v>
      </c>
      <c r="AB221" s="242"/>
      <c r="AC221" s="242"/>
      <c r="AD221" s="242"/>
      <c r="AE221" s="242"/>
      <c r="AF221" s="242"/>
      <c r="AG221" s="242"/>
      <c r="AH221" s="242"/>
      <c r="AI221" s="242"/>
      <c r="AJ221" s="242"/>
      <c r="AK221" s="242"/>
      <c r="AL221" s="242"/>
      <c r="AM221" s="242"/>
      <c r="AN221" s="242"/>
      <c r="AO221" s="242"/>
      <c r="AP221" s="242"/>
      <c r="AQ221" s="242"/>
      <c r="AR221" s="242"/>
      <c r="AS221" s="242"/>
      <c r="AT221" s="242"/>
      <c r="AU221" s="242"/>
      <c r="AV221" s="242"/>
      <c r="AW221" s="242"/>
      <c r="AX221" s="242"/>
      <c r="AY221" s="242"/>
      <c r="AZ221" s="242"/>
      <c r="BA221" s="242"/>
      <c r="BB221" s="242"/>
      <c r="BC221" s="242"/>
      <c r="BD221" s="242"/>
      <c r="BE221" s="242"/>
      <c r="BF221" s="242"/>
      <c r="BG221" s="242"/>
      <c r="BH221" s="242"/>
      <c r="BI221" s="242"/>
      <c r="BJ221" s="242"/>
      <c r="BK221" s="242"/>
      <c r="BL221" s="242"/>
      <c r="BM221" s="242"/>
      <c r="BN221" s="242"/>
      <c r="BO221" s="242"/>
      <c r="BP221" s="242"/>
      <c r="BQ221" s="242"/>
      <c r="BR221" s="242"/>
      <c r="BS221" s="242"/>
    </row>
    <row r="222" spans="2:71" ht="15" customHeight="1">
      <c r="B222" s="243"/>
      <c r="C222" s="253" t="s">
        <v>1157</v>
      </c>
      <c r="D222" s="240">
        <v>199</v>
      </c>
      <c r="E222" s="237">
        <v>14584</v>
      </c>
      <c r="F222" s="237">
        <v>199</v>
      </c>
      <c r="G222" s="237">
        <v>11204</v>
      </c>
      <c r="H222" s="237">
        <v>3</v>
      </c>
      <c r="I222" s="237">
        <v>65</v>
      </c>
      <c r="J222" s="100">
        <v>0</v>
      </c>
      <c r="K222" s="100">
        <v>0</v>
      </c>
      <c r="L222" s="237">
        <v>2</v>
      </c>
      <c r="M222" s="237">
        <v>15</v>
      </c>
      <c r="N222" s="100">
        <v>1</v>
      </c>
      <c r="O222" s="100">
        <v>50</v>
      </c>
      <c r="P222" s="237">
        <v>196</v>
      </c>
      <c r="Q222" s="237">
        <v>3315</v>
      </c>
      <c r="R222" s="237">
        <v>196</v>
      </c>
      <c r="S222" s="237">
        <v>2485</v>
      </c>
      <c r="T222" s="237">
        <v>9</v>
      </c>
      <c r="U222" s="237">
        <v>42</v>
      </c>
      <c r="V222" s="237">
        <v>23</v>
      </c>
      <c r="W222" s="237">
        <v>675</v>
      </c>
      <c r="X222" s="237">
        <v>175</v>
      </c>
      <c r="Y222" s="237">
        <v>1420</v>
      </c>
      <c r="Z222" s="237">
        <v>21</v>
      </c>
      <c r="AA222" s="241">
        <v>155</v>
      </c>
      <c r="AB222" s="242"/>
      <c r="AC222" s="242"/>
      <c r="AD222" s="242"/>
      <c r="AE222" s="242"/>
      <c r="AF222" s="242"/>
      <c r="AG222" s="242"/>
      <c r="AH222" s="242"/>
      <c r="AI222" s="242"/>
      <c r="AJ222" s="242"/>
      <c r="AK222" s="242"/>
      <c r="AL222" s="242"/>
      <c r="AM222" s="242"/>
      <c r="AN222" s="242"/>
      <c r="AO222" s="242"/>
      <c r="AP222" s="242"/>
      <c r="AQ222" s="242"/>
      <c r="AR222" s="242"/>
      <c r="AS222" s="242"/>
      <c r="AT222" s="242"/>
      <c r="AU222" s="242"/>
      <c r="AV222" s="242"/>
      <c r="AW222" s="242"/>
      <c r="AX222" s="242"/>
      <c r="AY222" s="242"/>
      <c r="AZ222" s="242"/>
      <c r="BA222" s="242"/>
      <c r="BB222" s="242"/>
      <c r="BC222" s="242"/>
      <c r="BD222" s="242"/>
      <c r="BE222" s="242"/>
      <c r="BF222" s="242"/>
      <c r="BG222" s="242"/>
      <c r="BH222" s="242"/>
      <c r="BI222" s="242"/>
      <c r="BJ222" s="242"/>
      <c r="BK222" s="242"/>
      <c r="BL222" s="242"/>
      <c r="BM222" s="242"/>
      <c r="BN222" s="242"/>
      <c r="BO222" s="242"/>
      <c r="BP222" s="242"/>
      <c r="BQ222" s="242"/>
      <c r="BR222" s="242"/>
      <c r="BS222" s="242"/>
    </row>
    <row r="223" spans="2:71" ht="15" customHeight="1">
      <c r="B223" s="243"/>
      <c r="C223" s="253" t="s">
        <v>1158</v>
      </c>
      <c r="D223" s="240">
        <v>320</v>
      </c>
      <c r="E223" s="237">
        <v>46482</v>
      </c>
      <c r="F223" s="237">
        <v>320</v>
      </c>
      <c r="G223" s="237">
        <v>35124</v>
      </c>
      <c r="H223" s="237">
        <v>11</v>
      </c>
      <c r="I223" s="237">
        <v>90</v>
      </c>
      <c r="J223" s="100">
        <v>0</v>
      </c>
      <c r="K223" s="100">
        <v>0</v>
      </c>
      <c r="L223" s="237">
        <v>11</v>
      </c>
      <c r="M223" s="237">
        <v>90</v>
      </c>
      <c r="N223" s="100">
        <v>0</v>
      </c>
      <c r="O223" s="100">
        <v>0</v>
      </c>
      <c r="P223" s="237">
        <v>318</v>
      </c>
      <c r="Q223" s="237">
        <v>11268</v>
      </c>
      <c r="R223" s="237">
        <v>318</v>
      </c>
      <c r="S223" s="237">
        <v>6145</v>
      </c>
      <c r="T223" s="237">
        <v>48</v>
      </c>
      <c r="U223" s="237">
        <v>510</v>
      </c>
      <c r="V223" s="237">
        <v>108</v>
      </c>
      <c r="W223" s="237">
        <v>4945</v>
      </c>
      <c r="X223" s="237">
        <v>300</v>
      </c>
      <c r="Y223" s="237">
        <v>4188</v>
      </c>
      <c r="Z223" s="237">
        <v>14</v>
      </c>
      <c r="AA223" s="241">
        <v>178</v>
      </c>
      <c r="AB223" s="242"/>
      <c r="AC223" s="242"/>
      <c r="AD223" s="242"/>
      <c r="AE223" s="242"/>
      <c r="AF223" s="242"/>
      <c r="AG223" s="242"/>
      <c r="AH223" s="242"/>
      <c r="AI223" s="242"/>
      <c r="AJ223" s="242"/>
      <c r="AK223" s="242"/>
      <c r="AL223" s="242"/>
      <c r="AM223" s="242"/>
      <c r="AN223" s="242"/>
      <c r="AO223" s="242"/>
      <c r="AP223" s="242"/>
      <c r="AQ223" s="242"/>
      <c r="AR223" s="242"/>
      <c r="AS223" s="242"/>
      <c r="AT223" s="242"/>
      <c r="AU223" s="242"/>
      <c r="AV223" s="242"/>
      <c r="AW223" s="242"/>
      <c r="AX223" s="242"/>
      <c r="AY223" s="242"/>
      <c r="AZ223" s="242"/>
      <c r="BA223" s="242"/>
      <c r="BB223" s="242"/>
      <c r="BC223" s="242"/>
      <c r="BD223" s="242"/>
      <c r="BE223" s="242"/>
      <c r="BF223" s="242"/>
      <c r="BG223" s="242"/>
      <c r="BH223" s="242"/>
      <c r="BI223" s="242"/>
      <c r="BJ223" s="242"/>
      <c r="BK223" s="242"/>
      <c r="BL223" s="242"/>
      <c r="BM223" s="242"/>
      <c r="BN223" s="242"/>
      <c r="BO223" s="242"/>
      <c r="BP223" s="242"/>
      <c r="BQ223" s="242"/>
      <c r="BR223" s="242"/>
      <c r="BS223" s="242"/>
    </row>
    <row r="224" spans="2:71" ht="15" customHeight="1">
      <c r="B224" s="243"/>
      <c r="C224" s="253" t="s">
        <v>1159</v>
      </c>
      <c r="D224" s="240">
        <v>99</v>
      </c>
      <c r="E224" s="237">
        <v>23483</v>
      </c>
      <c r="F224" s="237">
        <v>99</v>
      </c>
      <c r="G224" s="237">
        <v>17196</v>
      </c>
      <c r="H224" s="237">
        <v>4</v>
      </c>
      <c r="I224" s="237">
        <v>210</v>
      </c>
      <c r="J224" s="100">
        <v>0</v>
      </c>
      <c r="K224" s="100">
        <v>0</v>
      </c>
      <c r="L224" s="237">
        <v>4</v>
      </c>
      <c r="M224" s="237">
        <v>210</v>
      </c>
      <c r="N224" s="100">
        <v>0</v>
      </c>
      <c r="O224" s="100">
        <v>0</v>
      </c>
      <c r="P224" s="237">
        <v>99</v>
      </c>
      <c r="Q224" s="237">
        <v>6077</v>
      </c>
      <c r="R224" s="237">
        <v>96</v>
      </c>
      <c r="S224" s="237">
        <v>2494</v>
      </c>
      <c r="T224" s="237">
        <v>33</v>
      </c>
      <c r="U224" s="237">
        <v>470</v>
      </c>
      <c r="V224" s="237">
        <v>57</v>
      </c>
      <c r="W224" s="237">
        <v>3390</v>
      </c>
      <c r="X224" s="237">
        <v>83</v>
      </c>
      <c r="Y224" s="237">
        <v>2051</v>
      </c>
      <c r="Z224" s="237">
        <v>4</v>
      </c>
      <c r="AA224" s="241">
        <v>193</v>
      </c>
      <c r="AB224" s="242"/>
      <c r="AC224" s="242"/>
      <c r="AD224" s="242"/>
      <c r="AE224" s="242"/>
      <c r="AF224" s="242"/>
      <c r="AG224" s="242"/>
      <c r="AH224" s="242"/>
      <c r="AI224" s="242"/>
      <c r="AJ224" s="242"/>
      <c r="AK224" s="242"/>
      <c r="AL224" s="242"/>
      <c r="AM224" s="242"/>
      <c r="AN224" s="242"/>
      <c r="AO224" s="242"/>
      <c r="AP224" s="242"/>
      <c r="AQ224" s="242"/>
      <c r="AR224" s="242"/>
      <c r="AS224" s="242"/>
      <c r="AT224" s="242"/>
      <c r="AU224" s="242"/>
      <c r="AV224" s="242"/>
      <c r="AW224" s="242"/>
      <c r="AX224" s="242"/>
      <c r="AY224" s="242"/>
      <c r="AZ224" s="242"/>
      <c r="BA224" s="242"/>
      <c r="BB224" s="242"/>
      <c r="BC224" s="242"/>
      <c r="BD224" s="242"/>
      <c r="BE224" s="242"/>
      <c r="BF224" s="242"/>
      <c r="BG224" s="242"/>
      <c r="BH224" s="242"/>
      <c r="BI224" s="242"/>
      <c r="BJ224" s="242"/>
      <c r="BK224" s="242"/>
      <c r="BL224" s="242"/>
      <c r="BM224" s="242"/>
      <c r="BN224" s="242"/>
      <c r="BO224" s="242"/>
      <c r="BP224" s="242"/>
      <c r="BQ224" s="242"/>
      <c r="BR224" s="242"/>
      <c r="BS224" s="242"/>
    </row>
    <row r="225" spans="2:71" ht="15" customHeight="1">
      <c r="B225" s="243"/>
      <c r="C225" s="253" t="s">
        <v>1156</v>
      </c>
      <c r="D225" s="240">
        <v>40</v>
      </c>
      <c r="E225" s="237">
        <v>15619</v>
      </c>
      <c r="F225" s="237">
        <v>35</v>
      </c>
      <c r="G225" s="237">
        <v>8109</v>
      </c>
      <c r="H225" s="237">
        <v>11</v>
      </c>
      <c r="I225" s="237">
        <v>860</v>
      </c>
      <c r="J225" s="100">
        <v>0</v>
      </c>
      <c r="K225" s="100">
        <v>0</v>
      </c>
      <c r="L225" s="237">
        <v>11</v>
      </c>
      <c r="M225" s="237">
        <v>860</v>
      </c>
      <c r="N225" s="100">
        <v>0</v>
      </c>
      <c r="O225" s="100">
        <v>0</v>
      </c>
      <c r="P225" s="237">
        <v>40</v>
      </c>
      <c r="Q225" s="237">
        <v>6650</v>
      </c>
      <c r="R225" s="237">
        <v>39</v>
      </c>
      <c r="S225" s="237">
        <v>2819</v>
      </c>
      <c r="T225" s="237">
        <v>9</v>
      </c>
      <c r="U225" s="237">
        <v>250</v>
      </c>
      <c r="V225" s="100">
        <v>10</v>
      </c>
      <c r="W225" s="100">
        <v>1050</v>
      </c>
      <c r="X225" s="237">
        <v>29</v>
      </c>
      <c r="Y225" s="237">
        <v>877</v>
      </c>
      <c r="Z225" s="237">
        <v>16</v>
      </c>
      <c r="AA225" s="241">
        <v>2781</v>
      </c>
      <c r="AB225" s="242"/>
      <c r="AC225" s="242"/>
      <c r="AD225" s="242"/>
      <c r="AE225" s="242"/>
      <c r="AF225" s="242"/>
      <c r="AG225" s="242"/>
      <c r="AH225" s="242"/>
      <c r="AI225" s="242"/>
      <c r="AJ225" s="242"/>
      <c r="AK225" s="242"/>
      <c r="AL225" s="242"/>
      <c r="AM225" s="242"/>
      <c r="AN225" s="242"/>
      <c r="AO225" s="242"/>
      <c r="AP225" s="242"/>
      <c r="AQ225" s="242"/>
      <c r="AR225" s="242"/>
      <c r="AS225" s="242"/>
      <c r="AT225" s="242"/>
      <c r="AU225" s="242"/>
      <c r="AV225" s="242"/>
      <c r="AW225" s="242"/>
      <c r="AX225" s="242"/>
      <c r="AY225" s="242"/>
      <c r="AZ225" s="242"/>
      <c r="BA225" s="242"/>
      <c r="BB225" s="242"/>
      <c r="BC225" s="242"/>
      <c r="BD225" s="242"/>
      <c r="BE225" s="242"/>
      <c r="BF225" s="242"/>
      <c r="BG225" s="242"/>
      <c r="BH225" s="242"/>
      <c r="BI225" s="242"/>
      <c r="BJ225" s="242"/>
      <c r="BK225" s="242"/>
      <c r="BL225" s="242"/>
      <c r="BM225" s="242"/>
      <c r="BN225" s="242"/>
      <c r="BO225" s="242"/>
      <c r="BP225" s="242"/>
      <c r="BQ225" s="242"/>
      <c r="BR225" s="242"/>
      <c r="BS225" s="242"/>
    </row>
    <row r="226" spans="2:71" ht="8.25" customHeight="1">
      <c r="B226" s="243"/>
      <c r="C226" s="253"/>
      <c r="D226" s="240"/>
      <c r="E226" s="237"/>
      <c r="F226" s="237"/>
      <c r="G226" s="237"/>
      <c r="H226" s="237"/>
      <c r="I226" s="237"/>
      <c r="J226" s="237"/>
      <c r="K226" s="237"/>
      <c r="L226" s="237"/>
      <c r="M226" s="237"/>
      <c r="N226" s="100"/>
      <c r="O226" s="100"/>
      <c r="P226" s="237"/>
      <c r="Q226" s="237"/>
      <c r="R226" s="237"/>
      <c r="S226" s="237"/>
      <c r="T226" s="237"/>
      <c r="U226" s="237"/>
      <c r="V226" s="237"/>
      <c r="W226" s="237"/>
      <c r="X226" s="237"/>
      <c r="Y226" s="237"/>
      <c r="Z226" s="237"/>
      <c r="AA226" s="241"/>
      <c r="AB226" s="242"/>
      <c r="AC226" s="242"/>
      <c r="AD226" s="242"/>
      <c r="AE226" s="242"/>
      <c r="AF226" s="242"/>
      <c r="AG226" s="242"/>
      <c r="AH226" s="242"/>
      <c r="AI226" s="242"/>
      <c r="AJ226" s="242"/>
      <c r="AK226" s="242"/>
      <c r="AL226" s="242"/>
      <c r="AM226" s="242"/>
      <c r="AN226" s="242"/>
      <c r="AO226" s="242"/>
      <c r="AP226" s="242"/>
      <c r="AQ226" s="242"/>
      <c r="AR226" s="242"/>
      <c r="AS226" s="242"/>
      <c r="AT226" s="242"/>
      <c r="AU226" s="242"/>
      <c r="AV226" s="242"/>
      <c r="AW226" s="242"/>
      <c r="AX226" s="242"/>
      <c r="AY226" s="242"/>
      <c r="AZ226" s="242"/>
      <c r="BA226" s="242"/>
      <c r="BB226" s="242"/>
      <c r="BC226" s="242"/>
      <c r="BD226" s="242"/>
      <c r="BE226" s="242"/>
      <c r="BF226" s="242"/>
      <c r="BG226" s="242"/>
      <c r="BH226" s="242"/>
      <c r="BI226" s="242"/>
      <c r="BJ226" s="242"/>
      <c r="BK226" s="242"/>
      <c r="BL226" s="242"/>
      <c r="BM226" s="242"/>
      <c r="BN226" s="242"/>
      <c r="BO226" s="242"/>
      <c r="BP226" s="242"/>
      <c r="BQ226" s="242"/>
      <c r="BR226" s="242"/>
      <c r="BS226" s="242"/>
    </row>
    <row r="227" spans="2:27" s="254" customFormat="1" ht="15" customHeight="1">
      <c r="B227" s="1284" t="s">
        <v>983</v>
      </c>
      <c r="C227" s="1285"/>
      <c r="D227" s="249">
        <v>1116</v>
      </c>
      <c r="E227" s="250">
        <v>163686</v>
      </c>
      <c r="F227" s="93">
        <v>1095</v>
      </c>
      <c r="G227" s="93">
        <v>141430</v>
      </c>
      <c r="H227" s="93">
        <v>172</v>
      </c>
      <c r="I227" s="250">
        <v>4546</v>
      </c>
      <c r="J227" s="93">
        <v>72</v>
      </c>
      <c r="K227" s="93">
        <v>1900</v>
      </c>
      <c r="L227" s="93">
        <v>102</v>
      </c>
      <c r="M227" s="93">
        <v>2596</v>
      </c>
      <c r="N227" s="93">
        <v>1</v>
      </c>
      <c r="O227" s="93">
        <v>50</v>
      </c>
      <c r="P227" s="93">
        <v>1057</v>
      </c>
      <c r="Q227" s="250">
        <v>17710</v>
      </c>
      <c r="R227" s="93">
        <v>1042</v>
      </c>
      <c r="S227" s="93">
        <v>14344</v>
      </c>
      <c r="T227" s="93">
        <v>2</v>
      </c>
      <c r="U227" s="93">
        <v>120</v>
      </c>
      <c r="V227" s="93">
        <v>8</v>
      </c>
      <c r="W227" s="93">
        <v>328</v>
      </c>
      <c r="X227" s="93">
        <v>895</v>
      </c>
      <c r="Y227" s="93">
        <v>16356</v>
      </c>
      <c r="Z227" s="250">
        <v>176</v>
      </c>
      <c r="AA227" s="251">
        <v>3038</v>
      </c>
    </row>
    <row r="228" spans="2:71" ht="15" customHeight="1">
      <c r="B228" s="243"/>
      <c r="C228" s="253" t="s">
        <v>1152</v>
      </c>
      <c r="D228" s="240">
        <v>178</v>
      </c>
      <c r="E228" s="237">
        <v>5423</v>
      </c>
      <c r="F228" s="237">
        <v>162</v>
      </c>
      <c r="G228" s="237">
        <v>4065</v>
      </c>
      <c r="H228" s="237">
        <v>4</v>
      </c>
      <c r="I228" s="237">
        <v>38</v>
      </c>
      <c r="J228" s="237">
        <v>0</v>
      </c>
      <c r="K228" s="237">
        <v>0</v>
      </c>
      <c r="L228" s="237">
        <v>4</v>
      </c>
      <c r="M228" s="237">
        <v>38</v>
      </c>
      <c r="N228" s="100">
        <v>0</v>
      </c>
      <c r="O228" s="100">
        <v>0</v>
      </c>
      <c r="P228" s="237">
        <v>137</v>
      </c>
      <c r="Q228" s="237">
        <v>1320</v>
      </c>
      <c r="R228" s="237">
        <v>131</v>
      </c>
      <c r="S228" s="237">
        <v>1083</v>
      </c>
      <c r="T228" s="237">
        <v>0</v>
      </c>
      <c r="U228" s="237">
        <v>0</v>
      </c>
      <c r="V228" s="100">
        <v>0</v>
      </c>
      <c r="W228" s="100">
        <v>0</v>
      </c>
      <c r="X228" s="237">
        <v>70</v>
      </c>
      <c r="Y228" s="237">
        <v>411</v>
      </c>
      <c r="Z228" s="237">
        <v>24</v>
      </c>
      <c r="AA228" s="241">
        <v>237</v>
      </c>
      <c r="AB228" s="242"/>
      <c r="AC228" s="242"/>
      <c r="AD228" s="242"/>
      <c r="AE228" s="242"/>
      <c r="AF228" s="242"/>
      <c r="AG228" s="242"/>
      <c r="AH228" s="242"/>
      <c r="AI228" s="242"/>
      <c r="AJ228" s="242"/>
      <c r="AK228" s="242"/>
      <c r="AL228" s="242"/>
      <c r="AM228" s="242"/>
      <c r="AN228" s="242"/>
      <c r="AO228" s="242"/>
      <c r="AP228" s="242"/>
      <c r="AQ228" s="242"/>
      <c r="AR228" s="242"/>
      <c r="AS228" s="242"/>
      <c r="AT228" s="242"/>
      <c r="AU228" s="242"/>
      <c r="AV228" s="242"/>
      <c r="AW228" s="242"/>
      <c r="AX228" s="242"/>
      <c r="AY228" s="242"/>
      <c r="AZ228" s="242"/>
      <c r="BA228" s="242"/>
      <c r="BB228" s="242"/>
      <c r="BC228" s="242"/>
      <c r="BD228" s="242"/>
      <c r="BE228" s="242"/>
      <c r="BF228" s="242"/>
      <c r="BG228" s="242"/>
      <c r="BH228" s="242"/>
      <c r="BI228" s="242"/>
      <c r="BJ228" s="242"/>
      <c r="BK228" s="242"/>
      <c r="BL228" s="242"/>
      <c r="BM228" s="242"/>
      <c r="BN228" s="242"/>
      <c r="BO228" s="242"/>
      <c r="BP228" s="242"/>
      <c r="BQ228" s="242"/>
      <c r="BR228" s="242"/>
      <c r="BS228" s="242"/>
    </row>
    <row r="229" spans="2:71" ht="15" customHeight="1">
      <c r="B229" s="243"/>
      <c r="C229" s="253" t="s">
        <v>1157</v>
      </c>
      <c r="D229" s="240">
        <v>222</v>
      </c>
      <c r="E229" s="237">
        <v>16555</v>
      </c>
      <c r="F229" s="237">
        <v>220</v>
      </c>
      <c r="G229" s="237">
        <v>13315</v>
      </c>
      <c r="H229" s="237">
        <v>24</v>
      </c>
      <c r="I229" s="237">
        <v>297</v>
      </c>
      <c r="J229" s="237">
        <v>8</v>
      </c>
      <c r="K229" s="237">
        <v>72</v>
      </c>
      <c r="L229" s="237">
        <v>16</v>
      </c>
      <c r="M229" s="237">
        <v>225</v>
      </c>
      <c r="N229" s="100">
        <v>0</v>
      </c>
      <c r="O229" s="100">
        <v>0</v>
      </c>
      <c r="P229" s="237">
        <v>212</v>
      </c>
      <c r="Q229" s="237">
        <v>2943</v>
      </c>
      <c r="R229" s="237">
        <v>207</v>
      </c>
      <c r="S229" s="237">
        <v>2393</v>
      </c>
      <c r="T229" s="237">
        <v>0</v>
      </c>
      <c r="U229" s="237">
        <v>0</v>
      </c>
      <c r="V229" s="100">
        <v>1</v>
      </c>
      <c r="W229" s="100">
        <v>10</v>
      </c>
      <c r="X229" s="237">
        <v>168</v>
      </c>
      <c r="Y229" s="237">
        <v>1580</v>
      </c>
      <c r="Z229" s="237">
        <v>38</v>
      </c>
      <c r="AA229" s="241">
        <v>540</v>
      </c>
      <c r="AB229" s="242"/>
      <c r="AC229" s="242"/>
      <c r="AD229" s="242"/>
      <c r="AE229" s="242"/>
      <c r="AF229" s="242"/>
      <c r="AG229" s="242"/>
      <c r="AH229" s="242"/>
      <c r="AI229" s="242"/>
      <c r="AJ229" s="242"/>
      <c r="AK229" s="242"/>
      <c r="AL229" s="242"/>
      <c r="AM229" s="242"/>
      <c r="AN229" s="242"/>
      <c r="AO229" s="242"/>
      <c r="AP229" s="242"/>
      <c r="AQ229" s="242"/>
      <c r="AR229" s="242"/>
      <c r="AS229" s="242"/>
      <c r="AT229" s="242"/>
      <c r="AU229" s="242"/>
      <c r="AV229" s="242"/>
      <c r="AW229" s="242"/>
      <c r="AX229" s="242"/>
      <c r="AY229" s="242"/>
      <c r="AZ229" s="242"/>
      <c r="BA229" s="242"/>
      <c r="BB229" s="242"/>
      <c r="BC229" s="242"/>
      <c r="BD229" s="242"/>
      <c r="BE229" s="242"/>
      <c r="BF229" s="242"/>
      <c r="BG229" s="242"/>
      <c r="BH229" s="242"/>
      <c r="BI229" s="242"/>
      <c r="BJ229" s="242"/>
      <c r="BK229" s="242"/>
      <c r="BL229" s="242"/>
      <c r="BM229" s="242"/>
      <c r="BN229" s="242"/>
      <c r="BO229" s="242"/>
      <c r="BP229" s="242"/>
      <c r="BQ229" s="242"/>
      <c r="BR229" s="242"/>
      <c r="BS229" s="242"/>
    </row>
    <row r="230" spans="2:71" ht="15" customHeight="1">
      <c r="B230" s="243"/>
      <c r="C230" s="253" t="s">
        <v>1158</v>
      </c>
      <c r="D230" s="240">
        <v>425</v>
      </c>
      <c r="E230" s="237">
        <v>62460</v>
      </c>
      <c r="F230" s="237">
        <v>422</v>
      </c>
      <c r="G230" s="237">
        <v>53325</v>
      </c>
      <c r="H230" s="237">
        <v>73</v>
      </c>
      <c r="I230" s="237">
        <v>1523</v>
      </c>
      <c r="J230" s="237">
        <v>30</v>
      </c>
      <c r="K230" s="237">
        <v>622</v>
      </c>
      <c r="L230" s="237">
        <v>43</v>
      </c>
      <c r="M230" s="237">
        <v>901</v>
      </c>
      <c r="N230" s="100">
        <v>0</v>
      </c>
      <c r="O230" s="100">
        <v>0</v>
      </c>
      <c r="P230" s="237">
        <v>417</v>
      </c>
      <c r="Q230" s="237">
        <v>7612</v>
      </c>
      <c r="R230" s="237">
        <v>415</v>
      </c>
      <c r="S230" s="237">
        <v>6318</v>
      </c>
      <c r="T230" s="237">
        <v>1</v>
      </c>
      <c r="U230" s="237">
        <v>60</v>
      </c>
      <c r="V230" s="237">
        <v>2</v>
      </c>
      <c r="W230" s="237">
        <v>15</v>
      </c>
      <c r="X230" s="237">
        <v>386</v>
      </c>
      <c r="Y230" s="237">
        <v>5932</v>
      </c>
      <c r="Z230" s="237">
        <v>69</v>
      </c>
      <c r="AA230" s="241">
        <v>1279</v>
      </c>
      <c r="AB230" s="242"/>
      <c r="AC230" s="242"/>
      <c r="AD230" s="242"/>
      <c r="AE230" s="242"/>
      <c r="AF230" s="242"/>
      <c r="AG230" s="242"/>
      <c r="AH230" s="242"/>
      <c r="AI230" s="242"/>
      <c r="AJ230" s="242"/>
      <c r="AK230" s="242"/>
      <c r="AL230" s="242"/>
      <c r="AM230" s="242"/>
      <c r="AN230" s="242"/>
      <c r="AO230" s="242"/>
      <c r="AP230" s="242"/>
      <c r="AQ230" s="242"/>
      <c r="AR230" s="242"/>
      <c r="AS230" s="242"/>
      <c r="AT230" s="242"/>
      <c r="AU230" s="242"/>
      <c r="AV230" s="242"/>
      <c r="AW230" s="242"/>
      <c r="AX230" s="242"/>
      <c r="AY230" s="242"/>
      <c r="AZ230" s="242"/>
      <c r="BA230" s="242"/>
      <c r="BB230" s="242"/>
      <c r="BC230" s="242"/>
      <c r="BD230" s="242"/>
      <c r="BE230" s="242"/>
      <c r="BF230" s="242"/>
      <c r="BG230" s="242"/>
      <c r="BH230" s="242"/>
      <c r="BI230" s="242"/>
      <c r="BJ230" s="242"/>
      <c r="BK230" s="242"/>
      <c r="BL230" s="242"/>
      <c r="BM230" s="242"/>
      <c r="BN230" s="242"/>
      <c r="BO230" s="242"/>
      <c r="BP230" s="242"/>
      <c r="BQ230" s="242"/>
      <c r="BR230" s="242"/>
      <c r="BS230" s="242"/>
    </row>
    <row r="231" spans="2:71" ht="15" customHeight="1">
      <c r="B231" s="243"/>
      <c r="C231" s="253" t="s">
        <v>1159</v>
      </c>
      <c r="D231" s="240">
        <v>225</v>
      </c>
      <c r="E231" s="237">
        <v>54707</v>
      </c>
      <c r="F231" s="237">
        <v>225</v>
      </c>
      <c r="G231" s="237">
        <v>48574</v>
      </c>
      <c r="H231" s="237">
        <v>61</v>
      </c>
      <c r="I231" s="237">
        <v>1918</v>
      </c>
      <c r="J231" s="237">
        <v>30</v>
      </c>
      <c r="K231" s="237">
        <v>901</v>
      </c>
      <c r="L231" s="237">
        <v>32</v>
      </c>
      <c r="M231" s="237">
        <v>967</v>
      </c>
      <c r="N231" s="100">
        <v>1</v>
      </c>
      <c r="O231" s="100">
        <v>50</v>
      </c>
      <c r="P231" s="237">
        <v>225</v>
      </c>
      <c r="Q231" s="237">
        <v>4215</v>
      </c>
      <c r="R231" s="237">
        <v>223</v>
      </c>
      <c r="S231" s="237">
        <v>3510</v>
      </c>
      <c r="T231" s="237">
        <v>0</v>
      </c>
      <c r="U231" s="237">
        <v>0</v>
      </c>
      <c r="V231" s="237">
        <v>2</v>
      </c>
      <c r="W231" s="237">
        <v>33</v>
      </c>
      <c r="X231" s="237">
        <v>210</v>
      </c>
      <c r="Y231" s="237">
        <v>5805</v>
      </c>
      <c r="Z231" s="237">
        <v>34</v>
      </c>
      <c r="AA231" s="241">
        <v>672</v>
      </c>
      <c r="AB231" s="242"/>
      <c r="AC231" s="242"/>
      <c r="AD231" s="242"/>
      <c r="AE231" s="242"/>
      <c r="AF231" s="242"/>
      <c r="AG231" s="242"/>
      <c r="AH231" s="242"/>
      <c r="AI231" s="242"/>
      <c r="AJ231" s="242"/>
      <c r="AK231" s="242"/>
      <c r="AL231" s="242"/>
      <c r="AM231" s="242"/>
      <c r="AN231" s="242"/>
      <c r="AO231" s="242"/>
      <c r="AP231" s="242"/>
      <c r="AQ231" s="242"/>
      <c r="AR231" s="242"/>
      <c r="AS231" s="242"/>
      <c r="AT231" s="242"/>
      <c r="AU231" s="242"/>
      <c r="AV231" s="242"/>
      <c r="AW231" s="242"/>
      <c r="AX231" s="242"/>
      <c r="AY231" s="242"/>
      <c r="AZ231" s="242"/>
      <c r="BA231" s="242"/>
      <c r="BB231" s="242"/>
      <c r="BC231" s="242"/>
      <c r="BD231" s="242"/>
      <c r="BE231" s="242"/>
      <c r="BF231" s="242"/>
      <c r="BG231" s="242"/>
      <c r="BH231" s="242"/>
      <c r="BI231" s="242"/>
      <c r="BJ231" s="242"/>
      <c r="BK231" s="242"/>
      <c r="BL231" s="242"/>
      <c r="BM231" s="242"/>
      <c r="BN231" s="242"/>
      <c r="BO231" s="242"/>
      <c r="BP231" s="242"/>
      <c r="BQ231" s="242"/>
      <c r="BR231" s="242"/>
      <c r="BS231" s="242"/>
    </row>
    <row r="232" spans="2:71" ht="15" customHeight="1">
      <c r="B232" s="243"/>
      <c r="C232" s="253" t="s">
        <v>1156</v>
      </c>
      <c r="D232" s="240">
        <v>66</v>
      </c>
      <c r="E232" s="237">
        <v>24541</v>
      </c>
      <c r="F232" s="237">
        <v>66</v>
      </c>
      <c r="G232" s="237">
        <v>22151</v>
      </c>
      <c r="H232" s="237">
        <v>10</v>
      </c>
      <c r="I232" s="237">
        <v>770</v>
      </c>
      <c r="J232" s="237">
        <v>4</v>
      </c>
      <c r="K232" s="237">
        <v>305</v>
      </c>
      <c r="L232" s="237">
        <v>7</v>
      </c>
      <c r="M232" s="237">
        <v>465</v>
      </c>
      <c r="N232" s="100">
        <v>0</v>
      </c>
      <c r="O232" s="100">
        <v>0</v>
      </c>
      <c r="P232" s="237">
        <v>66</v>
      </c>
      <c r="Q232" s="237">
        <v>1620</v>
      </c>
      <c r="R232" s="237">
        <v>66</v>
      </c>
      <c r="S232" s="237">
        <v>1040</v>
      </c>
      <c r="T232" s="237">
        <v>1</v>
      </c>
      <c r="U232" s="237">
        <v>60</v>
      </c>
      <c r="V232" s="100">
        <v>3</v>
      </c>
      <c r="W232" s="100">
        <v>270</v>
      </c>
      <c r="X232" s="237">
        <v>61</v>
      </c>
      <c r="Y232" s="237">
        <v>2628</v>
      </c>
      <c r="Z232" s="237">
        <v>11</v>
      </c>
      <c r="AA232" s="241">
        <v>310</v>
      </c>
      <c r="AB232" s="242"/>
      <c r="AC232" s="242"/>
      <c r="AD232" s="242"/>
      <c r="AE232" s="242"/>
      <c r="AF232" s="242"/>
      <c r="AG232" s="242"/>
      <c r="AH232" s="242"/>
      <c r="AI232" s="242"/>
      <c r="AJ232" s="242"/>
      <c r="AK232" s="242"/>
      <c r="AL232" s="242"/>
      <c r="AM232" s="242"/>
      <c r="AN232" s="242"/>
      <c r="AO232" s="242"/>
      <c r="AP232" s="242"/>
      <c r="AQ232" s="242"/>
      <c r="AR232" s="242"/>
      <c r="AS232" s="242"/>
      <c r="AT232" s="242"/>
      <c r="AU232" s="242"/>
      <c r="AV232" s="242"/>
      <c r="AW232" s="242"/>
      <c r="AX232" s="242"/>
      <c r="AY232" s="242"/>
      <c r="AZ232" s="242"/>
      <c r="BA232" s="242"/>
      <c r="BB232" s="242"/>
      <c r="BC232" s="242"/>
      <c r="BD232" s="242"/>
      <c r="BE232" s="242"/>
      <c r="BF232" s="242"/>
      <c r="BG232" s="242"/>
      <c r="BH232" s="242"/>
      <c r="BI232" s="242"/>
      <c r="BJ232" s="242"/>
      <c r="BK232" s="242"/>
      <c r="BL232" s="242"/>
      <c r="BM232" s="242"/>
      <c r="BN232" s="242"/>
      <c r="BO232" s="242"/>
      <c r="BP232" s="242"/>
      <c r="BQ232" s="242"/>
      <c r="BR232" s="242"/>
      <c r="BS232" s="242"/>
    </row>
    <row r="233" spans="2:71" ht="8.25" customHeight="1">
      <c r="B233" s="243"/>
      <c r="C233" s="253"/>
      <c r="D233" s="240"/>
      <c r="E233" s="237"/>
      <c r="F233" s="237"/>
      <c r="G233" s="237"/>
      <c r="H233" s="237"/>
      <c r="I233" s="237"/>
      <c r="J233" s="237"/>
      <c r="K233" s="237"/>
      <c r="L233" s="237"/>
      <c r="M233" s="237"/>
      <c r="N233" s="237"/>
      <c r="O233" s="237"/>
      <c r="P233" s="237"/>
      <c r="Q233" s="237"/>
      <c r="R233" s="237"/>
      <c r="S233" s="237"/>
      <c r="T233" s="237"/>
      <c r="U233" s="237"/>
      <c r="V233" s="237"/>
      <c r="W233" s="237"/>
      <c r="X233" s="237"/>
      <c r="Y233" s="237"/>
      <c r="Z233" s="237"/>
      <c r="AA233" s="241"/>
      <c r="AB233" s="242"/>
      <c r="AC233" s="242"/>
      <c r="AD233" s="242"/>
      <c r="AE233" s="242"/>
      <c r="AF233" s="242"/>
      <c r="AG233" s="242"/>
      <c r="AH233" s="242"/>
      <c r="AI233" s="242"/>
      <c r="AJ233" s="242"/>
      <c r="AK233" s="242"/>
      <c r="AL233" s="242"/>
      <c r="AM233" s="242"/>
      <c r="AN233" s="242"/>
      <c r="AO233" s="242"/>
      <c r="AP233" s="242"/>
      <c r="AQ233" s="242"/>
      <c r="AR233" s="242"/>
      <c r="AS233" s="242"/>
      <c r="AT233" s="242"/>
      <c r="AU233" s="242"/>
      <c r="AV233" s="242"/>
      <c r="AW233" s="242"/>
      <c r="AX233" s="242"/>
      <c r="AY233" s="242"/>
      <c r="AZ233" s="242"/>
      <c r="BA233" s="242"/>
      <c r="BB233" s="242"/>
      <c r="BC233" s="242"/>
      <c r="BD233" s="242"/>
      <c r="BE233" s="242"/>
      <c r="BF233" s="242"/>
      <c r="BG233" s="242"/>
      <c r="BH233" s="242"/>
      <c r="BI233" s="242"/>
      <c r="BJ233" s="242"/>
      <c r="BK233" s="242"/>
      <c r="BL233" s="242"/>
      <c r="BM233" s="242"/>
      <c r="BN233" s="242"/>
      <c r="BO233" s="242"/>
      <c r="BP233" s="242"/>
      <c r="BQ233" s="242"/>
      <c r="BR233" s="242"/>
      <c r="BS233" s="242"/>
    </row>
    <row r="234" spans="2:27" s="254" customFormat="1" ht="15" customHeight="1">
      <c r="B234" s="1284" t="s">
        <v>984</v>
      </c>
      <c r="C234" s="1285"/>
      <c r="D234" s="249">
        <v>1249</v>
      </c>
      <c r="E234" s="250">
        <v>132300</v>
      </c>
      <c r="F234" s="250">
        <v>1186</v>
      </c>
      <c r="G234" s="93">
        <v>110779</v>
      </c>
      <c r="H234" s="93">
        <v>75</v>
      </c>
      <c r="I234" s="250">
        <v>2381</v>
      </c>
      <c r="J234" s="93">
        <v>4</v>
      </c>
      <c r="K234" s="93">
        <v>45</v>
      </c>
      <c r="L234" s="93">
        <v>69</v>
      </c>
      <c r="M234" s="93">
        <v>2322</v>
      </c>
      <c r="N234" s="93">
        <v>3</v>
      </c>
      <c r="O234" s="93">
        <v>14</v>
      </c>
      <c r="P234" s="93">
        <v>1232</v>
      </c>
      <c r="Q234" s="250">
        <v>19140</v>
      </c>
      <c r="R234" s="93">
        <v>1222</v>
      </c>
      <c r="S234" s="93">
        <v>17426</v>
      </c>
      <c r="T234" s="93">
        <v>20</v>
      </c>
      <c r="U234" s="93">
        <v>280</v>
      </c>
      <c r="V234" s="93">
        <v>8</v>
      </c>
      <c r="W234" s="93">
        <v>152</v>
      </c>
      <c r="X234" s="93">
        <v>767</v>
      </c>
      <c r="Y234" s="93">
        <v>9376</v>
      </c>
      <c r="Z234" s="250">
        <v>174</v>
      </c>
      <c r="AA234" s="251">
        <v>1562</v>
      </c>
    </row>
    <row r="235" spans="2:71" ht="15" customHeight="1">
      <c r="B235" s="243"/>
      <c r="C235" s="253" t="s">
        <v>1152</v>
      </c>
      <c r="D235" s="240">
        <v>293</v>
      </c>
      <c r="E235" s="237">
        <v>7917</v>
      </c>
      <c r="F235" s="237">
        <v>233</v>
      </c>
      <c r="G235" s="237">
        <v>5034</v>
      </c>
      <c r="H235" s="237">
        <v>7</v>
      </c>
      <c r="I235" s="237">
        <v>77</v>
      </c>
      <c r="J235" s="100">
        <v>0</v>
      </c>
      <c r="K235" s="100">
        <v>0</v>
      </c>
      <c r="L235" s="237">
        <v>6</v>
      </c>
      <c r="M235" s="237">
        <v>75</v>
      </c>
      <c r="N235" s="237">
        <v>1</v>
      </c>
      <c r="O235" s="237">
        <v>2</v>
      </c>
      <c r="P235" s="237">
        <v>280</v>
      </c>
      <c r="Q235" s="237">
        <v>2806</v>
      </c>
      <c r="R235" s="237">
        <v>274</v>
      </c>
      <c r="S235" s="237">
        <v>2473</v>
      </c>
      <c r="T235" s="237">
        <v>0</v>
      </c>
      <c r="U235" s="237">
        <v>0</v>
      </c>
      <c r="V235" s="237">
        <v>0</v>
      </c>
      <c r="W235" s="237">
        <v>0</v>
      </c>
      <c r="X235" s="237">
        <v>66</v>
      </c>
      <c r="Y235" s="237">
        <v>362</v>
      </c>
      <c r="Z235" s="237">
        <v>45</v>
      </c>
      <c r="AA235" s="241">
        <v>333</v>
      </c>
      <c r="AB235" s="242"/>
      <c r="AC235" s="242"/>
      <c r="AD235" s="242"/>
      <c r="AE235" s="242"/>
      <c r="AF235" s="242"/>
      <c r="AG235" s="242"/>
      <c r="AH235" s="242"/>
      <c r="AI235" s="242"/>
      <c r="AJ235" s="242"/>
      <c r="AK235" s="242"/>
      <c r="AL235" s="242"/>
      <c r="AM235" s="242"/>
      <c r="AN235" s="242"/>
      <c r="AO235" s="242"/>
      <c r="AP235" s="242"/>
      <c r="AQ235" s="242"/>
      <c r="AR235" s="242"/>
      <c r="AS235" s="242"/>
      <c r="AT235" s="242"/>
      <c r="AU235" s="242"/>
      <c r="AV235" s="242"/>
      <c r="AW235" s="242"/>
      <c r="AX235" s="242"/>
      <c r="AY235" s="242"/>
      <c r="AZ235" s="242"/>
      <c r="BA235" s="242"/>
      <c r="BB235" s="242"/>
      <c r="BC235" s="242"/>
      <c r="BD235" s="242"/>
      <c r="BE235" s="242"/>
      <c r="BF235" s="242"/>
      <c r="BG235" s="242"/>
      <c r="BH235" s="242"/>
      <c r="BI235" s="242"/>
      <c r="BJ235" s="242"/>
      <c r="BK235" s="242"/>
      <c r="BL235" s="242"/>
      <c r="BM235" s="242"/>
      <c r="BN235" s="242"/>
      <c r="BO235" s="242"/>
      <c r="BP235" s="242"/>
      <c r="BQ235" s="242"/>
      <c r="BR235" s="242"/>
      <c r="BS235" s="242"/>
    </row>
    <row r="236" spans="2:71" ht="15" customHeight="1">
      <c r="B236" s="243"/>
      <c r="C236" s="253" t="s">
        <v>1157</v>
      </c>
      <c r="D236" s="240">
        <v>380</v>
      </c>
      <c r="E236" s="237">
        <v>28352</v>
      </c>
      <c r="F236" s="237">
        <v>380</v>
      </c>
      <c r="G236" s="237">
        <v>22630</v>
      </c>
      <c r="H236" s="237">
        <v>18</v>
      </c>
      <c r="I236" s="237">
        <v>324</v>
      </c>
      <c r="J236" s="237">
        <v>2</v>
      </c>
      <c r="K236" s="237">
        <v>15</v>
      </c>
      <c r="L236" s="237">
        <v>16</v>
      </c>
      <c r="M236" s="237">
        <v>309</v>
      </c>
      <c r="N236" s="100">
        <v>0</v>
      </c>
      <c r="O236" s="100">
        <v>0</v>
      </c>
      <c r="P236" s="237">
        <v>377</v>
      </c>
      <c r="Q236" s="237">
        <v>5398</v>
      </c>
      <c r="R236" s="237">
        <v>374</v>
      </c>
      <c r="S236" s="237">
        <v>4894</v>
      </c>
      <c r="T236" s="237">
        <v>6</v>
      </c>
      <c r="U236" s="237">
        <v>38</v>
      </c>
      <c r="V236" s="237">
        <v>2</v>
      </c>
      <c r="W236" s="237">
        <v>12</v>
      </c>
      <c r="X236" s="237">
        <v>258</v>
      </c>
      <c r="Y236" s="237">
        <v>1920</v>
      </c>
      <c r="Z236" s="237">
        <v>60</v>
      </c>
      <c r="AA236" s="241">
        <v>492</v>
      </c>
      <c r="AB236" s="242"/>
      <c r="AC236" s="242"/>
      <c r="AD236" s="242"/>
      <c r="AE236" s="242"/>
      <c r="AF236" s="242"/>
      <c r="AG236" s="242"/>
      <c r="AH236" s="242"/>
      <c r="AI236" s="242"/>
      <c r="AJ236" s="242"/>
      <c r="AK236" s="242"/>
      <c r="AL236" s="242"/>
      <c r="AM236" s="242"/>
      <c r="AN236" s="242"/>
      <c r="AO236" s="242"/>
      <c r="AP236" s="242"/>
      <c r="AQ236" s="242"/>
      <c r="AR236" s="242"/>
      <c r="AS236" s="242"/>
      <c r="AT236" s="242"/>
      <c r="AU236" s="242"/>
      <c r="AV236" s="242"/>
      <c r="AW236" s="242"/>
      <c r="AX236" s="242"/>
      <c r="AY236" s="242"/>
      <c r="AZ236" s="242"/>
      <c r="BA236" s="242"/>
      <c r="BB236" s="242"/>
      <c r="BC236" s="242"/>
      <c r="BD236" s="242"/>
      <c r="BE236" s="242"/>
      <c r="BF236" s="242"/>
      <c r="BG236" s="242"/>
      <c r="BH236" s="242"/>
      <c r="BI236" s="242"/>
      <c r="BJ236" s="242"/>
      <c r="BK236" s="242"/>
      <c r="BL236" s="242"/>
      <c r="BM236" s="242"/>
      <c r="BN236" s="242"/>
      <c r="BO236" s="242"/>
      <c r="BP236" s="242"/>
      <c r="BQ236" s="242"/>
      <c r="BR236" s="242"/>
      <c r="BS236" s="242"/>
    </row>
    <row r="237" spans="2:71" ht="15" customHeight="1">
      <c r="B237" s="243"/>
      <c r="C237" s="253" t="s">
        <v>1158</v>
      </c>
      <c r="D237" s="240">
        <v>437</v>
      </c>
      <c r="E237" s="237">
        <v>61325</v>
      </c>
      <c r="F237" s="237">
        <v>436</v>
      </c>
      <c r="G237" s="237">
        <v>52419</v>
      </c>
      <c r="H237" s="237">
        <v>36</v>
      </c>
      <c r="I237" s="237">
        <v>855</v>
      </c>
      <c r="J237" s="237">
        <v>2</v>
      </c>
      <c r="K237" s="237">
        <v>30</v>
      </c>
      <c r="L237" s="237">
        <v>34</v>
      </c>
      <c r="M237" s="237">
        <v>825</v>
      </c>
      <c r="N237" s="100">
        <v>0</v>
      </c>
      <c r="O237" s="100">
        <v>0</v>
      </c>
      <c r="P237" s="237">
        <v>436</v>
      </c>
      <c r="Q237" s="237">
        <v>8051</v>
      </c>
      <c r="R237" s="237">
        <v>435</v>
      </c>
      <c r="S237" s="237">
        <v>7429</v>
      </c>
      <c r="T237" s="237">
        <v>11</v>
      </c>
      <c r="U237" s="237">
        <v>102</v>
      </c>
      <c r="V237" s="237">
        <v>2</v>
      </c>
      <c r="W237" s="237">
        <v>70</v>
      </c>
      <c r="X237" s="237">
        <v>332</v>
      </c>
      <c r="Y237" s="237">
        <v>4403</v>
      </c>
      <c r="Z237" s="237">
        <v>55</v>
      </c>
      <c r="AA237" s="241">
        <v>552</v>
      </c>
      <c r="AB237" s="242"/>
      <c r="AC237" s="242"/>
      <c r="AD237" s="242"/>
      <c r="AE237" s="242"/>
      <c r="AF237" s="242"/>
      <c r="AG237" s="242"/>
      <c r="AH237" s="242"/>
      <c r="AI237" s="242"/>
      <c r="AJ237" s="242"/>
      <c r="AK237" s="242"/>
      <c r="AL237" s="242"/>
      <c r="AM237" s="242"/>
      <c r="AN237" s="242"/>
      <c r="AO237" s="242"/>
      <c r="AP237" s="242"/>
      <c r="AQ237" s="242"/>
      <c r="AR237" s="242"/>
      <c r="AS237" s="242"/>
      <c r="AT237" s="242"/>
      <c r="AU237" s="242"/>
      <c r="AV237" s="242"/>
      <c r="AW237" s="242"/>
      <c r="AX237" s="242"/>
      <c r="AY237" s="242"/>
      <c r="AZ237" s="242"/>
      <c r="BA237" s="242"/>
      <c r="BB237" s="242"/>
      <c r="BC237" s="242"/>
      <c r="BD237" s="242"/>
      <c r="BE237" s="242"/>
      <c r="BF237" s="242"/>
      <c r="BG237" s="242"/>
      <c r="BH237" s="242"/>
      <c r="BI237" s="242"/>
      <c r="BJ237" s="242"/>
      <c r="BK237" s="242"/>
      <c r="BL237" s="242"/>
      <c r="BM237" s="242"/>
      <c r="BN237" s="242"/>
      <c r="BO237" s="242"/>
      <c r="BP237" s="242"/>
      <c r="BQ237" s="242"/>
      <c r="BR237" s="242"/>
      <c r="BS237" s="242"/>
    </row>
    <row r="238" spans="2:71" ht="15" customHeight="1">
      <c r="B238" s="243"/>
      <c r="C238" s="253" t="s">
        <v>1159</v>
      </c>
      <c r="D238" s="240">
        <v>121</v>
      </c>
      <c r="E238" s="237">
        <v>27998</v>
      </c>
      <c r="F238" s="237">
        <v>121</v>
      </c>
      <c r="G238" s="237">
        <v>25531</v>
      </c>
      <c r="H238" s="237">
        <v>10</v>
      </c>
      <c r="I238" s="237">
        <v>373</v>
      </c>
      <c r="J238" s="237">
        <v>0</v>
      </c>
      <c r="K238" s="237">
        <v>0</v>
      </c>
      <c r="L238" s="237">
        <v>10</v>
      </c>
      <c r="M238" s="237">
        <v>373</v>
      </c>
      <c r="N238" s="100">
        <v>0</v>
      </c>
      <c r="O238" s="100">
        <v>0</v>
      </c>
      <c r="P238" s="237">
        <v>121</v>
      </c>
      <c r="Q238" s="237">
        <v>2094</v>
      </c>
      <c r="R238" s="237">
        <v>121</v>
      </c>
      <c r="S238" s="237">
        <v>1972</v>
      </c>
      <c r="T238" s="237">
        <v>2</v>
      </c>
      <c r="U238" s="237">
        <v>110</v>
      </c>
      <c r="V238" s="100">
        <v>3</v>
      </c>
      <c r="W238" s="100">
        <v>60</v>
      </c>
      <c r="X238" s="237">
        <v>95</v>
      </c>
      <c r="Y238" s="237">
        <v>1781</v>
      </c>
      <c r="Z238" s="237">
        <v>9</v>
      </c>
      <c r="AA238" s="241">
        <v>62</v>
      </c>
      <c r="AB238" s="242"/>
      <c r="AC238" s="242"/>
      <c r="AD238" s="242"/>
      <c r="AE238" s="242"/>
      <c r="AF238" s="242"/>
      <c r="AG238" s="242"/>
      <c r="AH238" s="242"/>
      <c r="AI238" s="242"/>
      <c r="AJ238" s="242"/>
      <c r="AK238" s="242"/>
      <c r="AL238" s="242"/>
      <c r="AM238" s="242"/>
      <c r="AN238" s="242"/>
      <c r="AO238" s="242"/>
      <c r="AP238" s="242"/>
      <c r="AQ238" s="242"/>
      <c r="AR238" s="242"/>
      <c r="AS238" s="242"/>
      <c r="AT238" s="242"/>
      <c r="AU238" s="242"/>
      <c r="AV238" s="242"/>
      <c r="AW238" s="242"/>
      <c r="AX238" s="242"/>
      <c r="AY238" s="242"/>
      <c r="AZ238" s="242"/>
      <c r="BA238" s="242"/>
      <c r="BB238" s="242"/>
      <c r="BC238" s="242"/>
      <c r="BD238" s="242"/>
      <c r="BE238" s="242"/>
      <c r="BF238" s="242"/>
      <c r="BG238" s="242"/>
      <c r="BH238" s="242"/>
      <c r="BI238" s="242"/>
      <c r="BJ238" s="242"/>
      <c r="BK238" s="242"/>
      <c r="BL238" s="242"/>
      <c r="BM238" s="242"/>
      <c r="BN238" s="242"/>
      <c r="BO238" s="242"/>
      <c r="BP238" s="242"/>
      <c r="BQ238" s="242"/>
      <c r="BR238" s="242"/>
      <c r="BS238" s="242"/>
    </row>
    <row r="239" spans="2:71" ht="15" customHeight="1">
      <c r="B239" s="243"/>
      <c r="C239" s="253" t="s">
        <v>1156</v>
      </c>
      <c r="D239" s="240">
        <v>18</v>
      </c>
      <c r="E239" s="237">
        <v>6708</v>
      </c>
      <c r="F239" s="237">
        <v>16</v>
      </c>
      <c r="G239" s="237">
        <v>5165</v>
      </c>
      <c r="H239" s="237">
        <v>4</v>
      </c>
      <c r="I239" s="237">
        <v>752</v>
      </c>
      <c r="J239" s="237">
        <v>0</v>
      </c>
      <c r="K239" s="237">
        <v>0</v>
      </c>
      <c r="L239" s="237">
        <v>3</v>
      </c>
      <c r="M239" s="237">
        <v>740</v>
      </c>
      <c r="N239" s="237">
        <v>2</v>
      </c>
      <c r="O239" s="237">
        <v>12</v>
      </c>
      <c r="P239" s="237">
        <v>18</v>
      </c>
      <c r="Q239" s="237">
        <v>791</v>
      </c>
      <c r="R239" s="237">
        <v>18</v>
      </c>
      <c r="S239" s="237">
        <v>658</v>
      </c>
      <c r="T239" s="237">
        <v>1</v>
      </c>
      <c r="U239" s="237">
        <v>30</v>
      </c>
      <c r="V239" s="100">
        <v>1</v>
      </c>
      <c r="W239" s="100">
        <v>10</v>
      </c>
      <c r="X239" s="237">
        <v>16</v>
      </c>
      <c r="Y239" s="237">
        <v>910</v>
      </c>
      <c r="Z239" s="237">
        <v>5</v>
      </c>
      <c r="AA239" s="241">
        <v>123</v>
      </c>
      <c r="AB239" s="242"/>
      <c r="AC239" s="242"/>
      <c r="AD239" s="242"/>
      <c r="AE239" s="242"/>
      <c r="AF239" s="242"/>
      <c r="AG239" s="242"/>
      <c r="AH239" s="242"/>
      <c r="AI239" s="242"/>
      <c r="AJ239" s="242"/>
      <c r="AK239" s="242"/>
      <c r="AL239" s="242"/>
      <c r="AM239" s="242"/>
      <c r="AN239" s="242"/>
      <c r="AO239" s="242"/>
      <c r="AP239" s="242"/>
      <c r="AQ239" s="242"/>
      <c r="AR239" s="242"/>
      <c r="AS239" s="242"/>
      <c r="AT239" s="242"/>
      <c r="AU239" s="242"/>
      <c r="AV239" s="242"/>
      <c r="AW239" s="242"/>
      <c r="AX239" s="242"/>
      <c r="AY239" s="242"/>
      <c r="AZ239" s="242"/>
      <c r="BA239" s="242"/>
      <c r="BB239" s="242"/>
      <c r="BC239" s="242"/>
      <c r="BD239" s="242"/>
      <c r="BE239" s="242"/>
      <c r="BF239" s="242"/>
      <c r="BG239" s="242"/>
      <c r="BH239" s="242"/>
      <c r="BI239" s="242"/>
      <c r="BJ239" s="242"/>
      <c r="BK239" s="242"/>
      <c r="BL239" s="242"/>
      <c r="BM239" s="242"/>
      <c r="BN239" s="242"/>
      <c r="BO239" s="242"/>
      <c r="BP239" s="242"/>
      <c r="BQ239" s="242"/>
      <c r="BR239" s="242"/>
      <c r="BS239" s="242"/>
    </row>
    <row r="240" spans="2:71" ht="8.25" customHeight="1">
      <c r="B240" s="243"/>
      <c r="C240" s="253"/>
      <c r="D240" s="240"/>
      <c r="E240" s="237"/>
      <c r="F240" s="237"/>
      <c r="G240" s="237"/>
      <c r="H240" s="237"/>
      <c r="I240" s="237"/>
      <c r="J240" s="237"/>
      <c r="K240" s="237"/>
      <c r="L240" s="237"/>
      <c r="M240" s="237"/>
      <c r="N240" s="237"/>
      <c r="O240" s="237"/>
      <c r="P240" s="237"/>
      <c r="Q240" s="237"/>
      <c r="R240" s="237"/>
      <c r="S240" s="237"/>
      <c r="T240" s="237"/>
      <c r="U240" s="237"/>
      <c r="V240" s="237"/>
      <c r="W240" s="237"/>
      <c r="X240" s="237"/>
      <c r="Y240" s="237"/>
      <c r="Z240" s="237"/>
      <c r="AA240" s="241"/>
      <c r="AB240" s="242"/>
      <c r="AC240" s="242"/>
      <c r="AD240" s="242"/>
      <c r="AE240" s="242"/>
      <c r="AF240" s="242"/>
      <c r="AG240" s="242"/>
      <c r="AH240" s="242"/>
      <c r="AI240" s="242"/>
      <c r="AJ240" s="242"/>
      <c r="AK240" s="242"/>
      <c r="AL240" s="242"/>
      <c r="AM240" s="242"/>
      <c r="AN240" s="242"/>
      <c r="AO240" s="242"/>
      <c r="AP240" s="242"/>
      <c r="AQ240" s="242"/>
      <c r="AR240" s="242"/>
      <c r="AS240" s="242"/>
      <c r="AT240" s="242"/>
      <c r="AU240" s="242"/>
      <c r="AV240" s="242"/>
      <c r="AW240" s="242"/>
      <c r="AX240" s="242"/>
      <c r="AY240" s="242"/>
      <c r="AZ240" s="242"/>
      <c r="BA240" s="242"/>
      <c r="BB240" s="242"/>
      <c r="BC240" s="242"/>
      <c r="BD240" s="242"/>
      <c r="BE240" s="242"/>
      <c r="BF240" s="242"/>
      <c r="BG240" s="242"/>
      <c r="BH240" s="242"/>
      <c r="BI240" s="242"/>
      <c r="BJ240" s="242"/>
      <c r="BK240" s="242"/>
      <c r="BL240" s="242"/>
      <c r="BM240" s="242"/>
      <c r="BN240" s="242"/>
      <c r="BO240" s="242"/>
      <c r="BP240" s="242"/>
      <c r="BQ240" s="242"/>
      <c r="BR240" s="242"/>
      <c r="BS240" s="242"/>
    </row>
    <row r="241" spans="2:27" s="254" customFormat="1" ht="15" customHeight="1">
      <c r="B241" s="1284" t="s">
        <v>985</v>
      </c>
      <c r="C241" s="1285"/>
      <c r="D241" s="249">
        <v>3562</v>
      </c>
      <c r="E241" s="250">
        <v>432663</v>
      </c>
      <c r="F241" s="93">
        <v>3374</v>
      </c>
      <c r="G241" s="93">
        <v>313128</v>
      </c>
      <c r="H241" s="93">
        <v>1965</v>
      </c>
      <c r="I241" s="250">
        <v>58679</v>
      </c>
      <c r="J241" s="93">
        <v>1799</v>
      </c>
      <c r="K241" s="93">
        <v>52896</v>
      </c>
      <c r="L241" s="93">
        <v>165</v>
      </c>
      <c r="M241" s="93">
        <v>3259</v>
      </c>
      <c r="N241" s="93">
        <v>112</v>
      </c>
      <c r="O241" s="93">
        <v>2524</v>
      </c>
      <c r="P241" s="93">
        <v>3278</v>
      </c>
      <c r="Q241" s="250">
        <v>60856</v>
      </c>
      <c r="R241" s="93">
        <v>3233</v>
      </c>
      <c r="S241" s="93">
        <v>54037</v>
      </c>
      <c r="T241" s="93">
        <v>259</v>
      </c>
      <c r="U241" s="93">
        <v>5241</v>
      </c>
      <c r="V241" s="93">
        <v>72</v>
      </c>
      <c r="W241" s="93">
        <v>1628</v>
      </c>
      <c r="X241" s="93">
        <v>1133</v>
      </c>
      <c r="Y241" s="93">
        <v>23402</v>
      </c>
      <c r="Z241" s="250">
        <v>364</v>
      </c>
      <c r="AA241" s="251">
        <v>5191</v>
      </c>
    </row>
    <row r="242" spans="2:71" ht="15" customHeight="1">
      <c r="B242" s="243"/>
      <c r="C242" s="253" t="s">
        <v>1152</v>
      </c>
      <c r="D242" s="240">
        <v>755</v>
      </c>
      <c r="E242" s="237">
        <v>21908</v>
      </c>
      <c r="F242" s="237">
        <v>614</v>
      </c>
      <c r="G242" s="237">
        <v>14019</v>
      </c>
      <c r="H242" s="237">
        <v>174</v>
      </c>
      <c r="I242" s="237">
        <v>2556</v>
      </c>
      <c r="J242" s="237">
        <v>162</v>
      </c>
      <c r="K242" s="237">
        <v>2381</v>
      </c>
      <c r="L242" s="237">
        <v>9</v>
      </c>
      <c r="M242" s="237">
        <v>94</v>
      </c>
      <c r="N242" s="237">
        <v>5</v>
      </c>
      <c r="O242" s="237">
        <v>81</v>
      </c>
      <c r="P242" s="237">
        <v>590</v>
      </c>
      <c r="Q242" s="237">
        <v>5333</v>
      </c>
      <c r="R242" s="237">
        <v>576</v>
      </c>
      <c r="S242" s="237">
        <v>4643</v>
      </c>
      <c r="T242" s="100">
        <v>8</v>
      </c>
      <c r="U242" s="100">
        <v>146</v>
      </c>
      <c r="V242" s="100">
        <v>1</v>
      </c>
      <c r="W242" s="100">
        <v>5</v>
      </c>
      <c r="X242" s="237">
        <v>97</v>
      </c>
      <c r="Y242" s="237">
        <v>1276</v>
      </c>
      <c r="Z242" s="237">
        <v>74</v>
      </c>
      <c r="AA242" s="241">
        <v>685</v>
      </c>
      <c r="AB242" s="242"/>
      <c r="AC242" s="242"/>
      <c r="AD242" s="242"/>
      <c r="AE242" s="242"/>
      <c r="AF242" s="242"/>
      <c r="AG242" s="242"/>
      <c r="AH242" s="242"/>
      <c r="AI242" s="242"/>
      <c r="AJ242" s="242"/>
      <c r="AK242" s="242"/>
      <c r="AL242" s="242"/>
      <c r="AM242" s="242"/>
      <c r="AN242" s="242"/>
      <c r="AO242" s="242"/>
      <c r="AP242" s="242"/>
      <c r="AQ242" s="242"/>
      <c r="AR242" s="242"/>
      <c r="AS242" s="242"/>
      <c r="AT242" s="242"/>
      <c r="AU242" s="242"/>
      <c r="AV242" s="242"/>
      <c r="AW242" s="242"/>
      <c r="AX242" s="242"/>
      <c r="AY242" s="242"/>
      <c r="AZ242" s="242"/>
      <c r="BA242" s="242"/>
      <c r="BB242" s="242"/>
      <c r="BC242" s="242"/>
      <c r="BD242" s="242"/>
      <c r="BE242" s="242"/>
      <c r="BF242" s="242"/>
      <c r="BG242" s="242"/>
      <c r="BH242" s="242"/>
      <c r="BI242" s="242"/>
      <c r="BJ242" s="242"/>
      <c r="BK242" s="242"/>
      <c r="BL242" s="242"/>
      <c r="BM242" s="242"/>
      <c r="BN242" s="242"/>
      <c r="BO242" s="242"/>
      <c r="BP242" s="242"/>
      <c r="BQ242" s="242"/>
      <c r="BR242" s="242"/>
      <c r="BS242" s="242"/>
    </row>
    <row r="243" spans="2:71" ht="15" customHeight="1">
      <c r="B243" s="243"/>
      <c r="C243" s="253" t="s">
        <v>1157</v>
      </c>
      <c r="D243" s="240">
        <v>823</v>
      </c>
      <c r="E243" s="237">
        <v>60460</v>
      </c>
      <c r="F243" s="237">
        <v>786</v>
      </c>
      <c r="G243" s="237">
        <v>40887</v>
      </c>
      <c r="H243" s="237">
        <v>409</v>
      </c>
      <c r="I243" s="237">
        <v>9171</v>
      </c>
      <c r="J243" s="237">
        <v>381</v>
      </c>
      <c r="K243" s="237">
        <v>8502</v>
      </c>
      <c r="L243" s="237">
        <v>22</v>
      </c>
      <c r="M243" s="237">
        <v>338</v>
      </c>
      <c r="N243" s="237">
        <v>16</v>
      </c>
      <c r="O243" s="237">
        <v>331</v>
      </c>
      <c r="P243" s="237">
        <v>755</v>
      </c>
      <c r="Q243" s="237">
        <v>10402</v>
      </c>
      <c r="R243" s="237">
        <v>742</v>
      </c>
      <c r="S243" s="237">
        <v>9371</v>
      </c>
      <c r="T243" s="237">
        <v>47</v>
      </c>
      <c r="U243" s="237">
        <v>770</v>
      </c>
      <c r="V243" s="237">
        <v>2</v>
      </c>
      <c r="W243" s="237">
        <v>9</v>
      </c>
      <c r="X243" s="237">
        <v>242</v>
      </c>
      <c r="Y243" s="237">
        <v>4105</v>
      </c>
      <c r="Z243" s="237">
        <v>69</v>
      </c>
      <c r="AA243" s="241">
        <v>1022</v>
      </c>
      <c r="AB243" s="242"/>
      <c r="AC243" s="242"/>
      <c r="AD243" s="242"/>
      <c r="AE243" s="242"/>
      <c r="AF243" s="242"/>
      <c r="AG243" s="242"/>
      <c r="AH243" s="242"/>
      <c r="AI243" s="242"/>
      <c r="AJ243" s="242"/>
      <c r="AK243" s="242"/>
      <c r="AL243" s="242"/>
      <c r="AM243" s="242"/>
      <c r="AN243" s="242"/>
      <c r="AO243" s="242"/>
      <c r="AP243" s="242"/>
      <c r="AQ243" s="242"/>
      <c r="AR243" s="242"/>
      <c r="AS243" s="242"/>
      <c r="AT243" s="242"/>
      <c r="AU243" s="242"/>
      <c r="AV243" s="242"/>
      <c r="AW243" s="242"/>
      <c r="AX243" s="242"/>
      <c r="AY243" s="242"/>
      <c r="AZ243" s="242"/>
      <c r="BA243" s="242"/>
      <c r="BB243" s="242"/>
      <c r="BC243" s="242"/>
      <c r="BD243" s="242"/>
      <c r="BE243" s="242"/>
      <c r="BF243" s="242"/>
      <c r="BG243" s="242"/>
      <c r="BH243" s="242"/>
      <c r="BI243" s="242"/>
      <c r="BJ243" s="242"/>
      <c r="BK243" s="242"/>
      <c r="BL243" s="242"/>
      <c r="BM243" s="242"/>
      <c r="BN243" s="242"/>
      <c r="BO243" s="242"/>
      <c r="BP243" s="242"/>
      <c r="BQ243" s="242"/>
      <c r="BR243" s="242"/>
      <c r="BS243" s="242"/>
    </row>
    <row r="244" spans="2:71" ht="15" customHeight="1">
      <c r="B244" s="243"/>
      <c r="C244" s="253" t="s">
        <v>1158</v>
      </c>
      <c r="D244" s="240">
        <v>1375</v>
      </c>
      <c r="E244" s="237">
        <v>198893</v>
      </c>
      <c r="F244" s="237">
        <v>1368</v>
      </c>
      <c r="G244" s="237">
        <v>141747</v>
      </c>
      <c r="H244" s="237">
        <v>953</v>
      </c>
      <c r="I244" s="237">
        <v>30006</v>
      </c>
      <c r="J244" s="237">
        <v>866</v>
      </c>
      <c r="K244" s="237">
        <v>27075</v>
      </c>
      <c r="L244" s="237">
        <v>88</v>
      </c>
      <c r="M244" s="237">
        <v>1720</v>
      </c>
      <c r="N244" s="237">
        <v>54</v>
      </c>
      <c r="O244" s="237">
        <v>1211</v>
      </c>
      <c r="P244" s="237">
        <v>1337</v>
      </c>
      <c r="Q244" s="237">
        <v>27140</v>
      </c>
      <c r="R244" s="237">
        <v>1325</v>
      </c>
      <c r="S244" s="237">
        <v>24643</v>
      </c>
      <c r="T244" s="237">
        <v>125</v>
      </c>
      <c r="U244" s="237">
        <v>2379</v>
      </c>
      <c r="V244" s="237">
        <v>43</v>
      </c>
      <c r="W244" s="237">
        <v>522</v>
      </c>
      <c r="X244" s="237">
        <v>523</v>
      </c>
      <c r="Y244" s="237">
        <v>10386</v>
      </c>
      <c r="Z244" s="237">
        <v>133</v>
      </c>
      <c r="AA244" s="241">
        <v>1975</v>
      </c>
      <c r="AB244" s="242"/>
      <c r="AC244" s="242"/>
      <c r="AD244" s="242"/>
      <c r="AE244" s="242"/>
      <c r="AF244" s="242"/>
      <c r="AG244" s="242"/>
      <c r="AH244" s="242"/>
      <c r="AI244" s="242"/>
      <c r="AJ244" s="242"/>
      <c r="AK244" s="242"/>
      <c r="AL244" s="242"/>
      <c r="AM244" s="242"/>
      <c r="AN244" s="242"/>
      <c r="AO244" s="242"/>
      <c r="AP244" s="242"/>
      <c r="AQ244" s="242"/>
      <c r="AR244" s="242"/>
      <c r="AS244" s="242"/>
      <c r="AT244" s="242"/>
      <c r="AU244" s="242"/>
      <c r="AV244" s="242"/>
      <c r="AW244" s="242"/>
      <c r="AX244" s="242"/>
      <c r="AY244" s="242"/>
      <c r="AZ244" s="242"/>
      <c r="BA244" s="242"/>
      <c r="BB244" s="242"/>
      <c r="BC244" s="242"/>
      <c r="BD244" s="242"/>
      <c r="BE244" s="242"/>
      <c r="BF244" s="242"/>
      <c r="BG244" s="242"/>
      <c r="BH244" s="242"/>
      <c r="BI244" s="242"/>
      <c r="BJ244" s="242"/>
      <c r="BK244" s="242"/>
      <c r="BL244" s="242"/>
      <c r="BM244" s="242"/>
      <c r="BN244" s="242"/>
      <c r="BO244" s="242"/>
      <c r="BP244" s="242"/>
      <c r="BQ244" s="242"/>
      <c r="BR244" s="242"/>
      <c r="BS244" s="242"/>
    </row>
    <row r="245" spans="2:71" ht="15" customHeight="1">
      <c r="B245" s="243"/>
      <c r="C245" s="253" t="s">
        <v>1159</v>
      </c>
      <c r="D245" s="240">
        <v>529</v>
      </c>
      <c r="E245" s="237">
        <v>125009</v>
      </c>
      <c r="F245" s="237">
        <v>528</v>
      </c>
      <c r="G245" s="237">
        <v>95515</v>
      </c>
      <c r="H245" s="237">
        <v>382</v>
      </c>
      <c r="I245" s="237">
        <v>14723</v>
      </c>
      <c r="J245" s="237">
        <v>351</v>
      </c>
      <c r="K245" s="237">
        <v>13009</v>
      </c>
      <c r="L245" s="237">
        <v>40</v>
      </c>
      <c r="M245" s="237">
        <v>951</v>
      </c>
      <c r="N245" s="237">
        <v>29</v>
      </c>
      <c r="O245" s="237">
        <v>763</v>
      </c>
      <c r="P245" s="237">
        <v>520</v>
      </c>
      <c r="Q245" s="237">
        <v>14771</v>
      </c>
      <c r="R245" s="237">
        <v>514</v>
      </c>
      <c r="S245" s="237">
        <v>13062</v>
      </c>
      <c r="T245" s="237">
        <v>69</v>
      </c>
      <c r="U245" s="237">
        <v>1603</v>
      </c>
      <c r="V245" s="237">
        <v>23</v>
      </c>
      <c r="W245" s="237">
        <v>577</v>
      </c>
      <c r="X245" s="237">
        <v>230</v>
      </c>
      <c r="Y245" s="237">
        <v>6334</v>
      </c>
      <c r="Z245" s="237">
        <v>74</v>
      </c>
      <c r="AA245" s="241">
        <v>1132</v>
      </c>
      <c r="AB245" s="242"/>
      <c r="AC245" s="242"/>
      <c r="AD245" s="242"/>
      <c r="AE245" s="242"/>
      <c r="AF245" s="242"/>
      <c r="AG245" s="242"/>
      <c r="AH245" s="242"/>
      <c r="AI245" s="242"/>
      <c r="AJ245" s="242"/>
      <c r="AK245" s="242"/>
      <c r="AL245" s="242"/>
      <c r="AM245" s="242"/>
      <c r="AN245" s="242"/>
      <c r="AO245" s="242"/>
      <c r="AP245" s="242"/>
      <c r="AQ245" s="242"/>
      <c r="AR245" s="242"/>
      <c r="AS245" s="242"/>
      <c r="AT245" s="242"/>
      <c r="AU245" s="242"/>
      <c r="AV245" s="242"/>
      <c r="AW245" s="242"/>
      <c r="AX245" s="242"/>
      <c r="AY245" s="242"/>
      <c r="AZ245" s="242"/>
      <c r="BA245" s="242"/>
      <c r="BB245" s="242"/>
      <c r="BC245" s="242"/>
      <c r="BD245" s="242"/>
      <c r="BE245" s="242"/>
      <c r="BF245" s="242"/>
      <c r="BG245" s="242"/>
      <c r="BH245" s="242"/>
      <c r="BI245" s="242"/>
      <c r="BJ245" s="242"/>
      <c r="BK245" s="242"/>
      <c r="BL245" s="242"/>
      <c r="BM245" s="242"/>
      <c r="BN245" s="242"/>
      <c r="BO245" s="242"/>
      <c r="BP245" s="242"/>
      <c r="BQ245" s="242"/>
      <c r="BR245" s="242"/>
      <c r="BS245" s="242"/>
    </row>
    <row r="246" spans="2:71" ht="15" customHeight="1">
      <c r="B246" s="243"/>
      <c r="C246" s="253" t="s">
        <v>1156</v>
      </c>
      <c r="D246" s="240">
        <v>75</v>
      </c>
      <c r="E246" s="237">
        <v>26363</v>
      </c>
      <c r="F246" s="237">
        <v>75</v>
      </c>
      <c r="G246" s="237">
        <v>20947</v>
      </c>
      <c r="H246" s="237">
        <v>47</v>
      </c>
      <c r="I246" s="237">
        <v>2223</v>
      </c>
      <c r="J246" s="237">
        <v>39</v>
      </c>
      <c r="K246" s="237">
        <v>1929</v>
      </c>
      <c r="L246" s="237">
        <v>6</v>
      </c>
      <c r="M246" s="237">
        <v>156</v>
      </c>
      <c r="N246" s="237">
        <v>8</v>
      </c>
      <c r="O246" s="237">
        <v>138</v>
      </c>
      <c r="P246" s="237">
        <v>71</v>
      </c>
      <c r="Q246" s="237">
        <v>3193</v>
      </c>
      <c r="R246" s="237">
        <v>71</v>
      </c>
      <c r="S246" s="237">
        <v>2301</v>
      </c>
      <c r="T246" s="237">
        <v>10</v>
      </c>
      <c r="U246" s="237">
        <v>343</v>
      </c>
      <c r="V246" s="100">
        <v>3</v>
      </c>
      <c r="W246" s="100">
        <v>515</v>
      </c>
      <c r="X246" s="237">
        <v>41</v>
      </c>
      <c r="Y246" s="237">
        <v>1301</v>
      </c>
      <c r="Z246" s="237">
        <v>14</v>
      </c>
      <c r="AA246" s="241">
        <v>377</v>
      </c>
      <c r="AB246" s="242"/>
      <c r="AC246" s="242"/>
      <c r="AD246" s="242"/>
      <c r="AE246" s="242"/>
      <c r="AF246" s="242"/>
      <c r="AG246" s="242"/>
      <c r="AH246" s="242"/>
      <c r="AI246" s="242"/>
      <c r="AJ246" s="242"/>
      <c r="AK246" s="242"/>
      <c r="AL246" s="242"/>
      <c r="AM246" s="242"/>
      <c r="AN246" s="242"/>
      <c r="AO246" s="242"/>
      <c r="AP246" s="242"/>
      <c r="AQ246" s="242"/>
      <c r="AR246" s="242"/>
      <c r="AS246" s="242"/>
      <c r="AT246" s="242"/>
      <c r="AU246" s="242"/>
      <c r="AV246" s="242"/>
      <c r="AW246" s="242"/>
      <c r="AX246" s="242"/>
      <c r="AY246" s="242"/>
      <c r="AZ246" s="242"/>
      <c r="BA246" s="242"/>
      <c r="BB246" s="242"/>
      <c r="BC246" s="242"/>
      <c r="BD246" s="242"/>
      <c r="BE246" s="242"/>
      <c r="BF246" s="242"/>
      <c r="BG246" s="242"/>
      <c r="BH246" s="242"/>
      <c r="BI246" s="242"/>
      <c r="BJ246" s="242"/>
      <c r="BK246" s="242"/>
      <c r="BL246" s="242"/>
      <c r="BM246" s="242"/>
      <c r="BN246" s="242"/>
      <c r="BO246" s="242"/>
      <c r="BP246" s="242"/>
      <c r="BQ246" s="242"/>
      <c r="BR246" s="242"/>
      <c r="BS246" s="242"/>
    </row>
    <row r="247" spans="2:27" ht="8.25" customHeight="1">
      <c r="B247" s="243"/>
      <c r="C247" s="253"/>
      <c r="D247" s="240"/>
      <c r="E247" s="237"/>
      <c r="F247" s="100"/>
      <c r="G247" s="100"/>
      <c r="H247" s="100"/>
      <c r="I247" s="237"/>
      <c r="J247" s="100"/>
      <c r="K247" s="100"/>
      <c r="L247" s="100"/>
      <c r="M247" s="100"/>
      <c r="N247" s="100"/>
      <c r="O247" s="100"/>
      <c r="P247" s="100"/>
      <c r="Q247" s="237"/>
      <c r="R247" s="100"/>
      <c r="S247" s="100"/>
      <c r="T247" s="100"/>
      <c r="U247" s="100"/>
      <c r="V247" s="100"/>
      <c r="W247" s="100"/>
      <c r="X247" s="100"/>
      <c r="Y247" s="100"/>
      <c r="Z247" s="237"/>
      <c r="AA247" s="241"/>
    </row>
    <row r="248" spans="2:27" s="254" customFormat="1" ht="15" customHeight="1">
      <c r="B248" s="1284" t="s">
        <v>1115</v>
      </c>
      <c r="C248" s="1285"/>
      <c r="D248" s="249">
        <v>3338</v>
      </c>
      <c r="E248" s="250">
        <v>505178</v>
      </c>
      <c r="F248" s="93">
        <v>3288</v>
      </c>
      <c r="G248" s="93">
        <v>460877</v>
      </c>
      <c r="H248" s="93">
        <v>465</v>
      </c>
      <c r="I248" s="250">
        <v>9406</v>
      </c>
      <c r="J248" s="93">
        <v>199</v>
      </c>
      <c r="K248" s="93">
        <v>4407</v>
      </c>
      <c r="L248" s="93">
        <v>208</v>
      </c>
      <c r="M248" s="93">
        <v>3719</v>
      </c>
      <c r="N248" s="93">
        <v>80</v>
      </c>
      <c r="O248" s="93">
        <v>1280</v>
      </c>
      <c r="P248" s="93">
        <v>3164</v>
      </c>
      <c r="Q248" s="250">
        <v>34895</v>
      </c>
      <c r="R248" s="93">
        <v>3152</v>
      </c>
      <c r="S248" s="93">
        <v>27301</v>
      </c>
      <c r="T248" s="93">
        <v>78</v>
      </c>
      <c r="U248" s="93">
        <v>977</v>
      </c>
      <c r="V248" s="93">
        <v>136</v>
      </c>
      <c r="W248" s="93">
        <v>5383</v>
      </c>
      <c r="X248" s="93">
        <v>1342</v>
      </c>
      <c r="Y248" s="93">
        <v>35264</v>
      </c>
      <c r="Z248" s="250">
        <v>207</v>
      </c>
      <c r="AA248" s="251">
        <v>2211</v>
      </c>
    </row>
    <row r="249" spans="2:71" ht="15" customHeight="1">
      <c r="B249" s="243"/>
      <c r="C249" s="253" t="s">
        <v>1152</v>
      </c>
      <c r="D249" s="240">
        <v>595</v>
      </c>
      <c r="E249" s="237">
        <v>17387</v>
      </c>
      <c r="F249" s="237">
        <v>552</v>
      </c>
      <c r="G249" s="237">
        <v>14396</v>
      </c>
      <c r="H249" s="237">
        <v>14</v>
      </c>
      <c r="I249" s="237">
        <v>198</v>
      </c>
      <c r="J249" s="237">
        <v>6</v>
      </c>
      <c r="K249" s="237">
        <v>110</v>
      </c>
      <c r="L249" s="237">
        <v>6</v>
      </c>
      <c r="M249" s="237">
        <v>70</v>
      </c>
      <c r="N249" s="237">
        <v>2</v>
      </c>
      <c r="O249" s="237">
        <v>18</v>
      </c>
      <c r="P249" s="237">
        <v>503</v>
      </c>
      <c r="Q249" s="237">
        <v>2793</v>
      </c>
      <c r="R249" s="237">
        <v>499</v>
      </c>
      <c r="S249" s="237">
        <v>2564</v>
      </c>
      <c r="T249" s="100">
        <v>1</v>
      </c>
      <c r="U249" s="100">
        <v>5</v>
      </c>
      <c r="V249" s="100">
        <v>0</v>
      </c>
      <c r="W249" s="100">
        <v>0</v>
      </c>
      <c r="X249" s="237">
        <v>93</v>
      </c>
      <c r="Y249" s="237">
        <v>1218</v>
      </c>
      <c r="Z249" s="237">
        <v>31</v>
      </c>
      <c r="AA249" s="241">
        <v>229</v>
      </c>
      <c r="AB249" s="242"/>
      <c r="AC249" s="242"/>
      <c r="AD249" s="242"/>
      <c r="AE249" s="242"/>
      <c r="AF249" s="242"/>
      <c r="AG249" s="242"/>
      <c r="AH249" s="242"/>
      <c r="AI249" s="242"/>
      <c r="AJ249" s="242"/>
      <c r="AK249" s="242"/>
      <c r="AL249" s="242"/>
      <c r="AM249" s="242"/>
      <c r="AN249" s="242"/>
      <c r="AO249" s="242"/>
      <c r="AP249" s="242"/>
      <c r="AQ249" s="242"/>
      <c r="AR249" s="242"/>
      <c r="AS249" s="242"/>
      <c r="AT249" s="242"/>
      <c r="AU249" s="242"/>
      <c r="AV249" s="242"/>
      <c r="AW249" s="242"/>
      <c r="AX249" s="242"/>
      <c r="AY249" s="242"/>
      <c r="AZ249" s="242"/>
      <c r="BA249" s="242"/>
      <c r="BB249" s="242"/>
      <c r="BC249" s="242"/>
      <c r="BD249" s="242"/>
      <c r="BE249" s="242"/>
      <c r="BF249" s="242"/>
      <c r="BG249" s="242"/>
      <c r="BH249" s="242"/>
      <c r="BI249" s="242"/>
      <c r="BJ249" s="242"/>
      <c r="BK249" s="242"/>
      <c r="BL249" s="242"/>
      <c r="BM249" s="242"/>
      <c r="BN249" s="242"/>
      <c r="BO249" s="242"/>
      <c r="BP249" s="242"/>
      <c r="BQ249" s="242"/>
      <c r="BR249" s="242"/>
      <c r="BS249" s="242"/>
    </row>
    <row r="250" spans="2:71" ht="15" customHeight="1">
      <c r="B250" s="243"/>
      <c r="C250" s="253" t="s">
        <v>1157</v>
      </c>
      <c r="D250" s="240">
        <v>663</v>
      </c>
      <c r="E250" s="237">
        <v>48724</v>
      </c>
      <c r="F250" s="237">
        <v>659</v>
      </c>
      <c r="G250" s="237">
        <v>43306</v>
      </c>
      <c r="H250" s="237">
        <v>61</v>
      </c>
      <c r="I250" s="237">
        <v>928</v>
      </c>
      <c r="J250" s="237">
        <v>26</v>
      </c>
      <c r="K250" s="237">
        <v>434</v>
      </c>
      <c r="L250" s="237">
        <v>28</v>
      </c>
      <c r="M250" s="237">
        <v>377</v>
      </c>
      <c r="N250" s="237">
        <v>7</v>
      </c>
      <c r="O250" s="237">
        <v>117</v>
      </c>
      <c r="P250" s="237">
        <v>613</v>
      </c>
      <c r="Q250" s="237">
        <v>4490</v>
      </c>
      <c r="R250" s="237">
        <v>612</v>
      </c>
      <c r="S250" s="237">
        <v>4157</v>
      </c>
      <c r="T250" s="237">
        <v>3</v>
      </c>
      <c r="U250" s="237">
        <v>21</v>
      </c>
      <c r="V250" s="100">
        <v>6</v>
      </c>
      <c r="W250" s="100">
        <v>85</v>
      </c>
      <c r="X250" s="237">
        <v>200</v>
      </c>
      <c r="Y250" s="237">
        <v>3783</v>
      </c>
      <c r="Z250" s="237">
        <v>293</v>
      </c>
      <c r="AA250" s="241">
        <v>248</v>
      </c>
      <c r="AB250" s="242"/>
      <c r="AC250" s="242"/>
      <c r="AD250" s="242"/>
      <c r="AE250" s="242"/>
      <c r="AF250" s="242"/>
      <c r="AG250" s="242"/>
      <c r="AH250" s="242"/>
      <c r="AI250" s="242"/>
      <c r="AJ250" s="242"/>
      <c r="AK250" s="242"/>
      <c r="AL250" s="242"/>
      <c r="AM250" s="242"/>
      <c r="AN250" s="242"/>
      <c r="AO250" s="242"/>
      <c r="AP250" s="242"/>
      <c r="AQ250" s="242"/>
      <c r="AR250" s="242"/>
      <c r="AS250" s="242"/>
      <c r="AT250" s="242"/>
      <c r="AU250" s="242"/>
      <c r="AV250" s="242"/>
      <c r="AW250" s="242"/>
      <c r="AX250" s="242"/>
      <c r="AY250" s="242"/>
      <c r="AZ250" s="242"/>
      <c r="BA250" s="242"/>
      <c r="BB250" s="242"/>
      <c r="BC250" s="242"/>
      <c r="BD250" s="242"/>
      <c r="BE250" s="242"/>
      <c r="BF250" s="242"/>
      <c r="BG250" s="242"/>
      <c r="BH250" s="242"/>
      <c r="BI250" s="242"/>
      <c r="BJ250" s="242"/>
      <c r="BK250" s="242"/>
      <c r="BL250" s="242"/>
      <c r="BM250" s="242"/>
      <c r="BN250" s="242"/>
      <c r="BO250" s="242"/>
      <c r="BP250" s="242"/>
      <c r="BQ250" s="242"/>
      <c r="BR250" s="242"/>
      <c r="BS250" s="242"/>
    </row>
    <row r="251" spans="2:71" ht="15" customHeight="1">
      <c r="B251" s="243"/>
      <c r="C251" s="253" t="s">
        <v>1158</v>
      </c>
      <c r="D251" s="240">
        <v>1043</v>
      </c>
      <c r="E251" s="237">
        <v>153651</v>
      </c>
      <c r="F251" s="237">
        <v>1042</v>
      </c>
      <c r="G251" s="237">
        <v>139177</v>
      </c>
      <c r="H251" s="237">
        <v>172</v>
      </c>
      <c r="I251" s="237">
        <v>3456</v>
      </c>
      <c r="J251" s="237">
        <v>84</v>
      </c>
      <c r="K251" s="237">
        <v>1846</v>
      </c>
      <c r="L251" s="237">
        <v>65</v>
      </c>
      <c r="M251" s="237">
        <v>1082</v>
      </c>
      <c r="N251" s="237">
        <v>31</v>
      </c>
      <c r="O251" s="237">
        <v>528</v>
      </c>
      <c r="P251" s="237">
        <v>1016</v>
      </c>
      <c r="Q251" s="237">
        <v>11018</v>
      </c>
      <c r="R251" s="237">
        <v>1009</v>
      </c>
      <c r="S251" s="237">
        <v>9114</v>
      </c>
      <c r="T251" s="237">
        <v>25</v>
      </c>
      <c r="U251" s="237">
        <v>439</v>
      </c>
      <c r="V251" s="237">
        <v>43</v>
      </c>
      <c r="W251" s="237">
        <v>1209</v>
      </c>
      <c r="X251" s="237">
        <v>464</v>
      </c>
      <c r="Y251" s="237">
        <v>12521</v>
      </c>
      <c r="Z251" s="237">
        <v>69</v>
      </c>
      <c r="AA251" s="241">
        <v>695</v>
      </c>
      <c r="AB251" s="242"/>
      <c r="AC251" s="242"/>
      <c r="AD251" s="242"/>
      <c r="AE251" s="242"/>
      <c r="AF251" s="242"/>
      <c r="AG251" s="242"/>
      <c r="AH251" s="242"/>
      <c r="AI251" s="242"/>
      <c r="AJ251" s="242"/>
      <c r="AK251" s="242"/>
      <c r="AL251" s="242"/>
      <c r="AM251" s="242"/>
      <c r="AN251" s="242"/>
      <c r="AO251" s="242"/>
      <c r="AP251" s="242"/>
      <c r="AQ251" s="242"/>
      <c r="AR251" s="242"/>
      <c r="AS251" s="242"/>
      <c r="AT251" s="242"/>
      <c r="AU251" s="242"/>
      <c r="AV251" s="242"/>
      <c r="AW251" s="242"/>
      <c r="AX251" s="242"/>
      <c r="AY251" s="242"/>
      <c r="AZ251" s="242"/>
      <c r="BA251" s="242"/>
      <c r="BB251" s="242"/>
      <c r="BC251" s="242"/>
      <c r="BD251" s="242"/>
      <c r="BE251" s="242"/>
      <c r="BF251" s="242"/>
      <c r="BG251" s="242"/>
      <c r="BH251" s="242"/>
      <c r="BI251" s="242"/>
      <c r="BJ251" s="242"/>
      <c r="BK251" s="242"/>
      <c r="BL251" s="242"/>
      <c r="BM251" s="242"/>
      <c r="BN251" s="242"/>
      <c r="BO251" s="242"/>
      <c r="BP251" s="242"/>
      <c r="BQ251" s="242"/>
      <c r="BR251" s="242"/>
      <c r="BS251" s="242"/>
    </row>
    <row r="252" spans="2:71" ht="15" customHeight="1">
      <c r="B252" s="243"/>
      <c r="C252" s="253" t="s">
        <v>1159</v>
      </c>
      <c r="D252" s="240">
        <v>738</v>
      </c>
      <c r="E252" s="237">
        <v>179588</v>
      </c>
      <c r="F252" s="237">
        <v>736</v>
      </c>
      <c r="G252" s="237">
        <v>165308</v>
      </c>
      <c r="H252" s="237">
        <v>163</v>
      </c>
      <c r="I252" s="237">
        <v>3617</v>
      </c>
      <c r="J252" s="237">
        <v>58</v>
      </c>
      <c r="K252" s="237">
        <v>1252</v>
      </c>
      <c r="L252" s="237">
        <v>86</v>
      </c>
      <c r="M252" s="237">
        <v>1872</v>
      </c>
      <c r="N252" s="237">
        <v>30</v>
      </c>
      <c r="O252" s="237">
        <v>493</v>
      </c>
      <c r="P252" s="237">
        <v>736</v>
      </c>
      <c r="Q252" s="237">
        <v>10663</v>
      </c>
      <c r="R252" s="237">
        <v>736</v>
      </c>
      <c r="S252" s="237">
        <v>7773</v>
      </c>
      <c r="T252" s="237">
        <v>35</v>
      </c>
      <c r="U252" s="237">
        <v>380</v>
      </c>
      <c r="V252" s="237">
        <v>57</v>
      </c>
      <c r="W252" s="237">
        <v>2140</v>
      </c>
      <c r="X252" s="237">
        <v>390</v>
      </c>
      <c r="Y252" s="237">
        <v>10395</v>
      </c>
      <c r="Z252" s="237">
        <v>50</v>
      </c>
      <c r="AA252" s="241">
        <v>750</v>
      </c>
      <c r="AB252" s="242"/>
      <c r="AC252" s="242"/>
      <c r="AD252" s="242"/>
      <c r="AE252" s="242"/>
      <c r="AF252" s="242"/>
      <c r="AG252" s="242"/>
      <c r="AH252" s="242"/>
      <c r="AI252" s="242"/>
      <c r="AJ252" s="242"/>
      <c r="AK252" s="242"/>
      <c r="AL252" s="242"/>
      <c r="AM252" s="242"/>
      <c r="AN252" s="242"/>
      <c r="AO252" s="242"/>
      <c r="AP252" s="242"/>
      <c r="AQ252" s="242"/>
      <c r="AR252" s="242"/>
      <c r="AS252" s="242"/>
      <c r="AT252" s="242"/>
      <c r="AU252" s="242"/>
      <c r="AV252" s="242"/>
      <c r="AW252" s="242"/>
      <c r="AX252" s="242"/>
      <c r="AY252" s="242"/>
      <c r="AZ252" s="242"/>
      <c r="BA252" s="242"/>
      <c r="BB252" s="242"/>
      <c r="BC252" s="242"/>
      <c r="BD252" s="242"/>
      <c r="BE252" s="242"/>
      <c r="BF252" s="242"/>
      <c r="BG252" s="242"/>
      <c r="BH252" s="242"/>
      <c r="BI252" s="242"/>
      <c r="BJ252" s="242"/>
      <c r="BK252" s="242"/>
      <c r="BL252" s="242"/>
      <c r="BM252" s="242"/>
      <c r="BN252" s="242"/>
      <c r="BO252" s="242"/>
      <c r="BP252" s="242"/>
      <c r="BQ252" s="242"/>
      <c r="BR252" s="242"/>
      <c r="BS252" s="242"/>
    </row>
    <row r="253" spans="2:71" ht="15" customHeight="1">
      <c r="B253" s="243"/>
      <c r="C253" s="253" t="s">
        <v>1156</v>
      </c>
      <c r="D253" s="240">
        <v>299</v>
      </c>
      <c r="E253" s="237">
        <v>105828</v>
      </c>
      <c r="F253" s="237">
        <v>299</v>
      </c>
      <c r="G253" s="237">
        <v>98690</v>
      </c>
      <c r="H253" s="237">
        <v>55</v>
      </c>
      <c r="I253" s="237">
        <v>1207</v>
      </c>
      <c r="J253" s="237">
        <v>25</v>
      </c>
      <c r="K253" s="237">
        <v>765</v>
      </c>
      <c r="L253" s="237">
        <v>23</v>
      </c>
      <c r="M253" s="237">
        <v>318</v>
      </c>
      <c r="N253" s="237">
        <v>10</v>
      </c>
      <c r="O253" s="237">
        <v>124</v>
      </c>
      <c r="P253" s="237">
        <v>296</v>
      </c>
      <c r="Q253" s="237">
        <v>5931</v>
      </c>
      <c r="R253" s="237">
        <v>296</v>
      </c>
      <c r="S253" s="237">
        <v>3693</v>
      </c>
      <c r="T253" s="237">
        <v>14</v>
      </c>
      <c r="U253" s="237">
        <v>132</v>
      </c>
      <c r="V253" s="237">
        <v>30</v>
      </c>
      <c r="W253" s="237">
        <v>1949</v>
      </c>
      <c r="X253" s="237">
        <v>195</v>
      </c>
      <c r="Y253" s="237">
        <v>7347</v>
      </c>
      <c r="Z253" s="237">
        <v>28</v>
      </c>
      <c r="AA253" s="241">
        <v>289</v>
      </c>
      <c r="AB253" s="242"/>
      <c r="AC253" s="242"/>
      <c r="AD253" s="242"/>
      <c r="AE253" s="242"/>
      <c r="AF253" s="242"/>
      <c r="AG253" s="242"/>
      <c r="AH253" s="242"/>
      <c r="AI253" s="242"/>
      <c r="AJ253" s="242"/>
      <c r="AK253" s="242"/>
      <c r="AL253" s="242"/>
      <c r="AM253" s="242"/>
      <c r="AN253" s="242"/>
      <c r="AO253" s="242"/>
      <c r="AP253" s="242"/>
      <c r="AQ253" s="242"/>
      <c r="AR253" s="242"/>
      <c r="AS253" s="242"/>
      <c r="AT253" s="242"/>
      <c r="AU253" s="242"/>
      <c r="AV253" s="242"/>
      <c r="AW253" s="242"/>
      <c r="AX253" s="242"/>
      <c r="AY253" s="242"/>
      <c r="AZ253" s="242"/>
      <c r="BA253" s="242"/>
      <c r="BB253" s="242"/>
      <c r="BC253" s="242"/>
      <c r="BD253" s="242"/>
      <c r="BE253" s="242"/>
      <c r="BF253" s="242"/>
      <c r="BG253" s="242"/>
      <c r="BH253" s="242"/>
      <c r="BI253" s="242"/>
      <c r="BJ253" s="242"/>
      <c r="BK253" s="242"/>
      <c r="BL253" s="242"/>
      <c r="BM253" s="242"/>
      <c r="BN253" s="242"/>
      <c r="BO253" s="242"/>
      <c r="BP253" s="242"/>
      <c r="BQ253" s="242"/>
      <c r="BR253" s="242"/>
      <c r="BS253" s="242"/>
    </row>
    <row r="254" spans="2:71" ht="8.25" customHeight="1">
      <c r="B254" s="243"/>
      <c r="C254" s="253"/>
      <c r="D254" s="240"/>
      <c r="E254" s="237"/>
      <c r="F254" s="237"/>
      <c r="G254" s="237"/>
      <c r="H254" s="237"/>
      <c r="I254" s="237"/>
      <c r="J254" s="237"/>
      <c r="K254" s="237"/>
      <c r="L254" s="237"/>
      <c r="M254" s="237"/>
      <c r="N254" s="237"/>
      <c r="O254" s="237"/>
      <c r="P254" s="237"/>
      <c r="Q254" s="237"/>
      <c r="R254" s="237"/>
      <c r="S254" s="237"/>
      <c r="T254" s="237"/>
      <c r="U254" s="237"/>
      <c r="V254" s="237"/>
      <c r="W254" s="237"/>
      <c r="X254" s="237"/>
      <c r="Y254" s="237"/>
      <c r="Z254" s="237"/>
      <c r="AA254" s="241"/>
      <c r="AB254" s="242"/>
      <c r="AC254" s="242"/>
      <c r="AD254" s="242"/>
      <c r="AE254" s="242"/>
      <c r="AF254" s="242"/>
      <c r="AG254" s="242"/>
      <c r="AH254" s="242"/>
      <c r="AI254" s="242"/>
      <c r="AJ254" s="242"/>
      <c r="AK254" s="242"/>
      <c r="AL254" s="242"/>
      <c r="AM254" s="242"/>
      <c r="AN254" s="242"/>
      <c r="AO254" s="242"/>
      <c r="AP254" s="242"/>
      <c r="AQ254" s="242"/>
      <c r="AR254" s="242"/>
      <c r="AS254" s="242"/>
      <c r="AT254" s="242"/>
      <c r="AU254" s="242"/>
      <c r="AV254" s="242"/>
      <c r="AW254" s="242"/>
      <c r="AX254" s="242"/>
      <c r="AY254" s="242"/>
      <c r="AZ254" s="242"/>
      <c r="BA254" s="242"/>
      <c r="BB254" s="242"/>
      <c r="BC254" s="242"/>
      <c r="BD254" s="242"/>
      <c r="BE254" s="242"/>
      <c r="BF254" s="242"/>
      <c r="BG254" s="242"/>
      <c r="BH254" s="242"/>
      <c r="BI254" s="242"/>
      <c r="BJ254" s="242"/>
      <c r="BK254" s="242"/>
      <c r="BL254" s="242"/>
      <c r="BM254" s="242"/>
      <c r="BN254" s="242"/>
      <c r="BO254" s="242"/>
      <c r="BP254" s="242"/>
      <c r="BQ254" s="242"/>
      <c r="BR254" s="242"/>
      <c r="BS254" s="242"/>
    </row>
    <row r="255" spans="2:27" s="254" customFormat="1" ht="15" customHeight="1">
      <c r="B255" s="1284" t="s">
        <v>987</v>
      </c>
      <c r="C255" s="1285"/>
      <c r="D255" s="249">
        <v>1378</v>
      </c>
      <c r="E255" s="250">
        <v>138438</v>
      </c>
      <c r="F255" s="93">
        <v>1320</v>
      </c>
      <c r="G255" s="93">
        <v>113378</v>
      </c>
      <c r="H255" s="93">
        <v>72</v>
      </c>
      <c r="I255" s="250">
        <v>1266</v>
      </c>
      <c r="J255" s="93">
        <v>72</v>
      </c>
      <c r="K255" s="93">
        <v>1266</v>
      </c>
      <c r="L255" s="93">
        <v>0</v>
      </c>
      <c r="M255" s="93">
        <v>0</v>
      </c>
      <c r="N255" s="93">
        <v>0</v>
      </c>
      <c r="O255" s="93">
        <v>0</v>
      </c>
      <c r="P255" s="93">
        <v>1335</v>
      </c>
      <c r="Q255" s="250">
        <v>23794</v>
      </c>
      <c r="R255" s="93">
        <v>1322</v>
      </c>
      <c r="S255" s="93">
        <v>16319</v>
      </c>
      <c r="T255" s="93">
        <v>116</v>
      </c>
      <c r="U255" s="93">
        <v>842</v>
      </c>
      <c r="V255" s="93">
        <v>255</v>
      </c>
      <c r="W255" s="93">
        <v>5355</v>
      </c>
      <c r="X255" s="93">
        <v>766</v>
      </c>
      <c r="Y255" s="93">
        <v>15025</v>
      </c>
      <c r="Z255" s="250">
        <v>217</v>
      </c>
      <c r="AA255" s="251">
        <v>2120</v>
      </c>
    </row>
    <row r="256" spans="2:71" ht="15" customHeight="1">
      <c r="B256" s="243"/>
      <c r="C256" s="253" t="s">
        <v>1152</v>
      </c>
      <c r="D256" s="240">
        <v>291</v>
      </c>
      <c r="E256" s="237">
        <v>8520</v>
      </c>
      <c r="F256" s="237">
        <v>242</v>
      </c>
      <c r="G256" s="237">
        <v>6235</v>
      </c>
      <c r="H256" s="237">
        <v>3</v>
      </c>
      <c r="I256" s="237">
        <v>25</v>
      </c>
      <c r="J256" s="237">
        <v>3</v>
      </c>
      <c r="K256" s="237">
        <v>25</v>
      </c>
      <c r="L256" s="100">
        <v>0</v>
      </c>
      <c r="M256" s="100">
        <v>0</v>
      </c>
      <c r="N256" s="100">
        <v>0</v>
      </c>
      <c r="O256" s="100">
        <v>0</v>
      </c>
      <c r="P256" s="237">
        <v>262</v>
      </c>
      <c r="Q256" s="237">
        <v>2260</v>
      </c>
      <c r="R256" s="237">
        <v>260</v>
      </c>
      <c r="S256" s="237">
        <v>2082</v>
      </c>
      <c r="T256" s="100">
        <v>2</v>
      </c>
      <c r="U256" s="100">
        <v>8</v>
      </c>
      <c r="V256" s="100">
        <v>1</v>
      </c>
      <c r="W256" s="100">
        <v>10</v>
      </c>
      <c r="X256" s="237">
        <v>59</v>
      </c>
      <c r="Y256" s="237">
        <v>431</v>
      </c>
      <c r="Z256" s="237">
        <v>29</v>
      </c>
      <c r="AA256" s="241">
        <v>168</v>
      </c>
      <c r="AB256" s="242"/>
      <c r="AC256" s="242"/>
      <c r="AD256" s="242"/>
      <c r="AE256" s="242"/>
      <c r="AF256" s="242"/>
      <c r="AG256" s="242"/>
      <c r="AH256" s="242"/>
      <c r="AI256" s="242"/>
      <c r="AJ256" s="242"/>
      <c r="AK256" s="242"/>
      <c r="AL256" s="242"/>
      <c r="AM256" s="242"/>
      <c r="AN256" s="242"/>
      <c r="AO256" s="242"/>
      <c r="AP256" s="242"/>
      <c r="AQ256" s="242"/>
      <c r="AR256" s="242"/>
      <c r="AS256" s="242"/>
      <c r="AT256" s="242"/>
      <c r="AU256" s="242"/>
      <c r="AV256" s="242"/>
      <c r="AW256" s="242"/>
      <c r="AX256" s="242"/>
      <c r="AY256" s="242"/>
      <c r="AZ256" s="242"/>
      <c r="BA256" s="242"/>
      <c r="BB256" s="242"/>
      <c r="BC256" s="242"/>
      <c r="BD256" s="242"/>
      <c r="BE256" s="242"/>
      <c r="BF256" s="242"/>
      <c r="BG256" s="242"/>
      <c r="BH256" s="242"/>
      <c r="BI256" s="242"/>
      <c r="BJ256" s="242"/>
      <c r="BK256" s="242"/>
      <c r="BL256" s="242"/>
      <c r="BM256" s="242"/>
      <c r="BN256" s="242"/>
      <c r="BO256" s="242"/>
      <c r="BP256" s="242"/>
      <c r="BQ256" s="242"/>
      <c r="BR256" s="242"/>
      <c r="BS256" s="242"/>
    </row>
    <row r="257" spans="2:71" ht="15" customHeight="1">
      <c r="B257" s="243"/>
      <c r="C257" s="253" t="s">
        <v>1157</v>
      </c>
      <c r="D257" s="240">
        <v>471</v>
      </c>
      <c r="E257" s="237">
        <v>34996</v>
      </c>
      <c r="F257" s="237">
        <v>468</v>
      </c>
      <c r="G257" s="237">
        <v>28688</v>
      </c>
      <c r="H257" s="237">
        <v>27</v>
      </c>
      <c r="I257" s="237">
        <v>411</v>
      </c>
      <c r="J257" s="237">
        <v>27</v>
      </c>
      <c r="K257" s="237">
        <v>411</v>
      </c>
      <c r="L257" s="100">
        <v>0</v>
      </c>
      <c r="M257" s="100">
        <v>0</v>
      </c>
      <c r="N257" s="100">
        <v>0</v>
      </c>
      <c r="O257" s="100">
        <v>0</v>
      </c>
      <c r="P257" s="237">
        <v>459</v>
      </c>
      <c r="Q257" s="237">
        <v>5897</v>
      </c>
      <c r="R257" s="237">
        <v>454</v>
      </c>
      <c r="S257" s="237">
        <v>4811</v>
      </c>
      <c r="T257" s="237">
        <v>19</v>
      </c>
      <c r="U257" s="237">
        <v>115</v>
      </c>
      <c r="V257" s="237">
        <v>52</v>
      </c>
      <c r="W257" s="237">
        <v>566</v>
      </c>
      <c r="X257" s="237">
        <v>276</v>
      </c>
      <c r="Y257" s="237">
        <v>3607</v>
      </c>
      <c r="Z257" s="237">
        <v>74</v>
      </c>
      <c r="AA257" s="241">
        <v>520</v>
      </c>
      <c r="AB257" s="242"/>
      <c r="AC257" s="242"/>
      <c r="AD257" s="242"/>
      <c r="AE257" s="242"/>
      <c r="AF257" s="242"/>
      <c r="AG257" s="242"/>
      <c r="AH257" s="242"/>
      <c r="AI257" s="242"/>
      <c r="AJ257" s="242"/>
      <c r="AK257" s="242"/>
      <c r="AL257" s="242"/>
      <c r="AM257" s="242"/>
      <c r="AN257" s="242"/>
      <c r="AO257" s="242"/>
      <c r="AP257" s="242"/>
      <c r="AQ257" s="242"/>
      <c r="AR257" s="242"/>
      <c r="AS257" s="242"/>
      <c r="AT257" s="242"/>
      <c r="AU257" s="242"/>
      <c r="AV257" s="242"/>
      <c r="AW257" s="242"/>
      <c r="AX257" s="242"/>
      <c r="AY257" s="242"/>
      <c r="AZ257" s="242"/>
      <c r="BA257" s="242"/>
      <c r="BB257" s="242"/>
      <c r="BC257" s="242"/>
      <c r="BD257" s="242"/>
      <c r="BE257" s="242"/>
      <c r="BF257" s="242"/>
      <c r="BG257" s="242"/>
      <c r="BH257" s="242"/>
      <c r="BI257" s="242"/>
      <c r="BJ257" s="242"/>
      <c r="BK257" s="242"/>
      <c r="BL257" s="242"/>
      <c r="BM257" s="242"/>
      <c r="BN257" s="242"/>
      <c r="BO257" s="242"/>
      <c r="BP257" s="242"/>
      <c r="BQ257" s="242"/>
      <c r="BR257" s="242"/>
      <c r="BS257" s="242"/>
    </row>
    <row r="258" spans="2:71" ht="15" customHeight="1">
      <c r="B258" s="243"/>
      <c r="C258" s="253" t="s">
        <v>1158</v>
      </c>
      <c r="D258" s="240">
        <v>519</v>
      </c>
      <c r="E258" s="237">
        <v>71614</v>
      </c>
      <c r="F258" s="237">
        <v>514</v>
      </c>
      <c r="G258" s="237">
        <v>59588</v>
      </c>
      <c r="H258" s="237">
        <v>40</v>
      </c>
      <c r="I258" s="237">
        <v>690</v>
      </c>
      <c r="J258" s="237">
        <v>40</v>
      </c>
      <c r="K258" s="237">
        <v>690</v>
      </c>
      <c r="L258" s="100">
        <v>0</v>
      </c>
      <c r="M258" s="100">
        <v>0</v>
      </c>
      <c r="N258" s="100">
        <v>0</v>
      </c>
      <c r="O258" s="100">
        <v>0</v>
      </c>
      <c r="P258" s="237">
        <v>517</v>
      </c>
      <c r="Q258" s="237">
        <v>11336</v>
      </c>
      <c r="R258" s="237">
        <v>512</v>
      </c>
      <c r="S258" s="237">
        <v>7509</v>
      </c>
      <c r="T258" s="237">
        <v>69</v>
      </c>
      <c r="U258" s="237">
        <v>520</v>
      </c>
      <c r="V258" s="237">
        <v>160</v>
      </c>
      <c r="W258" s="237">
        <v>2974</v>
      </c>
      <c r="X258" s="237">
        <v>363</v>
      </c>
      <c r="Y258" s="237">
        <v>7940</v>
      </c>
      <c r="Z258" s="237">
        <v>94</v>
      </c>
      <c r="AA258" s="241">
        <v>853</v>
      </c>
      <c r="AB258" s="242"/>
      <c r="AC258" s="242"/>
      <c r="AD258" s="242"/>
      <c r="AE258" s="242"/>
      <c r="AF258" s="242"/>
      <c r="AG258" s="242"/>
      <c r="AH258" s="242"/>
      <c r="AI258" s="242"/>
      <c r="AJ258" s="242"/>
      <c r="AK258" s="242"/>
      <c r="AL258" s="242"/>
      <c r="AM258" s="242"/>
      <c r="AN258" s="242"/>
      <c r="AO258" s="242"/>
      <c r="AP258" s="242"/>
      <c r="AQ258" s="242"/>
      <c r="AR258" s="242"/>
      <c r="AS258" s="242"/>
      <c r="AT258" s="242"/>
      <c r="AU258" s="242"/>
      <c r="AV258" s="242"/>
      <c r="AW258" s="242"/>
      <c r="AX258" s="242"/>
      <c r="AY258" s="242"/>
      <c r="AZ258" s="242"/>
      <c r="BA258" s="242"/>
      <c r="BB258" s="242"/>
      <c r="BC258" s="242"/>
      <c r="BD258" s="242"/>
      <c r="BE258" s="242"/>
      <c r="BF258" s="242"/>
      <c r="BG258" s="242"/>
      <c r="BH258" s="242"/>
      <c r="BI258" s="242"/>
      <c r="BJ258" s="242"/>
      <c r="BK258" s="242"/>
      <c r="BL258" s="242"/>
      <c r="BM258" s="242"/>
      <c r="BN258" s="242"/>
      <c r="BO258" s="242"/>
      <c r="BP258" s="242"/>
      <c r="BQ258" s="242"/>
      <c r="BR258" s="242"/>
      <c r="BS258" s="242"/>
    </row>
    <row r="259" spans="2:71" ht="15" customHeight="1">
      <c r="B259" s="243"/>
      <c r="C259" s="253" t="s">
        <v>1159</v>
      </c>
      <c r="D259" s="240">
        <v>88</v>
      </c>
      <c r="E259" s="237">
        <v>20199</v>
      </c>
      <c r="F259" s="237">
        <v>88</v>
      </c>
      <c r="G259" s="237">
        <v>16803</v>
      </c>
      <c r="H259" s="237">
        <v>1</v>
      </c>
      <c r="I259" s="237">
        <v>70</v>
      </c>
      <c r="J259" s="237">
        <v>1</v>
      </c>
      <c r="K259" s="237">
        <v>70</v>
      </c>
      <c r="L259" s="100">
        <v>0</v>
      </c>
      <c r="M259" s="100">
        <v>0</v>
      </c>
      <c r="N259" s="100">
        <v>0</v>
      </c>
      <c r="O259" s="100">
        <v>0</v>
      </c>
      <c r="P259" s="237">
        <v>88</v>
      </c>
      <c r="Q259" s="237">
        <v>3326</v>
      </c>
      <c r="R259" s="237">
        <v>87</v>
      </c>
      <c r="S259" s="237">
        <v>1707</v>
      </c>
      <c r="T259" s="237">
        <v>25</v>
      </c>
      <c r="U259" s="237">
        <v>189</v>
      </c>
      <c r="V259" s="100">
        <v>37</v>
      </c>
      <c r="W259" s="100">
        <v>1345</v>
      </c>
      <c r="X259" s="237">
        <v>62</v>
      </c>
      <c r="Y259" s="237">
        <v>2907</v>
      </c>
      <c r="Z259" s="237">
        <v>18</v>
      </c>
      <c r="AA259" s="241">
        <v>274</v>
      </c>
      <c r="AB259" s="242"/>
      <c r="AC259" s="242"/>
      <c r="AD259" s="242"/>
      <c r="AE259" s="242"/>
      <c r="AF259" s="242"/>
      <c r="AG259" s="242"/>
      <c r="AH259" s="242"/>
      <c r="AI259" s="242"/>
      <c r="AJ259" s="242"/>
      <c r="AK259" s="242"/>
      <c r="AL259" s="242"/>
      <c r="AM259" s="242"/>
      <c r="AN259" s="242"/>
      <c r="AO259" s="242"/>
      <c r="AP259" s="242"/>
      <c r="AQ259" s="242"/>
      <c r="AR259" s="242"/>
      <c r="AS259" s="242"/>
      <c r="AT259" s="242"/>
      <c r="AU259" s="242"/>
      <c r="AV259" s="242"/>
      <c r="AW259" s="242"/>
      <c r="AX259" s="242"/>
      <c r="AY259" s="242"/>
      <c r="AZ259" s="242"/>
      <c r="BA259" s="242"/>
      <c r="BB259" s="242"/>
      <c r="BC259" s="242"/>
      <c r="BD259" s="242"/>
      <c r="BE259" s="242"/>
      <c r="BF259" s="242"/>
      <c r="BG259" s="242"/>
      <c r="BH259" s="242"/>
      <c r="BI259" s="242"/>
      <c r="BJ259" s="242"/>
      <c r="BK259" s="242"/>
      <c r="BL259" s="242"/>
      <c r="BM259" s="242"/>
      <c r="BN259" s="242"/>
      <c r="BO259" s="242"/>
      <c r="BP259" s="242"/>
      <c r="BQ259" s="242"/>
      <c r="BR259" s="242"/>
      <c r="BS259" s="242"/>
    </row>
    <row r="260" spans="2:71" ht="15" customHeight="1">
      <c r="B260" s="243"/>
      <c r="C260" s="253" t="s">
        <v>1156</v>
      </c>
      <c r="D260" s="240">
        <v>9</v>
      </c>
      <c r="E260" s="237">
        <v>3109</v>
      </c>
      <c r="F260" s="237">
        <v>8</v>
      </c>
      <c r="G260" s="237">
        <v>2064</v>
      </c>
      <c r="H260" s="237">
        <v>1</v>
      </c>
      <c r="I260" s="237">
        <v>70</v>
      </c>
      <c r="J260" s="237">
        <v>1</v>
      </c>
      <c r="K260" s="237">
        <v>70</v>
      </c>
      <c r="L260" s="100">
        <v>0</v>
      </c>
      <c r="M260" s="100">
        <v>0</v>
      </c>
      <c r="N260" s="100">
        <v>0</v>
      </c>
      <c r="O260" s="100">
        <v>0</v>
      </c>
      <c r="P260" s="237">
        <v>9</v>
      </c>
      <c r="Q260" s="237">
        <v>975</v>
      </c>
      <c r="R260" s="237">
        <v>9</v>
      </c>
      <c r="S260" s="237">
        <v>210</v>
      </c>
      <c r="T260" s="237">
        <v>1</v>
      </c>
      <c r="U260" s="237">
        <v>10</v>
      </c>
      <c r="V260" s="100">
        <v>5</v>
      </c>
      <c r="W260" s="100">
        <v>460</v>
      </c>
      <c r="X260" s="237">
        <v>6</v>
      </c>
      <c r="Y260" s="237">
        <v>140</v>
      </c>
      <c r="Z260" s="237">
        <v>2</v>
      </c>
      <c r="AA260" s="241">
        <v>305</v>
      </c>
      <c r="AB260" s="242"/>
      <c r="AC260" s="242"/>
      <c r="AD260" s="242"/>
      <c r="AE260" s="242"/>
      <c r="AF260" s="242"/>
      <c r="AG260" s="242"/>
      <c r="AH260" s="242"/>
      <c r="AI260" s="242"/>
      <c r="AJ260" s="242"/>
      <c r="AK260" s="242"/>
      <c r="AL260" s="242"/>
      <c r="AM260" s="242"/>
      <c r="AN260" s="242"/>
      <c r="AO260" s="242"/>
      <c r="AP260" s="242"/>
      <c r="AQ260" s="242"/>
      <c r="AR260" s="242"/>
      <c r="AS260" s="242"/>
      <c r="AT260" s="242"/>
      <c r="AU260" s="242"/>
      <c r="AV260" s="242"/>
      <c r="AW260" s="242"/>
      <c r="AX260" s="242"/>
      <c r="AY260" s="242"/>
      <c r="AZ260" s="242"/>
      <c r="BA260" s="242"/>
      <c r="BB260" s="242"/>
      <c r="BC260" s="242"/>
      <c r="BD260" s="242"/>
      <c r="BE260" s="242"/>
      <c r="BF260" s="242"/>
      <c r="BG260" s="242"/>
      <c r="BH260" s="242"/>
      <c r="BI260" s="242"/>
      <c r="BJ260" s="242"/>
      <c r="BK260" s="242"/>
      <c r="BL260" s="242"/>
      <c r="BM260" s="242"/>
      <c r="BN260" s="242"/>
      <c r="BO260" s="242"/>
      <c r="BP260" s="242"/>
      <c r="BQ260" s="242"/>
      <c r="BR260" s="242"/>
      <c r="BS260" s="242"/>
    </row>
    <row r="261" spans="2:71" ht="8.25" customHeight="1">
      <c r="B261" s="243"/>
      <c r="C261" s="253"/>
      <c r="D261" s="240"/>
      <c r="E261" s="237"/>
      <c r="F261" s="237"/>
      <c r="G261" s="237"/>
      <c r="H261" s="237"/>
      <c r="I261" s="237"/>
      <c r="J261" s="237"/>
      <c r="K261" s="237"/>
      <c r="L261" s="237"/>
      <c r="M261" s="237"/>
      <c r="N261" s="237"/>
      <c r="O261" s="237"/>
      <c r="P261" s="237"/>
      <c r="Q261" s="237"/>
      <c r="R261" s="237"/>
      <c r="S261" s="237"/>
      <c r="T261" s="237"/>
      <c r="U261" s="237"/>
      <c r="V261" s="237"/>
      <c r="W261" s="237"/>
      <c r="X261" s="237"/>
      <c r="Y261" s="237"/>
      <c r="Z261" s="237"/>
      <c r="AA261" s="241"/>
      <c r="AB261" s="242"/>
      <c r="AC261" s="242"/>
      <c r="AD261" s="242"/>
      <c r="AE261" s="242"/>
      <c r="AF261" s="242"/>
      <c r="AG261" s="242"/>
      <c r="AH261" s="242"/>
      <c r="AI261" s="242"/>
      <c r="AJ261" s="242"/>
      <c r="AK261" s="242"/>
      <c r="AL261" s="242"/>
      <c r="AM261" s="242"/>
      <c r="AN261" s="242"/>
      <c r="AO261" s="242"/>
      <c r="AP261" s="242"/>
      <c r="AQ261" s="242"/>
      <c r="AR261" s="242"/>
      <c r="AS261" s="242"/>
      <c r="AT261" s="242"/>
      <c r="AU261" s="242"/>
      <c r="AV261" s="242"/>
      <c r="AW261" s="242"/>
      <c r="AX261" s="242"/>
      <c r="AY261" s="242"/>
      <c r="AZ261" s="242"/>
      <c r="BA261" s="242"/>
      <c r="BB261" s="242"/>
      <c r="BC261" s="242"/>
      <c r="BD261" s="242"/>
      <c r="BE261" s="242"/>
      <c r="BF261" s="242"/>
      <c r="BG261" s="242"/>
      <c r="BH261" s="242"/>
      <c r="BI261" s="242"/>
      <c r="BJ261" s="242"/>
      <c r="BK261" s="242"/>
      <c r="BL261" s="242"/>
      <c r="BM261" s="242"/>
      <c r="BN261" s="242"/>
      <c r="BO261" s="242"/>
      <c r="BP261" s="242"/>
      <c r="BQ261" s="242"/>
      <c r="BR261" s="242"/>
      <c r="BS261" s="242"/>
    </row>
    <row r="262" spans="2:27" s="254" customFormat="1" ht="15" customHeight="1">
      <c r="B262" s="1284" t="s">
        <v>988</v>
      </c>
      <c r="C262" s="1285"/>
      <c r="D262" s="249">
        <v>3164</v>
      </c>
      <c r="E262" s="250">
        <v>269563</v>
      </c>
      <c r="F262" s="93">
        <v>2979</v>
      </c>
      <c r="G262" s="93">
        <v>143543</v>
      </c>
      <c r="H262" s="93">
        <v>2255</v>
      </c>
      <c r="I262" s="250">
        <v>78340</v>
      </c>
      <c r="J262" s="93">
        <v>476</v>
      </c>
      <c r="K262" s="93">
        <v>11898</v>
      </c>
      <c r="L262" s="93">
        <v>1953</v>
      </c>
      <c r="M262" s="93">
        <v>59963</v>
      </c>
      <c r="N262" s="93">
        <v>239</v>
      </c>
      <c r="O262" s="93">
        <v>6479</v>
      </c>
      <c r="P262" s="93">
        <v>2903</v>
      </c>
      <c r="Q262" s="250">
        <v>47680</v>
      </c>
      <c r="R262" s="93">
        <v>2864</v>
      </c>
      <c r="S262" s="93">
        <v>36052</v>
      </c>
      <c r="T262" s="93">
        <v>101</v>
      </c>
      <c r="U262" s="93">
        <v>2860</v>
      </c>
      <c r="V262" s="93">
        <v>116</v>
      </c>
      <c r="W262" s="93">
        <v>4853</v>
      </c>
      <c r="X262" s="93">
        <v>1409</v>
      </c>
      <c r="Y262" s="93">
        <v>13178</v>
      </c>
      <c r="Z262" s="250">
        <v>562</v>
      </c>
      <c r="AA262" s="251">
        <v>6775</v>
      </c>
    </row>
    <row r="263" spans="2:71" ht="15" customHeight="1">
      <c r="B263" s="243"/>
      <c r="C263" s="253" t="s">
        <v>1152</v>
      </c>
      <c r="D263" s="240">
        <v>992</v>
      </c>
      <c r="E263" s="237">
        <v>28405</v>
      </c>
      <c r="F263" s="237">
        <v>829</v>
      </c>
      <c r="G263" s="237">
        <v>16088</v>
      </c>
      <c r="H263" s="237">
        <v>369</v>
      </c>
      <c r="I263" s="237">
        <v>4660</v>
      </c>
      <c r="J263" s="237">
        <v>77</v>
      </c>
      <c r="K263" s="237">
        <v>999</v>
      </c>
      <c r="L263" s="237">
        <v>293</v>
      </c>
      <c r="M263" s="237">
        <v>3506</v>
      </c>
      <c r="N263" s="237">
        <v>9</v>
      </c>
      <c r="O263" s="237">
        <v>155</v>
      </c>
      <c r="P263" s="237">
        <v>881</v>
      </c>
      <c r="Q263" s="237">
        <v>7657</v>
      </c>
      <c r="R263" s="237">
        <v>863</v>
      </c>
      <c r="S263" s="237">
        <v>6311</v>
      </c>
      <c r="T263" s="237">
        <v>1</v>
      </c>
      <c r="U263" s="237">
        <v>10</v>
      </c>
      <c r="V263" s="237">
        <v>2</v>
      </c>
      <c r="W263" s="237">
        <v>7</v>
      </c>
      <c r="X263" s="237">
        <v>195</v>
      </c>
      <c r="Y263" s="237">
        <v>1290</v>
      </c>
      <c r="Z263" s="237">
        <v>150</v>
      </c>
      <c r="AA263" s="241">
        <v>1339</v>
      </c>
      <c r="AB263" s="242"/>
      <c r="AC263" s="242"/>
      <c r="AD263" s="242"/>
      <c r="AE263" s="242"/>
      <c r="AF263" s="242"/>
      <c r="AG263" s="242"/>
      <c r="AH263" s="242"/>
      <c r="AI263" s="242"/>
      <c r="AJ263" s="242"/>
      <c r="AK263" s="242"/>
      <c r="AL263" s="242"/>
      <c r="AM263" s="242"/>
      <c r="AN263" s="242"/>
      <c r="AO263" s="242"/>
      <c r="AP263" s="242"/>
      <c r="AQ263" s="242"/>
      <c r="AR263" s="242"/>
      <c r="AS263" s="242"/>
      <c r="AT263" s="242"/>
      <c r="AU263" s="242"/>
      <c r="AV263" s="242"/>
      <c r="AW263" s="242"/>
      <c r="AX263" s="242"/>
      <c r="AY263" s="242"/>
      <c r="AZ263" s="242"/>
      <c r="BA263" s="242"/>
      <c r="BB263" s="242"/>
      <c r="BC263" s="242"/>
      <c r="BD263" s="242"/>
      <c r="BE263" s="242"/>
      <c r="BF263" s="242"/>
      <c r="BG263" s="242"/>
      <c r="BH263" s="242"/>
      <c r="BI263" s="242"/>
      <c r="BJ263" s="242"/>
      <c r="BK263" s="242"/>
      <c r="BL263" s="242"/>
      <c r="BM263" s="242"/>
      <c r="BN263" s="242"/>
      <c r="BO263" s="242"/>
      <c r="BP263" s="242"/>
      <c r="BQ263" s="242"/>
      <c r="BR263" s="242"/>
      <c r="BS263" s="242"/>
    </row>
    <row r="264" spans="2:71" ht="15" customHeight="1">
      <c r="B264" s="243"/>
      <c r="C264" s="253" t="s">
        <v>1157</v>
      </c>
      <c r="D264" s="240">
        <v>1051</v>
      </c>
      <c r="E264" s="237">
        <v>76274</v>
      </c>
      <c r="F264" s="237">
        <v>1039</v>
      </c>
      <c r="G264" s="237">
        <v>41574</v>
      </c>
      <c r="H264" s="237">
        <v>860</v>
      </c>
      <c r="I264" s="237">
        <v>23121</v>
      </c>
      <c r="J264" s="237">
        <v>156</v>
      </c>
      <c r="K264" s="237">
        <v>3266</v>
      </c>
      <c r="L264" s="237">
        <v>753</v>
      </c>
      <c r="M264" s="237">
        <v>18453</v>
      </c>
      <c r="N264" s="237">
        <v>63</v>
      </c>
      <c r="O264" s="237">
        <v>1402</v>
      </c>
      <c r="P264" s="237">
        <v>961</v>
      </c>
      <c r="Q264" s="237">
        <v>11579</v>
      </c>
      <c r="R264" s="237">
        <v>956</v>
      </c>
      <c r="S264" s="237">
        <v>9702</v>
      </c>
      <c r="T264" s="237">
        <v>14</v>
      </c>
      <c r="U264" s="237">
        <v>227</v>
      </c>
      <c r="V264" s="237">
        <v>10</v>
      </c>
      <c r="W264" s="237">
        <v>172</v>
      </c>
      <c r="X264" s="237">
        <v>528</v>
      </c>
      <c r="Y264" s="237">
        <v>3820</v>
      </c>
      <c r="Z264" s="237">
        <v>179</v>
      </c>
      <c r="AA264" s="241">
        <v>1705</v>
      </c>
      <c r="AB264" s="242"/>
      <c r="AC264" s="242"/>
      <c r="AD264" s="242"/>
      <c r="AE264" s="242"/>
      <c r="AF264" s="242"/>
      <c r="AG264" s="242"/>
      <c r="AH264" s="242"/>
      <c r="AI264" s="242"/>
      <c r="AJ264" s="242"/>
      <c r="AK264" s="242"/>
      <c r="AL264" s="242"/>
      <c r="AM264" s="242"/>
      <c r="AN264" s="242"/>
      <c r="AO264" s="242"/>
      <c r="AP264" s="242"/>
      <c r="AQ264" s="242"/>
      <c r="AR264" s="242"/>
      <c r="AS264" s="242"/>
      <c r="AT264" s="242"/>
      <c r="AU264" s="242"/>
      <c r="AV264" s="242"/>
      <c r="AW264" s="242"/>
      <c r="AX264" s="242"/>
      <c r="AY264" s="242"/>
      <c r="AZ264" s="242"/>
      <c r="BA264" s="242"/>
      <c r="BB264" s="242"/>
      <c r="BC264" s="242"/>
      <c r="BD264" s="242"/>
      <c r="BE264" s="242"/>
      <c r="BF264" s="242"/>
      <c r="BG264" s="242"/>
      <c r="BH264" s="242"/>
      <c r="BI264" s="242"/>
      <c r="BJ264" s="242"/>
      <c r="BK264" s="242"/>
      <c r="BL264" s="242"/>
      <c r="BM264" s="242"/>
      <c r="BN264" s="242"/>
      <c r="BO264" s="242"/>
      <c r="BP264" s="242"/>
      <c r="BQ264" s="242"/>
      <c r="BR264" s="242"/>
      <c r="BS264" s="242"/>
    </row>
    <row r="265" spans="2:71" ht="15" customHeight="1">
      <c r="B265" s="243"/>
      <c r="C265" s="253" t="s">
        <v>1158</v>
      </c>
      <c r="D265" s="240">
        <v>994</v>
      </c>
      <c r="E265" s="237">
        <v>135382</v>
      </c>
      <c r="F265" s="237">
        <v>987</v>
      </c>
      <c r="G265" s="237">
        <v>70690</v>
      </c>
      <c r="H265" s="237">
        <v>914</v>
      </c>
      <c r="I265" s="237">
        <v>42980</v>
      </c>
      <c r="J265" s="237">
        <v>218</v>
      </c>
      <c r="K265" s="237">
        <v>6435</v>
      </c>
      <c r="L265" s="237">
        <v>815</v>
      </c>
      <c r="M265" s="237">
        <v>32160</v>
      </c>
      <c r="N265" s="237">
        <v>149</v>
      </c>
      <c r="O265" s="237">
        <v>4385</v>
      </c>
      <c r="P265" s="237">
        <v>940</v>
      </c>
      <c r="Q265" s="237">
        <v>21712</v>
      </c>
      <c r="R265" s="237">
        <v>926</v>
      </c>
      <c r="S265" s="237">
        <v>16194</v>
      </c>
      <c r="T265" s="237">
        <v>68</v>
      </c>
      <c r="U265" s="237">
        <v>1570</v>
      </c>
      <c r="V265" s="237">
        <v>79</v>
      </c>
      <c r="W265" s="237">
        <v>2309</v>
      </c>
      <c r="X265" s="237">
        <v>594</v>
      </c>
      <c r="Y265" s="237">
        <v>6543</v>
      </c>
      <c r="Z265" s="237">
        <v>210</v>
      </c>
      <c r="AA265" s="241">
        <v>3209</v>
      </c>
      <c r="AB265" s="242"/>
      <c r="AC265" s="242"/>
      <c r="AD265" s="242"/>
      <c r="AE265" s="242"/>
      <c r="AF265" s="242"/>
      <c r="AG265" s="242"/>
      <c r="AH265" s="242"/>
      <c r="AI265" s="242"/>
      <c r="AJ265" s="242"/>
      <c r="AK265" s="242"/>
      <c r="AL265" s="242"/>
      <c r="AM265" s="242"/>
      <c r="AN265" s="242"/>
      <c r="AO265" s="242"/>
      <c r="AP265" s="242"/>
      <c r="AQ265" s="242"/>
      <c r="AR265" s="242"/>
      <c r="AS265" s="242"/>
      <c r="AT265" s="242"/>
      <c r="AU265" s="242"/>
      <c r="AV265" s="242"/>
      <c r="AW265" s="242"/>
      <c r="AX265" s="242"/>
      <c r="AY265" s="242"/>
      <c r="AZ265" s="242"/>
      <c r="BA265" s="242"/>
      <c r="BB265" s="242"/>
      <c r="BC265" s="242"/>
      <c r="BD265" s="242"/>
      <c r="BE265" s="242"/>
      <c r="BF265" s="242"/>
      <c r="BG265" s="242"/>
      <c r="BH265" s="242"/>
      <c r="BI265" s="242"/>
      <c r="BJ265" s="242"/>
      <c r="BK265" s="242"/>
      <c r="BL265" s="242"/>
      <c r="BM265" s="242"/>
      <c r="BN265" s="242"/>
      <c r="BO265" s="242"/>
      <c r="BP265" s="242"/>
      <c r="BQ265" s="242"/>
      <c r="BR265" s="242"/>
      <c r="BS265" s="242"/>
    </row>
    <row r="266" spans="2:71" ht="15" customHeight="1">
      <c r="B266" s="243"/>
      <c r="C266" s="253" t="s">
        <v>1159</v>
      </c>
      <c r="D266" s="240">
        <v>115</v>
      </c>
      <c r="E266" s="237">
        <v>26163</v>
      </c>
      <c r="F266" s="237">
        <v>115</v>
      </c>
      <c r="G266" s="237">
        <v>13513</v>
      </c>
      <c r="H266" s="237">
        <v>104</v>
      </c>
      <c r="I266" s="237">
        <v>7349</v>
      </c>
      <c r="J266" s="237">
        <v>24</v>
      </c>
      <c r="K266" s="237">
        <v>1194</v>
      </c>
      <c r="L266" s="237">
        <v>84</v>
      </c>
      <c r="M266" s="237">
        <v>5628</v>
      </c>
      <c r="N266" s="237">
        <v>17</v>
      </c>
      <c r="O266" s="237">
        <v>527</v>
      </c>
      <c r="P266" s="237">
        <v>109</v>
      </c>
      <c r="Q266" s="237">
        <v>5301</v>
      </c>
      <c r="R266" s="237">
        <v>108</v>
      </c>
      <c r="S266" s="237">
        <v>3394</v>
      </c>
      <c r="T266" s="237">
        <v>15</v>
      </c>
      <c r="U266" s="237">
        <v>778</v>
      </c>
      <c r="V266" s="237">
        <v>21</v>
      </c>
      <c r="W266" s="237">
        <v>1435</v>
      </c>
      <c r="X266" s="237">
        <v>85</v>
      </c>
      <c r="Y266" s="237">
        <v>1352</v>
      </c>
      <c r="Z266" s="237">
        <v>22</v>
      </c>
      <c r="AA266" s="241">
        <v>472</v>
      </c>
      <c r="AB266" s="242"/>
      <c r="AC266" s="242"/>
      <c r="AD266" s="242"/>
      <c r="AE266" s="242"/>
      <c r="AF266" s="242"/>
      <c r="AG266" s="242"/>
      <c r="AH266" s="242"/>
      <c r="AI266" s="242"/>
      <c r="AJ266" s="242"/>
      <c r="AK266" s="242"/>
      <c r="AL266" s="242"/>
      <c r="AM266" s="242"/>
      <c r="AN266" s="242"/>
      <c r="AO266" s="242"/>
      <c r="AP266" s="242"/>
      <c r="AQ266" s="242"/>
      <c r="AR266" s="242"/>
      <c r="AS266" s="242"/>
      <c r="AT266" s="242"/>
      <c r="AU266" s="242"/>
      <c r="AV266" s="242"/>
      <c r="AW266" s="242"/>
      <c r="AX266" s="242"/>
      <c r="AY266" s="242"/>
      <c r="AZ266" s="242"/>
      <c r="BA266" s="242"/>
      <c r="BB266" s="242"/>
      <c r="BC266" s="242"/>
      <c r="BD266" s="242"/>
      <c r="BE266" s="242"/>
      <c r="BF266" s="242"/>
      <c r="BG266" s="242"/>
      <c r="BH266" s="242"/>
      <c r="BI266" s="242"/>
      <c r="BJ266" s="242"/>
      <c r="BK266" s="242"/>
      <c r="BL266" s="242"/>
      <c r="BM266" s="242"/>
      <c r="BN266" s="242"/>
      <c r="BO266" s="242"/>
      <c r="BP266" s="242"/>
      <c r="BQ266" s="242"/>
      <c r="BR266" s="242"/>
      <c r="BS266" s="242"/>
    </row>
    <row r="267" spans="2:71" ht="15" customHeight="1">
      <c r="B267" s="243"/>
      <c r="C267" s="253" t="s">
        <v>1156</v>
      </c>
      <c r="D267" s="240">
        <v>10</v>
      </c>
      <c r="E267" s="237">
        <v>3330</v>
      </c>
      <c r="F267" s="237">
        <v>9</v>
      </c>
      <c r="G267" s="237">
        <v>1678</v>
      </c>
      <c r="H267" s="237">
        <v>8</v>
      </c>
      <c r="I267" s="237">
        <v>230</v>
      </c>
      <c r="J267" s="237">
        <v>1</v>
      </c>
      <c r="K267" s="237">
        <v>4</v>
      </c>
      <c r="L267" s="237">
        <v>8</v>
      </c>
      <c r="M267" s="237">
        <v>216</v>
      </c>
      <c r="N267" s="237">
        <v>1</v>
      </c>
      <c r="O267" s="237">
        <v>10</v>
      </c>
      <c r="P267" s="237">
        <v>10</v>
      </c>
      <c r="Q267" s="237">
        <v>1422</v>
      </c>
      <c r="R267" s="237">
        <v>9</v>
      </c>
      <c r="S267" s="237">
        <v>442</v>
      </c>
      <c r="T267" s="100">
        <v>3</v>
      </c>
      <c r="U267" s="100">
        <v>275</v>
      </c>
      <c r="V267" s="100">
        <v>4</v>
      </c>
      <c r="W267" s="100">
        <v>930</v>
      </c>
      <c r="X267" s="237">
        <v>7</v>
      </c>
      <c r="Y267" s="237">
        <v>173</v>
      </c>
      <c r="Z267" s="237">
        <v>1</v>
      </c>
      <c r="AA267" s="241">
        <v>50</v>
      </c>
      <c r="AB267" s="242"/>
      <c r="AC267" s="242"/>
      <c r="AD267" s="242"/>
      <c r="AE267" s="242"/>
      <c r="AF267" s="242"/>
      <c r="AG267" s="242"/>
      <c r="AH267" s="242"/>
      <c r="AI267" s="242"/>
      <c r="AJ267" s="242"/>
      <c r="AK267" s="242"/>
      <c r="AL267" s="242"/>
      <c r="AM267" s="242"/>
      <c r="AN267" s="242"/>
      <c r="AO267" s="242"/>
      <c r="AP267" s="242"/>
      <c r="AQ267" s="242"/>
      <c r="AR267" s="242"/>
      <c r="AS267" s="242"/>
      <c r="AT267" s="242"/>
      <c r="AU267" s="242"/>
      <c r="AV267" s="242"/>
      <c r="AW267" s="242"/>
      <c r="AX267" s="242"/>
      <c r="AY267" s="242"/>
      <c r="AZ267" s="242"/>
      <c r="BA267" s="242"/>
      <c r="BB267" s="242"/>
      <c r="BC267" s="242"/>
      <c r="BD267" s="242"/>
      <c r="BE267" s="242"/>
      <c r="BF267" s="242"/>
      <c r="BG267" s="242"/>
      <c r="BH267" s="242"/>
      <c r="BI267" s="242"/>
      <c r="BJ267" s="242"/>
      <c r="BK267" s="242"/>
      <c r="BL267" s="242"/>
      <c r="BM267" s="242"/>
      <c r="BN267" s="242"/>
      <c r="BO267" s="242"/>
      <c r="BP267" s="242"/>
      <c r="BQ267" s="242"/>
      <c r="BR267" s="242"/>
      <c r="BS267" s="242"/>
    </row>
    <row r="268" spans="2:71" ht="8.25" customHeight="1">
      <c r="B268" s="243"/>
      <c r="C268" s="253"/>
      <c r="D268" s="240"/>
      <c r="E268" s="237"/>
      <c r="F268" s="237"/>
      <c r="G268" s="237"/>
      <c r="H268" s="237"/>
      <c r="I268" s="237"/>
      <c r="J268" s="237"/>
      <c r="K268" s="237"/>
      <c r="L268" s="237"/>
      <c r="M268" s="237"/>
      <c r="N268" s="237"/>
      <c r="O268" s="237"/>
      <c r="P268" s="237"/>
      <c r="Q268" s="237"/>
      <c r="R268" s="237"/>
      <c r="S268" s="237"/>
      <c r="T268" s="237"/>
      <c r="U268" s="237"/>
      <c r="V268" s="237"/>
      <c r="W268" s="237"/>
      <c r="X268" s="237"/>
      <c r="Y268" s="237"/>
      <c r="Z268" s="237"/>
      <c r="AA268" s="241"/>
      <c r="AB268" s="242"/>
      <c r="AC268" s="242"/>
      <c r="AD268" s="242"/>
      <c r="AE268" s="242"/>
      <c r="AF268" s="242"/>
      <c r="AG268" s="242"/>
      <c r="AH268" s="242"/>
      <c r="AI268" s="242"/>
      <c r="AJ268" s="242"/>
      <c r="AK268" s="242"/>
      <c r="AL268" s="242"/>
      <c r="AM268" s="242"/>
      <c r="AN268" s="242"/>
      <c r="AO268" s="242"/>
      <c r="AP268" s="242"/>
      <c r="AQ268" s="242"/>
      <c r="AR268" s="242"/>
      <c r="AS268" s="242"/>
      <c r="AT268" s="242"/>
      <c r="AU268" s="242"/>
      <c r="AV268" s="242"/>
      <c r="AW268" s="242"/>
      <c r="AX268" s="242"/>
      <c r="AY268" s="242"/>
      <c r="AZ268" s="242"/>
      <c r="BA268" s="242"/>
      <c r="BB268" s="242"/>
      <c r="BC268" s="242"/>
      <c r="BD268" s="242"/>
      <c r="BE268" s="242"/>
      <c r="BF268" s="242"/>
      <c r="BG268" s="242"/>
      <c r="BH268" s="242"/>
      <c r="BI268" s="242"/>
      <c r="BJ268" s="242"/>
      <c r="BK268" s="242"/>
      <c r="BL268" s="242"/>
      <c r="BM268" s="242"/>
      <c r="BN268" s="242"/>
      <c r="BO268" s="242"/>
      <c r="BP268" s="242"/>
      <c r="BQ268" s="242"/>
      <c r="BR268" s="242"/>
      <c r="BS268" s="242"/>
    </row>
    <row r="269" spans="2:27" s="254" customFormat="1" ht="15" customHeight="1">
      <c r="B269" s="1284" t="s">
        <v>989</v>
      </c>
      <c r="C269" s="1285"/>
      <c r="D269" s="249">
        <v>1818</v>
      </c>
      <c r="E269" s="250">
        <v>222282</v>
      </c>
      <c r="F269" s="93">
        <v>1771</v>
      </c>
      <c r="G269" s="93">
        <v>198699</v>
      </c>
      <c r="H269" s="93">
        <v>66</v>
      </c>
      <c r="I269" s="250">
        <v>1444</v>
      </c>
      <c r="J269" s="93">
        <v>11</v>
      </c>
      <c r="K269" s="93">
        <v>315</v>
      </c>
      <c r="L269" s="93">
        <v>38</v>
      </c>
      <c r="M269" s="93">
        <v>687</v>
      </c>
      <c r="N269" s="93">
        <v>20</v>
      </c>
      <c r="O269" s="93">
        <v>442</v>
      </c>
      <c r="P269" s="93">
        <v>1736</v>
      </c>
      <c r="Q269" s="250">
        <v>22139</v>
      </c>
      <c r="R269" s="93">
        <v>1716</v>
      </c>
      <c r="S269" s="93">
        <v>13610</v>
      </c>
      <c r="T269" s="93">
        <v>80</v>
      </c>
      <c r="U269" s="93">
        <v>1061</v>
      </c>
      <c r="V269" s="93">
        <v>209</v>
      </c>
      <c r="W269" s="93">
        <v>6053</v>
      </c>
      <c r="X269" s="93">
        <v>854</v>
      </c>
      <c r="Y269" s="93">
        <v>19065</v>
      </c>
      <c r="Z269" s="250">
        <v>176</v>
      </c>
      <c r="AA269" s="251">
        <v>2476</v>
      </c>
    </row>
    <row r="270" spans="2:71" ht="15" customHeight="1">
      <c r="B270" s="243"/>
      <c r="C270" s="253" t="s">
        <v>1152</v>
      </c>
      <c r="D270" s="240">
        <v>428</v>
      </c>
      <c r="E270" s="237">
        <v>12698</v>
      </c>
      <c r="F270" s="237">
        <v>393</v>
      </c>
      <c r="G270" s="237">
        <v>10110</v>
      </c>
      <c r="H270" s="237">
        <v>5</v>
      </c>
      <c r="I270" s="237">
        <v>49</v>
      </c>
      <c r="J270" s="237">
        <v>2</v>
      </c>
      <c r="K270" s="237">
        <v>8</v>
      </c>
      <c r="L270" s="237">
        <v>2</v>
      </c>
      <c r="M270" s="237">
        <v>13</v>
      </c>
      <c r="N270" s="237">
        <v>2</v>
      </c>
      <c r="O270" s="237">
        <v>28</v>
      </c>
      <c r="P270" s="237">
        <v>377</v>
      </c>
      <c r="Q270" s="237">
        <v>2539</v>
      </c>
      <c r="R270" s="237">
        <v>366</v>
      </c>
      <c r="S270" s="237">
        <v>1923</v>
      </c>
      <c r="T270" s="237">
        <v>5</v>
      </c>
      <c r="U270" s="237">
        <v>16</v>
      </c>
      <c r="V270" s="100">
        <v>5</v>
      </c>
      <c r="W270" s="100">
        <v>57</v>
      </c>
      <c r="X270" s="237">
        <v>118</v>
      </c>
      <c r="Y270" s="237">
        <v>877</v>
      </c>
      <c r="Z270" s="237">
        <v>46</v>
      </c>
      <c r="AA270" s="241">
        <v>559</v>
      </c>
      <c r="AB270" s="242"/>
      <c r="AC270" s="242"/>
      <c r="AD270" s="242"/>
      <c r="AE270" s="242"/>
      <c r="AF270" s="242"/>
      <c r="AG270" s="242"/>
      <c r="AH270" s="242"/>
      <c r="AI270" s="242"/>
      <c r="AJ270" s="242"/>
      <c r="AK270" s="242"/>
      <c r="AL270" s="242"/>
      <c r="AM270" s="242"/>
      <c r="AN270" s="242"/>
      <c r="AO270" s="242"/>
      <c r="AP270" s="242"/>
      <c r="AQ270" s="242"/>
      <c r="AR270" s="242"/>
      <c r="AS270" s="242"/>
      <c r="AT270" s="242"/>
      <c r="AU270" s="242"/>
      <c r="AV270" s="242"/>
      <c r="AW270" s="242"/>
      <c r="AX270" s="242"/>
      <c r="AY270" s="242"/>
      <c r="AZ270" s="242"/>
      <c r="BA270" s="242"/>
      <c r="BB270" s="242"/>
      <c r="BC270" s="242"/>
      <c r="BD270" s="242"/>
      <c r="BE270" s="242"/>
      <c r="BF270" s="242"/>
      <c r="BG270" s="242"/>
      <c r="BH270" s="242"/>
      <c r="BI270" s="242"/>
      <c r="BJ270" s="242"/>
      <c r="BK270" s="242"/>
      <c r="BL270" s="242"/>
      <c r="BM270" s="242"/>
      <c r="BN270" s="242"/>
      <c r="BO270" s="242"/>
      <c r="BP270" s="242"/>
      <c r="BQ270" s="242"/>
      <c r="BR270" s="242"/>
      <c r="BS270" s="242"/>
    </row>
    <row r="271" spans="2:71" ht="15" customHeight="1">
      <c r="B271" s="243"/>
      <c r="C271" s="253" t="s">
        <v>1157</v>
      </c>
      <c r="D271" s="240">
        <v>408</v>
      </c>
      <c r="E271" s="237">
        <v>29755</v>
      </c>
      <c r="F271" s="237">
        <v>405</v>
      </c>
      <c r="G271" s="237">
        <v>26343</v>
      </c>
      <c r="H271" s="237">
        <v>13</v>
      </c>
      <c r="I271" s="237">
        <v>128</v>
      </c>
      <c r="J271" s="237">
        <v>1</v>
      </c>
      <c r="K271" s="237">
        <v>17</v>
      </c>
      <c r="L271" s="237">
        <v>10</v>
      </c>
      <c r="M271" s="237">
        <v>78</v>
      </c>
      <c r="N271" s="237">
        <v>2</v>
      </c>
      <c r="O271" s="237">
        <v>33</v>
      </c>
      <c r="P271" s="237">
        <v>391</v>
      </c>
      <c r="Q271" s="237">
        <v>3284</v>
      </c>
      <c r="R271" s="237">
        <v>385</v>
      </c>
      <c r="S271" s="237">
        <v>2501</v>
      </c>
      <c r="T271" s="237">
        <v>7</v>
      </c>
      <c r="U271" s="237">
        <v>82</v>
      </c>
      <c r="V271" s="237">
        <v>19</v>
      </c>
      <c r="W271" s="237">
        <v>470</v>
      </c>
      <c r="X271" s="237">
        <v>178</v>
      </c>
      <c r="Y271" s="237">
        <v>2057</v>
      </c>
      <c r="Z271" s="237">
        <v>39</v>
      </c>
      <c r="AA271" s="241">
        <v>313</v>
      </c>
      <c r="AB271" s="242"/>
      <c r="AC271" s="242"/>
      <c r="AD271" s="242"/>
      <c r="AE271" s="242"/>
      <c r="AF271" s="242"/>
      <c r="AG271" s="242"/>
      <c r="AH271" s="242"/>
      <c r="AI271" s="242"/>
      <c r="AJ271" s="242"/>
      <c r="AK271" s="242"/>
      <c r="AL271" s="242"/>
      <c r="AM271" s="242"/>
      <c r="AN271" s="242"/>
      <c r="AO271" s="242"/>
      <c r="AP271" s="242"/>
      <c r="AQ271" s="242"/>
      <c r="AR271" s="242"/>
      <c r="AS271" s="242"/>
      <c r="AT271" s="242"/>
      <c r="AU271" s="242"/>
      <c r="AV271" s="242"/>
      <c r="AW271" s="242"/>
      <c r="AX271" s="242"/>
      <c r="AY271" s="242"/>
      <c r="AZ271" s="242"/>
      <c r="BA271" s="242"/>
      <c r="BB271" s="242"/>
      <c r="BC271" s="242"/>
      <c r="BD271" s="242"/>
      <c r="BE271" s="242"/>
      <c r="BF271" s="242"/>
      <c r="BG271" s="242"/>
      <c r="BH271" s="242"/>
      <c r="BI271" s="242"/>
      <c r="BJ271" s="242"/>
      <c r="BK271" s="242"/>
      <c r="BL271" s="242"/>
      <c r="BM271" s="242"/>
      <c r="BN271" s="242"/>
      <c r="BO271" s="242"/>
      <c r="BP271" s="242"/>
      <c r="BQ271" s="242"/>
      <c r="BR271" s="242"/>
      <c r="BS271" s="242"/>
    </row>
    <row r="272" spans="2:71" ht="15" customHeight="1">
      <c r="B272" s="243"/>
      <c r="C272" s="253" t="s">
        <v>1158</v>
      </c>
      <c r="D272" s="240">
        <v>626</v>
      </c>
      <c r="E272" s="237">
        <v>89645</v>
      </c>
      <c r="F272" s="237">
        <v>617</v>
      </c>
      <c r="G272" s="237">
        <v>80719</v>
      </c>
      <c r="H272" s="237">
        <v>30</v>
      </c>
      <c r="I272" s="237">
        <v>517</v>
      </c>
      <c r="J272" s="237">
        <v>3</v>
      </c>
      <c r="K272" s="237">
        <v>55</v>
      </c>
      <c r="L272" s="237">
        <v>17</v>
      </c>
      <c r="M272" s="237">
        <v>188</v>
      </c>
      <c r="N272" s="237">
        <v>11</v>
      </c>
      <c r="O272" s="237">
        <v>274</v>
      </c>
      <c r="P272" s="237">
        <v>618</v>
      </c>
      <c r="Q272" s="237">
        <v>8409</v>
      </c>
      <c r="R272" s="237">
        <v>616</v>
      </c>
      <c r="S272" s="237">
        <v>5395</v>
      </c>
      <c r="T272" s="237">
        <v>33</v>
      </c>
      <c r="U272" s="237">
        <v>501</v>
      </c>
      <c r="V272" s="237">
        <v>88</v>
      </c>
      <c r="W272" s="237">
        <v>2176</v>
      </c>
      <c r="X272" s="237">
        <v>332</v>
      </c>
      <c r="Y272" s="237">
        <v>6930</v>
      </c>
      <c r="Z272" s="237">
        <v>61</v>
      </c>
      <c r="AA272" s="241">
        <v>838</v>
      </c>
      <c r="AB272" s="242"/>
      <c r="AC272" s="242"/>
      <c r="AD272" s="242"/>
      <c r="AE272" s="242"/>
      <c r="AF272" s="242"/>
      <c r="AG272" s="242"/>
      <c r="AH272" s="242"/>
      <c r="AI272" s="242"/>
      <c r="AJ272" s="242"/>
      <c r="AK272" s="242"/>
      <c r="AL272" s="242"/>
      <c r="AM272" s="242"/>
      <c r="AN272" s="242"/>
      <c r="AO272" s="242"/>
      <c r="AP272" s="242"/>
      <c r="AQ272" s="242"/>
      <c r="AR272" s="242"/>
      <c r="AS272" s="242"/>
      <c r="AT272" s="242"/>
      <c r="AU272" s="242"/>
      <c r="AV272" s="242"/>
      <c r="AW272" s="242"/>
      <c r="AX272" s="242"/>
      <c r="AY272" s="242"/>
      <c r="AZ272" s="242"/>
      <c r="BA272" s="242"/>
      <c r="BB272" s="242"/>
      <c r="BC272" s="242"/>
      <c r="BD272" s="242"/>
      <c r="BE272" s="242"/>
      <c r="BF272" s="242"/>
      <c r="BG272" s="242"/>
      <c r="BH272" s="242"/>
      <c r="BI272" s="242"/>
      <c r="BJ272" s="242"/>
      <c r="BK272" s="242"/>
      <c r="BL272" s="242"/>
      <c r="BM272" s="242"/>
      <c r="BN272" s="242"/>
      <c r="BO272" s="242"/>
      <c r="BP272" s="242"/>
      <c r="BQ272" s="242"/>
      <c r="BR272" s="242"/>
      <c r="BS272" s="242"/>
    </row>
    <row r="273" spans="2:71" ht="15" customHeight="1">
      <c r="B273" s="243"/>
      <c r="C273" s="253" t="s">
        <v>1159</v>
      </c>
      <c r="D273" s="240">
        <v>305</v>
      </c>
      <c r="E273" s="237">
        <v>73073</v>
      </c>
      <c r="F273" s="237">
        <v>305</v>
      </c>
      <c r="G273" s="237">
        <v>66587</v>
      </c>
      <c r="H273" s="237">
        <v>14</v>
      </c>
      <c r="I273" s="237">
        <v>530</v>
      </c>
      <c r="J273" s="237">
        <v>2</v>
      </c>
      <c r="K273" s="237">
        <v>50</v>
      </c>
      <c r="L273" s="237">
        <v>9</v>
      </c>
      <c r="M273" s="237">
        <v>408</v>
      </c>
      <c r="N273" s="237">
        <v>4</v>
      </c>
      <c r="O273" s="237">
        <v>72</v>
      </c>
      <c r="P273" s="237">
        <v>301</v>
      </c>
      <c r="Q273" s="237">
        <v>5956</v>
      </c>
      <c r="R273" s="237">
        <v>300</v>
      </c>
      <c r="S273" s="237">
        <v>3094</v>
      </c>
      <c r="T273" s="237">
        <v>30</v>
      </c>
      <c r="U273" s="237">
        <v>404</v>
      </c>
      <c r="V273" s="100">
        <v>81</v>
      </c>
      <c r="W273" s="100">
        <v>2418</v>
      </c>
      <c r="X273" s="237">
        <v>195</v>
      </c>
      <c r="Y273" s="237">
        <v>7713</v>
      </c>
      <c r="Z273" s="237">
        <v>25</v>
      </c>
      <c r="AA273" s="241">
        <v>444</v>
      </c>
      <c r="AB273" s="242"/>
      <c r="AC273" s="242"/>
      <c r="AD273" s="242"/>
      <c r="AE273" s="242"/>
      <c r="AF273" s="242"/>
      <c r="AG273" s="242"/>
      <c r="AH273" s="242"/>
      <c r="AI273" s="242"/>
      <c r="AJ273" s="242"/>
      <c r="AK273" s="242"/>
      <c r="AL273" s="242"/>
      <c r="AM273" s="242"/>
      <c r="AN273" s="242"/>
      <c r="AO273" s="242"/>
      <c r="AP273" s="242"/>
      <c r="AQ273" s="242"/>
      <c r="AR273" s="242"/>
      <c r="AS273" s="242"/>
      <c r="AT273" s="242"/>
      <c r="AU273" s="242"/>
      <c r="AV273" s="242"/>
      <c r="AW273" s="242"/>
      <c r="AX273" s="242"/>
      <c r="AY273" s="242"/>
      <c r="AZ273" s="242"/>
      <c r="BA273" s="242"/>
      <c r="BB273" s="242"/>
      <c r="BC273" s="242"/>
      <c r="BD273" s="242"/>
      <c r="BE273" s="242"/>
      <c r="BF273" s="242"/>
      <c r="BG273" s="242"/>
      <c r="BH273" s="242"/>
      <c r="BI273" s="242"/>
      <c r="BJ273" s="242"/>
      <c r="BK273" s="242"/>
      <c r="BL273" s="242"/>
      <c r="BM273" s="242"/>
      <c r="BN273" s="242"/>
      <c r="BO273" s="242"/>
      <c r="BP273" s="242"/>
      <c r="BQ273" s="242"/>
      <c r="BR273" s="242"/>
      <c r="BS273" s="242"/>
    </row>
    <row r="274" spans="2:71" ht="15" customHeight="1">
      <c r="B274" s="243"/>
      <c r="C274" s="253" t="s">
        <v>1156</v>
      </c>
      <c r="D274" s="240">
        <v>50</v>
      </c>
      <c r="E274" s="237">
        <v>17103</v>
      </c>
      <c r="F274" s="237">
        <v>50</v>
      </c>
      <c r="G274" s="237">
        <v>14935</v>
      </c>
      <c r="H274" s="237">
        <v>4</v>
      </c>
      <c r="I274" s="237">
        <v>220</v>
      </c>
      <c r="J274" s="237">
        <v>3</v>
      </c>
      <c r="K274" s="237">
        <v>185</v>
      </c>
      <c r="L274" s="100">
        <v>0</v>
      </c>
      <c r="M274" s="100">
        <v>0</v>
      </c>
      <c r="N274" s="237">
        <v>1</v>
      </c>
      <c r="O274" s="237">
        <v>35</v>
      </c>
      <c r="P274" s="237">
        <v>48</v>
      </c>
      <c r="Q274" s="237">
        <v>1948</v>
      </c>
      <c r="R274" s="237">
        <v>48</v>
      </c>
      <c r="S274" s="237">
        <v>694</v>
      </c>
      <c r="T274" s="237">
        <v>5</v>
      </c>
      <c r="U274" s="237">
        <v>58</v>
      </c>
      <c r="V274" s="237">
        <v>16</v>
      </c>
      <c r="W274" s="237">
        <v>932</v>
      </c>
      <c r="X274" s="237">
        <v>31</v>
      </c>
      <c r="Y274" s="237">
        <v>1488</v>
      </c>
      <c r="Z274" s="237">
        <v>5</v>
      </c>
      <c r="AA274" s="241">
        <v>322</v>
      </c>
      <c r="AB274" s="242"/>
      <c r="AC274" s="242"/>
      <c r="AD274" s="242"/>
      <c r="AE274" s="242"/>
      <c r="AF274" s="242"/>
      <c r="AG274" s="242"/>
      <c r="AH274" s="242"/>
      <c r="AI274" s="242"/>
      <c r="AJ274" s="242"/>
      <c r="AK274" s="242"/>
      <c r="AL274" s="242"/>
      <c r="AM274" s="242"/>
      <c r="AN274" s="242"/>
      <c r="AO274" s="242"/>
      <c r="AP274" s="242"/>
      <c r="AQ274" s="242"/>
      <c r="AR274" s="242"/>
      <c r="AS274" s="242"/>
      <c r="AT274" s="242"/>
      <c r="AU274" s="242"/>
      <c r="AV274" s="242"/>
      <c r="AW274" s="242"/>
      <c r="AX274" s="242"/>
      <c r="AY274" s="242"/>
      <c r="AZ274" s="242"/>
      <c r="BA274" s="242"/>
      <c r="BB274" s="242"/>
      <c r="BC274" s="242"/>
      <c r="BD274" s="242"/>
      <c r="BE274" s="242"/>
      <c r="BF274" s="242"/>
      <c r="BG274" s="242"/>
      <c r="BH274" s="242"/>
      <c r="BI274" s="242"/>
      <c r="BJ274" s="242"/>
      <c r="BK274" s="242"/>
      <c r="BL274" s="242"/>
      <c r="BM274" s="242"/>
      <c r="BN274" s="242"/>
      <c r="BO274" s="242"/>
      <c r="BP274" s="242"/>
      <c r="BQ274" s="242"/>
      <c r="BR274" s="242"/>
      <c r="BS274" s="242"/>
    </row>
    <row r="275" spans="2:71" ht="8.25" customHeight="1">
      <c r="B275" s="243"/>
      <c r="C275" s="253"/>
      <c r="D275" s="240"/>
      <c r="E275" s="237"/>
      <c r="F275" s="237"/>
      <c r="G275" s="237"/>
      <c r="H275" s="237"/>
      <c r="I275" s="237"/>
      <c r="J275" s="237"/>
      <c r="K275" s="237"/>
      <c r="L275" s="237"/>
      <c r="M275" s="237"/>
      <c r="N275" s="237"/>
      <c r="O275" s="237"/>
      <c r="P275" s="237"/>
      <c r="Q275" s="237"/>
      <c r="R275" s="237"/>
      <c r="S275" s="237"/>
      <c r="T275" s="237"/>
      <c r="U275" s="237"/>
      <c r="V275" s="237"/>
      <c r="W275" s="237"/>
      <c r="X275" s="237"/>
      <c r="Y275" s="237"/>
      <c r="Z275" s="237"/>
      <c r="AA275" s="241"/>
      <c r="AB275" s="242"/>
      <c r="AC275" s="242"/>
      <c r="AD275" s="242"/>
      <c r="AE275" s="242"/>
      <c r="AF275" s="242"/>
      <c r="AG275" s="242"/>
      <c r="AH275" s="242"/>
      <c r="AI275" s="242"/>
      <c r="AJ275" s="242"/>
      <c r="AK275" s="242"/>
      <c r="AL275" s="242"/>
      <c r="AM275" s="242"/>
      <c r="AN275" s="242"/>
      <c r="AO275" s="242"/>
      <c r="AP275" s="242"/>
      <c r="AQ275" s="242"/>
      <c r="AR275" s="242"/>
      <c r="AS275" s="242"/>
      <c r="AT275" s="242"/>
      <c r="AU275" s="242"/>
      <c r="AV275" s="242"/>
      <c r="AW275" s="242"/>
      <c r="AX275" s="242"/>
      <c r="AY275" s="242"/>
      <c r="AZ275" s="242"/>
      <c r="BA275" s="242"/>
      <c r="BB275" s="242"/>
      <c r="BC275" s="242"/>
      <c r="BD275" s="242"/>
      <c r="BE275" s="242"/>
      <c r="BF275" s="242"/>
      <c r="BG275" s="242"/>
      <c r="BH275" s="242"/>
      <c r="BI275" s="242"/>
      <c r="BJ275" s="242"/>
      <c r="BK275" s="242"/>
      <c r="BL275" s="242"/>
      <c r="BM275" s="242"/>
      <c r="BN275" s="242"/>
      <c r="BO275" s="242"/>
      <c r="BP275" s="242"/>
      <c r="BQ275" s="242"/>
      <c r="BR275" s="242"/>
      <c r="BS275" s="242"/>
    </row>
    <row r="276" spans="2:27" s="254" customFormat="1" ht="15" customHeight="1">
      <c r="B276" s="1284" t="s">
        <v>990</v>
      </c>
      <c r="C276" s="1285"/>
      <c r="D276" s="249">
        <v>1184</v>
      </c>
      <c r="E276" s="250">
        <v>172701</v>
      </c>
      <c r="F276" s="93">
        <v>1179</v>
      </c>
      <c r="G276" s="93">
        <v>161906</v>
      </c>
      <c r="H276" s="93">
        <v>55</v>
      </c>
      <c r="I276" s="250">
        <v>752</v>
      </c>
      <c r="J276" s="93">
        <v>55</v>
      </c>
      <c r="K276" s="93">
        <v>492</v>
      </c>
      <c r="L276" s="93">
        <v>6</v>
      </c>
      <c r="M276" s="93">
        <v>260</v>
      </c>
      <c r="N276" s="93">
        <v>0</v>
      </c>
      <c r="O276" s="93">
        <v>0</v>
      </c>
      <c r="P276" s="93">
        <v>945</v>
      </c>
      <c r="Q276" s="250">
        <v>10043</v>
      </c>
      <c r="R276" s="93">
        <v>931</v>
      </c>
      <c r="S276" s="93">
        <v>6262</v>
      </c>
      <c r="T276" s="93">
        <v>9</v>
      </c>
      <c r="U276" s="93">
        <v>49</v>
      </c>
      <c r="V276" s="93">
        <v>58</v>
      </c>
      <c r="W276" s="93">
        <v>2179</v>
      </c>
      <c r="X276" s="93">
        <v>704</v>
      </c>
      <c r="Y276" s="93">
        <v>8339</v>
      </c>
      <c r="Z276" s="250">
        <v>178</v>
      </c>
      <c r="AA276" s="251">
        <v>1602</v>
      </c>
    </row>
    <row r="277" spans="2:71" ht="15" customHeight="1">
      <c r="B277" s="243"/>
      <c r="C277" s="253" t="s">
        <v>1152</v>
      </c>
      <c r="D277" s="240">
        <v>281</v>
      </c>
      <c r="E277" s="237">
        <v>8305</v>
      </c>
      <c r="F277" s="237">
        <v>279</v>
      </c>
      <c r="G277" s="237">
        <v>7556</v>
      </c>
      <c r="H277" s="237">
        <v>3</v>
      </c>
      <c r="I277" s="237">
        <v>37</v>
      </c>
      <c r="J277" s="237">
        <v>3</v>
      </c>
      <c r="K277" s="237">
        <v>37</v>
      </c>
      <c r="L277" s="100">
        <v>0</v>
      </c>
      <c r="M277" s="100">
        <v>0</v>
      </c>
      <c r="N277" s="100">
        <v>0</v>
      </c>
      <c r="O277" s="100">
        <v>0</v>
      </c>
      <c r="P277" s="237">
        <v>167</v>
      </c>
      <c r="Q277" s="237">
        <v>712</v>
      </c>
      <c r="R277" s="237">
        <v>160</v>
      </c>
      <c r="S277" s="237">
        <v>584</v>
      </c>
      <c r="T277" s="100">
        <v>0</v>
      </c>
      <c r="U277" s="100">
        <v>0</v>
      </c>
      <c r="V277" s="100">
        <v>0</v>
      </c>
      <c r="W277" s="100">
        <v>0</v>
      </c>
      <c r="X277" s="237">
        <v>84</v>
      </c>
      <c r="Y277" s="237">
        <v>410</v>
      </c>
      <c r="Z277" s="237">
        <v>21</v>
      </c>
      <c r="AA277" s="241">
        <v>128</v>
      </c>
      <c r="AB277" s="242"/>
      <c r="AC277" s="242"/>
      <c r="AD277" s="242"/>
      <c r="AE277" s="242"/>
      <c r="AF277" s="242"/>
      <c r="AG277" s="242"/>
      <c r="AH277" s="242"/>
      <c r="AI277" s="242"/>
      <c r="AJ277" s="242"/>
      <c r="AK277" s="242"/>
      <c r="AL277" s="242"/>
      <c r="AM277" s="242"/>
      <c r="AN277" s="242"/>
      <c r="AO277" s="242"/>
      <c r="AP277" s="242"/>
      <c r="AQ277" s="242"/>
      <c r="AR277" s="242"/>
      <c r="AS277" s="242"/>
      <c r="AT277" s="242"/>
      <c r="AU277" s="242"/>
      <c r="AV277" s="242"/>
      <c r="AW277" s="242"/>
      <c r="AX277" s="242"/>
      <c r="AY277" s="242"/>
      <c r="AZ277" s="242"/>
      <c r="BA277" s="242"/>
      <c r="BB277" s="242"/>
      <c r="BC277" s="242"/>
      <c r="BD277" s="242"/>
      <c r="BE277" s="242"/>
      <c r="BF277" s="242"/>
      <c r="BG277" s="242"/>
      <c r="BH277" s="242"/>
      <c r="BI277" s="242"/>
      <c r="BJ277" s="242"/>
      <c r="BK277" s="242"/>
      <c r="BL277" s="242"/>
      <c r="BM277" s="242"/>
      <c r="BN277" s="242"/>
      <c r="BO277" s="242"/>
      <c r="BP277" s="242"/>
      <c r="BQ277" s="242"/>
      <c r="BR277" s="242"/>
      <c r="BS277" s="242"/>
    </row>
    <row r="278" spans="2:71" ht="15" customHeight="1">
      <c r="B278" s="243"/>
      <c r="C278" s="253" t="s">
        <v>1157</v>
      </c>
      <c r="D278" s="240">
        <v>237</v>
      </c>
      <c r="E278" s="237">
        <v>17153</v>
      </c>
      <c r="F278" s="237">
        <v>237</v>
      </c>
      <c r="G278" s="237">
        <v>15809</v>
      </c>
      <c r="H278" s="237">
        <v>9</v>
      </c>
      <c r="I278" s="237">
        <v>69</v>
      </c>
      <c r="J278" s="237">
        <v>9</v>
      </c>
      <c r="K278" s="237">
        <v>59</v>
      </c>
      <c r="L278" s="237">
        <v>1</v>
      </c>
      <c r="M278" s="237">
        <v>10</v>
      </c>
      <c r="N278" s="100">
        <v>0</v>
      </c>
      <c r="O278" s="100">
        <v>0</v>
      </c>
      <c r="P278" s="237">
        <v>186</v>
      </c>
      <c r="Q278" s="237">
        <v>1275</v>
      </c>
      <c r="R278" s="237">
        <v>181</v>
      </c>
      <c r="S278" s="237">
        <v>765</v>
      </c>
      <c r="T278" s="100">
        <v>0</v>
      </c>
      <c r="U278" s="100">
        <v>0</v>
      </c>
      <c r="V278" s="100">
        <v>3</v>
      </c>
      <c r="W278" s="100">
        <v>61</v>
      </c>
      <c r="X278" s="237">
        <v>139</v>
      </c>
      <c r="Y278" s="237">
        <v>934</v>
      </c>
      <c r="Z278" s="237">
        <v>35</v>
      </c>
      <c r="AA278" s="241">
        <v>449</v>
      </c>
      <c r="AB278" s="242"/>
      <c r="AC278" s="242"/>
      <c r="AD278" s="242"/>
      <c r="AE278" s="242"/>
      <c r="AF278" s="242"/>
      <c r="AG278" s="242"/>
      <c r="AH278" s="242"/>
      <c r="AI278" s="242"/>
      <c r="AJ278" s="242"/>
      <c r="AK278" s="242"/>
      <c r="AL278" s="242"/>
      <c r="AM278" s="242"/>
      <c r="AN278" s="242"/>
      <c r="AO278" s="242"/>
      <c r="AP278" s="242"/>
      <c r="AQ278" s="242"/>
      <c r="AR278" s="242"/>
      <c r="AS278" s="242"/>
      <c r="AT278" s="242"/>
      <c r="AU278" s="242"/>
      <c r="AV278" s="242"/>
      <c r="AW278" s="242"/>
      <c r="AX278" s="242"/>
      <c r="AY278" s="242"/>
      <c r="AZ278" s="242"/>
      <c r="BA278" s="242"/>
      <c r="BB278" s="242"/>
      <c r="BC278" s="242"/>
      <c r="BD278" s="242"/>
      <c r="BE278" s="242"/>
      <c r="BF278" s="242"/>
      <c r="BG278" s="242"/>
      <c r="BH278" s="242"/>
      <c r="BI278" s="242"/>
      <c r="BJ278" s="242"/>
      <c r="BK278" s="242"/>
      <c r="BL278" s="242"/>
      <c r="BM278" s="242"/>
      <c r="BN278" s="242"/>
      <c r="BO278" s="242"/>
      <c r="BP278" s="242"/>
      <c r="BQ278" s="242"/>
      <c r="BR278" s="242"/>
      <c r="BS278" s="242"/>
    </row>
    <row r="279" spans="2:71" ht="15" customHeight="1">
      <c r="B279" s="243"/>
      <c r="C279" s="253" t="s">
        <v>1158</v>
      </c>
      <c r="D279" s="240">
        <v>312</v>
      </c>
      <c r="E279" s="237">
        <v>45293</v>
      </c>
      <c r="F279" s="237">
        <v>310</v>
      </c>
      <c r="G279" s="237">
        <v>41737</v>
      </c>
      <c r="H279" s="237">
        <v>20</v>
      </c>
      <c r="I279" s="237">
        <v>464</v>
      </c>
      <c r="J279" s="237">
        <v>20</v>
      </c>
      <c r="K279" s="237">
        <v>214</v>
      </c>
      <c r="L279" s="237">
        <v>5</v>
      </c>
      <c r="M279" s="237">
        <v>250</v>
      </c>
      <c r="N279" s="100">
        <v>0</v>
      </c>
      <c r="O279" s="100">
        <v>0</v>
      </c>
      <c r="P279" s="237">
        <v>274</v>
      </c>
      <c r="Q279" s="237">
        <v>3092</v>
      </c>
      <c r="R279" s="237">
        <v>273</v>
      </c>
      <c r="S279" s="237">
        <v>1863</v>
      </c>
      <c r="T279" s="237">
        <v>2</v>
      </c>
      <c r="U279" s="237">
        <v>13</v>
      </c>
      <c r="V279" s="100">
        <v>17</v>
      </c>
      <c r="W279" s="100">
        <v>554</v>
      </c>
      <c r="X279" s="237">
        <v>218</v>
      </c>
      <c r="Y279" s="237">
        <v>2737</v>
      </c>
      <c r="Z279" s="237">
        <v>59</v>
      </c>
      <c r="AA279" s="241">
        <v>675</v>
      </c>
      <c r="AB279" s="242"/>
      <c r="AC279" s="242"/>
      <c r="AD279" s="242"/>
      <c r="AE279" s="242"/>
      <c r="AF279" s="242"/>
      <c r="AG279" s="242"/>
      <c r="AH279" s="242"/>
      <c r="AI279" s="242"/>
      <c r="AJ279" s="242"/>
      <c r="AK279" s="242"/>
      <c r="AL279" s="242"/>
      <c r="AM279" s="242"/>
      <c r="AN279" s="242"/>
      <c r="AO279" s="242"/>
      <c r="AP279" s="242"/>
      <c r="AQ279" s="242"/>
      <c r="AR279" s="242"/>
      <c r="AS279" s="242"/>
      <c r="AT279" s="242"/>
      <c r="AU279" s="242"/>
      <c r="AV279" s="242"/>
      <c r="AW279" s="242"/>
      <c r="AX279" s="242"/>
      <c r="AY279" s="242"/>
      <c r="AZ279" s="242"/>
      <c r="BA279" s="242"/>
      <c r="BB279" s="242"/>
      <c r="BC279" s="242"/>
      <c r="BD279" s="242"/>
      <c r="BE279" s="242"/>
      <c r="BF279" s="242"/>
      <c r="BG279" s="242"/>
      <c r="BH279" s="242"/>
      <c r="BI279" s="242"/>
      <c r="BJ279" s="242"/>
      <c r="BK279" s="242"/>
      <c r="BL279" s="242"/>
      <c r="BM279" s="242"/>
      <c r="BN279" s="242"/>
      <c r="BO279" s="242"/>
      <c r="BP279" s="242"/>
      <c r="BQ279" s="242"/>
      <c r="BR279" s="242"/>
      <c r="BS279" s="242"/>
    </row>
    <row r="280" spans="2:71" ht="15" customHeight="1">
      <c r="B280" s="243"/>
      <c r="C280" s="253" t="s">
        <v>1159</v>
      </c>
      <c r="D280" s="240">
        <v>223</v>
      </c>
      <c r="E280" s="237">
        <v>55050</v>
      </c>
      <c r="F280" s="237">
        <v>222</v>
      </c>
      <c r="G280" s="237">
        <v>52209</v>
      </c>
      <c r="H280" s="237">
        <v>14</v>
      </c>
      <c r="I280" s="237">
        <v>85</v>
      </c>
      <c r="J280" s="237">
        <v>14</v>
      </c>
      <c r="K280" s="237">
        <v>85</v>
      </c>
      <c r="L280" s="100">
        <v>0</v>
      </c>
      <c r="M280" s="100">
        <v>0</v>
      </c>
      <c r="N280" s="100">
        <v>0</v>
      </c>
      <c r="O280" s="100">
        <v>0</v>
      </c>
      <c r="P280" s="237">
        <v>199</v>
      </c>
      <c r="Q280" s="237">
        <v>2756</v>
      </c>
      <c r="R280" s="237">
        <v>199</v>
      </c>
      <c r="S280" s="237">
        <v>1913</v>
      </c>
      <c r="T280" s="237">
        <v>3</v>
      </c>
      <c r="U280" s="237">
        <v>13</v>
      </c>
      <c r="V280" s="100">
        <v>18</v>
      </c>
      <c r="W280" s="100">
        <v>605</v>
      </c>
      <c r="X280" s="237">
        <v>158</v>
      </c>
      <c r="Y280" s="237">
        <v>2527</v>
      </c>
      <c r="Z280" s="237">
        <v>38</v>
      </c>
      <c r="AA280" s="241">
        <v>238</v>
      </c>
      <c r="AB280" s="242"/>
      <c r="AC280" s="242"/>
      <c r="AD280" s="242"/>
      <c r="AE280" s="242"/>
      <c r="AF280" s="242"/>
      <c r="AG280" s="242"/>
      <c r="AH280" s="242"/>
      <c r="AI280" s="242"/>
      <c r="AJ280" s="242"/>
      <c r="AK280" s="242"/>
      <c r="AL280" s="242"/>
      <c r="AM280" s="242"/>
      <c r="AN280" s="242"/>
      <c r="AO280" s="242"/>
      <c r="AP280" s="242"/>
      <c r="AQ280" s="242"/>
      <c r="AR280" s="242"/>
      <c r="AS280" s="242"/>
      <c r="AT280" s="242"/>
      <c r="AU280" s="242"/>
      <c r="AV280" s="242"/>
      <c r="AW280" s="242"/>
      <c r="AX280" s="242"/>
      <c r="AY280" s="242"/>
      <c r="AZ280" s="242"/>
      <c r="BA280" s="242"/>
      <c r="BB280" s="242"/>
      <c r="BC280" s="242"/>
      <c r="BD280" s="242"/>
      <c r="BE280" s="242"/>
      <c r="BF280" s="242"/>
      <c r="BG280" s="242"/>
      <c r="BH280" s="242"/>
      <c r="BI280" s="242"/>
      <c r="BJ280" s="242"/>
      <c r="BK280" s="242"/>
      <c r="BL280" s="242"/>
      <c r="BM280" s="242"/>
      <c r="BN280" s="242"/>
      <c r="BO280" s="242"/>
      <c r="BP280" s="242"/>
      <c r="BQ280" s="242"/>
      <c r="BR280" s="242"/>
      <c r="BS280" s="242"/>
    </row>
    <row r="281" spans="2:71" ht="15" customHeight="1">
      <c r="B281" s="243"/>
      <c r="C281" s="253" t="s">
        <v>1156</v>
      </c>
      <c r="D281" s="240">
        <v>131</v>
      </c>
      <c r="E281" s="237">
        <v>46900</v>
      </c>
      <c r="F281" s="237">
        <v>131</v>
      </c>
      <c r="G281" s="237">
        <v>44595</v>
      </c>
      <c r="H281" s="237">
        <v>9</v>
      </c>
      <c r="I281" s="237">
        <v>97</v>
      </c>
      <c r="J281" s="237">
        <v>9</v>
      </c>
      <c r="K281" s="237">
        <v>97</v>
      </c>
      <c r="L281" s="100">
        <v>0</v>
      </c>
      <c r="M281" s="100">
        <v>0</v>
      </c>
      <c r="N281" s="100">
        <v>0</v>
      </c>
      <c r="O281" s="100">
        <v>0</v>
      </c>
      <c r="P281" s="237">
        <v>119</v>
      </c>
      <c r="Q281" s="237">
        <v>2208</v>
      </c>
      <c r="R281" s="237">
        <v>118</v>
      </c>
      <c r="S281" s="237">
        <v>1137</v>
      </c>
      <c r="T281" s="237">
        <v>4</v>
      </c>
      <c r="U281" s="237">
        <v>23</v>
      </c>
      <c r="V281" s="237">
        <v>20</v>
      </c>
      <c r="W281" s="237">
        <v>959</v>
      </c>
      <c r="X281" s="237">
        <v>105</v>
      </c>
      <c r="Y281" s="237">
        <v>1731</v>
      </c>
      <c r="Z281" s="237">
        <v>25</v>
      </c>
      <c r="AA281" s="241">
        <v>112</v>
      </c>
      <c r="AB281" s="242"/>
      <c r="AC281" s="242"/>
      <c r="AD281" s="242"/>
      <c r="AE281" s="242"/>
      <c r="AF281" s="242"/>
      <c r="AG281" s="242"/>
      <c r="AH281" s="242"/>
      <c r="AI281" s="242"/>
      <c r="AJ281" s="242"/>
      <c r="AK281" s="242"/>
      <c r="AL281" s="242"/>
      <c r="AM281" s="242"/>
      <c r="AN281" s="242"/>
      <c r="AO281" s="242"/>
      <c r="AP281" s="242"/>
      <c r="AQ281" s="242"/>
      <c r="AR281" s="242"/>
      <c r="AS281" s="242"/>
      <c r="AT281" s="242"/>
      <c r="AU281" s="242"/>
      <c r="AV281" s="242"/>
      <c r="AW281" s="242"/>
      <c r="AX281" s="242"/>
      <c r="AY281" s="242"/>
      <c r="AZ281" s="242"/>
      <c r="BA281" s="242"/>
      <c r="BB281" s="242"/>
      <c r="BC281" s="242"/>
      <c r="BD281" s="242"/>
      <c r="BE281" s="242"/>
      <c r="BF281" s="242"/>
      <c r="BG281" s="242"/>
      <c r="BH281" s="242"/>
      <c r="BI281" s="242"/>
      <c r="BJ281" s="242"/>
      <c r="BK281" s="242"/>
      <c r="BL281" s="242"/>
      <c r="BM281" s="242"/>
      <c r="BN281" s="242"/>
      <c r="BO281" s="242"/>
      <c r="BP281" s="242"/>
      <c r="BQ281" s="242"/>
      <c r="BR281" s="242"/>
      <c r="BS281" s="242"/>
    </row>
    <row r="282" spans="2:27" ht="8.25" customHeight="1">
      <c r="B282" s="243"/>
      <c r="C282" s="253"/>
      <c r="D282" s="240"/>
      <c r="E282" s="237"/>
      <c r="F282" s="100"/>
      <c r="G282" s="100"/>
      <c r="H282" s="100"/>
      <c r="I282" s="237"/>
      <c r="J282" s="100"/>
      <c r="K282" s="100"/>
      <c r="L282" s="100"/>
      <c r="M282" s="100"/>
      <c r="N282" s="100"/>
      <c r="O282" s="100"/>
      <c r="P282" s="100"/>
      <c r="Q282" s="237"/>
      <c r="R282" s="100"/>
      <c r="S282" s="100"/>
      <c r="T282" s="100"/>
      <c r="U282" s="100"/>
      <c r="V282" s="100"/>
      <c r="W282" s="100"/>
      <c r="X282" s="100"/>
      <c r="Y282" s="100"/>
      <c r="Z282" s="237"/>
      <c r="AA282" s="241"/>
    </row>
    <row r="283" spans="2:27" s="254" customFormat="1" ht="15" customHeight="1">
      <c r="B283" s="1284" t="s">
        <v>991</v>
      </c>
      <c r="C283" s="1285"/>
      <c r="D283" s="249">
        <v>2432</v>
      </c>
      <c r="E283" s="250">
        <v>420731</v>
      </c>
      <c r="F283" s="93">
        <v>2412</v>
      </c>
      <c r="G283" s="93">
        <v>406809</v>
      </c>
      <c r="H283" s="93">
        <v>23</v>
      </c>
      <c r="I283" s="250">
        <v>199</v>
      </c>
      <c r="J283" s="93">
        <v>23</v>
      </c>
      <c r="K283" s="93">
        <v>199</v>
      </c>
      <c r="L283" s="93">
        <v>0</v>
      </c>
      <c r="M283" s="93">
        <v>0</v>
      </c>
      <c r="N283" s="93">
        <v>0</v>
      </c>
      <c r="O283" s="93">
        <v>0</v>
      </c>
      <c r="P283" s="93">
        <v>1962</v>
      </c>
      <c r="Q283" s="250">
        <v>13723</v>
      </c>
      <c r="R283" s="93">
        <v>1935</v>
      </c>
      <c r="S283" s="93">
        <v>12511</v>
      </c>
      <c r="T283" s="93">
        <v>32</v>
      </c>
      <c r="U283" s="93">
        <v>282</v>
      </c>
      <c r="V283" s="93">
        <v>27</v>
      </c>
      <c r="W283" s="93">
        <v>180</v>
      </c>
      <c r="X283" s="93">
        <v>1383</v>
      </c>
      <c r="Y283" s="93">
        <v>10978</v>
      </c>
      <c r="Z283" s="250">
        <v>196</v>
      </c>
      <c r="AA283" s="251">
        <v>1032</v>
      </c>
    </row>
    <row r="284" spans="2:71" ht="15" customHeight="1">
      <c r="B284" s="243"/>
      <c r="C284" s="253" t="s">
        <v>1152</v>
      </c>
      <c r="D284" s="240">
        <v>527</v>
      </c>
      <c r="E284" s="237">
        <v>15359</v>
      </c>
      <c r="F284" s="237">
        <v>512</v>
      </c>
      <c r="G284" s="237">
        <v>14284</v>
      </c>
      <c r="H284" s="237">
        <v>1</v>
      </c>
      <c r="I284" s="237">
        <v>3</v>
      </c>
      <c r="J284" s="237">
        <v>1</v>
      </c>
      <c r="K284" s="237">
        <v>3</v>
      </c>
      <c r="L284" s="100">
        <v>0</v>
      </c>
      <c r="M284" s="100">
        <v>0</v>
      </c>
      <c r="N284" s="100">
        <v>0</v>
      </c>
      <c r="O284" s="100">
        <v>0</v>
      </c>
      <c r="P284" s="237">
        <v>280</v>
      </c>
      <c r="Q284" s="237">
        <v>1072</v>
      </c>
      <c r="R284" s="237">
        <v>272</v>
      </c>
      <c r="S284" s="237">
        <v>958</v>
      </c>
      <c r="T284" s="100">
        <v>3</v>
      </c>
      <c r="U284" s="100">
        <v>25</v>
      </c>
      <c r="V284" s="100">
        <v>0</v>
      </c>
      <c r="W284" s="100">
        <v>0</v>
      </c>
      <c r="X284" s="237">
        <v>136</v>
      </c>
      <c r="Y284" s="237">
        <v>382</v>
      </c>
      <c r="Z284" s="237">
        <v>24</v>
      </c>
      <c r="AA284" s="241">
        <v>114</v>
      </c>
      <c r="AB284" s="242"/>
      <c r="AC284" s="242"/>
      <c r="AD284" s="242"/>
      <c r="AE284" s="242"/>
      <c r="AF284" s="242"/>
      <c r="AG284" s="242"/>
      <c r="AH284" s="242"/>
      <c r="AI284" s="242"/>
      <c r="AJ284" s="242"/>
      <c r="AK284" s="242"/>
      <c r="AL284" s="242"/>
      <c r="AM284" s="242"/>
      <c r="AN284" s="242"/>
      <c r="AO284" s="242"/>
      <c r="AP284" s="242"/>
      <c r="AQ284" s="242"/>
      <c r="AR284" s="242"/>
      <c r="AS284" s="242"/>
      <c r="AT284" s="242"/>
      <c r="AU284" s="242"/>
      <c r="AV284" s="242"/>
      <c r="AW284" s="242"/>
      <c r="AX284" s="242"/>
      <c r="AY284" s="242"/>
      <c r="AZ284" s="242"/>
      <c r="BA284" s="242"/>
      <c r="BB284" s="242"/>
      <c r="BC284" s="242"/>
      <c r="BD284" s="242"/>
      <c r="BE284" s="242"/>
      <c r="BF284" s="242"/>
      <c r="BG284" s="242"/>
      <c r="BH284" s="242"/>
      <c r="BI284" s="242"/>
      <c r="BJ284" s="242"/>
      <c r="BK284" s="242"/>
      <c r="BL284" s="242"/>
      <c r="BM284" s="242"/>
      <c r="BN284" s="242"/>
      <c r="BO284" s="242"/>
      <c r="BP284" s="242"/>
      <c r="BQ284" s="242"/>
      <c r="BR284" s="242"/>
      <c r="BS284" s="242"/>
    </row>
    <row r="285" spans="2:71" ht="15" customHeight="1">
      <c r="B285" s="243"/>
      <c r="C285" s="253" t="s">
        <v>1157</v>
      </c>
      <c r="D285" s="240">
        <v>390</v>
      </c>
      <c r="E285" s="237">
        <v>27710</v>
      </c>
      <c r="F285" s="237">
        <v>390</v>
      </c>
      <c r="G285" s="237">
        <v>26534</v>
      </c>
      <c r="H285" s="237">
        <v>2</v>
      </c>
      <c r="I285" s="237">
        <v>8</v>
      </c>
      <c r="J285" s="237">
        <v>2</v>
      </c>
      <c r="K285" s="237">
        <v>8</v>
      </c>
      <c r="L285" s="100">
        <v>0</v>
      </c>
      <c r="M285" s="100">
        <v>0</v>
      </c>
      <c r="N285" s="100">
        <v>0</v>
      </c>
      <c r="O285" s="100">
        <v>0</v>
      </c>
      <c r="P285" s="237">
        <v>287</v>
      </c>
      <c r="Q285" s="237">
        <v>1168</v>
      </c>
      <c r="R285" s="237">
        <v>280</v>
      </c>
      <c r="S285" s="237">
        <v>1073</v>
      </c>
      <c r="T285" s="237">
        <v>3</v>
      </c>
      <c r="U285" s="237">
        <v>22</v>
      </c>
      <c r="V285" s="100">
        <v>1</v>
      </c>
      <c r="W285" s="100">
        <v>1</v>
      </c>
      <c r="X285" s="237">
        <v>210</v>
      </c>
      <c r="Y285" s="237">
        <v>883</v>
      </c>
      <c r="Z285" s="237">
        <v>22</v>
      </c>
      <c r="AA285" s="241">
        <v>94</v>
      </c>
      <c r="AB285" s="242"/>
      <c r="AC285" s="242"/>
      <c r="AD285" s="242"/>
      <c r="AE285" s="242"/>
      <c r="AF285" s="242"/>
      <c r="AG285" s="242"/>
      <c r="AH285" s="242"/>
      <c r="AI285" s="242"/>
      <c r="AJ285" s="242"/>
      <c r="AK285" s="242"/>
      <c r="AL285" s="242"/>
      <c r="AM285" s="242"/>
      <c r="AN285" s="242"/>
      <c r="AO285" s="242"/>
      <c r="AP285" s="242"/>
      <c r="AQ285" s="242"/>
      <c r="AR285" s="242"/>
      <c r="AS285" s="242"/>
      <c r="AT285" s="242"/>
      <c r="AU285" s="242"/>
      <c r="AV285" s="242"/>
      <c r="AW285" s="242"/>
      <c r="AX285" s="242"/>
      <c r="AY285" s="242"/>
      <c r="AZ285" s="242"/>
      <c r="BA285" s="242"/>
      <c r="BB285" s="242"/>
      <c r="BC285" s="242"/>
      <c r="BD285" s="242"/>
      <c r="BE285" s="242"/>
      <c r="BF285" s="242"/>
      <c r="BG285" s="242"/>
      <c r="BH285" s="242"/>
      <c r="BI285" s="242"/>
      <c r="BJ285" s="242"/>
      <c r="BK285" s="242"/>
      <c r="BL285" s="242"/>
      <c r="BM285" s="242"/>
      <c r="BN285" s="242"/>
      <c r="BO285" s="242"/>
      <c r="BP285" s="242"/>
      <c r="BQ285" s="242"/>
      <c r="BR285" s="242"/>
      <c r="BS285" s="242"/>
    </row>
    <row r="286" spans="2:71" ht="15" customHeight="1">
      <c r="B286" s="243"/>
      <c r="C286" s="253" t="s">
        <v>1158</v>
      </c>
      <c r="D286" s="240">
        <v>493</v>
      </c>
      <c r="E286" s="237">
        <v>73823</v>
      </c>
      <c r="F286" s="237">
        <v>493</v>
      </c>
      <c r="G286" s="237">
        <v>71129</v>
      </c>
      <c r="H286" s="237">
        <v>5</v>
      </c>
      <c r="I286" s="237">
        <v>122</v>
      </c>
      <c r="J286" s="237">
        <v>5</v>
      </c>
      <c r="K286" s="237">
        <v>122</v>
      </c>
      <c r="L286" s="100">
        <v>0</v>
      </c>
      <c r="M286" s="100">
        <v>0</v>
      </c>
      <c r="N286" s="100">
        <v>0</v>
      </c>
      <c r="O286" s="100">
        <v>0</v>
      </c>
      <c r="P286" s="237">
        <v>439</v>
      </c>
      <c r="Q286" s="237">
        <v>2572</v>
      </c>
      <c r="R286" s="237">
        <v>431</v>
      </c>
      <c r="S286" s="237">
        <v>2364</v>
      </c>
      <c r="T286" s="237">
        <v>2</v>
      </c>
      <c r="U286" s="237">
        <v>13</v>
      </c>
      <c r="V286" s="237">
        <v>6</v>
      </c>
      <c r="W286" s="237">
        <v>47</v>
      </c>
      <c r="X286" s="237">
        <v>282</v>
      </c>
      <c r="Y286" s="237">
        <v>1540</v>
      </c>
      <c r="Z286" s="237">
        <v>41</v>
      </c>
      <c r="AA286" s="241">
        <v>161</v>
      </c>
      <c r="AB286" s="242"/>
      <c r="AC286" s="242"/>
      <c r="AD286" s="242"/>
      <c r="AE286" s="242"/>
      <c r="AF286" s="242"/>
      <c r="AG286" s="242"/>
      <c r="AH286" s="242"/>
      <c r="AI286" s="242"/>
      <c r="AJ286" s="242"/>
      <c r="AK286" s="242"/>
      <c r="AL286" s="242"/>
      <c r="AM286" s="242"/>
      <c r="AN286" s="242"/>
      <c r="AO286" s="242"/>
      <c r="AP286" s="242"/>
      <c r="AQ286" s="242"/>
      <c r="AR286" s="242"/>
      <c r="AS286" s="242"/>
      <c r="AT286" s="242"/>
      <c r="AU286" s="242"/>
      <c r="AV286" s="242"/>
      <c r="AW286" s="242"/>
      <c r="AX286" s="242"/>
      <c r="AY286" s="242"/>
      <c r="AZ286" s="242"/>
      <c r="BA286" s="242"/>
      <c r="BB286" s="242"/>
      <c r="BC286" s="242"/>
      <c r="BD286" s="242"/>
      <c r="BE286" s="242"/>
      <c r="BF286" s="242"/>
      <c r="BG286" s="242"/>
      <c r="BH286" s="242"/>
      <c r="BI286" s="242"/>
      <c r="BJ286" s="242"/>
      <c r="BK286" s="242"/>
      <c r="BL286" s="242"/>
      <c r="BM286" s="242"/>
      <c r="BN286" s="242"/>
      <c r="BO286" s="242"/>
      <c r="BP286" s="242"/>
      <c r="BQ286" s="242"/>
      <c r="BR286" s="242"/>
      <c r="BS286" s="242"/>
    </row>
    <row r="287" spans="2:71" ht="15" customHeight="1">
      <c r="B287" s="243"/>
      <c r="C287" s="253" t="s">
        <v>1159</v>
      </c>
      <c r="D287" s="240">
        <v>546</v>
      </c>
      <c r="E287" s="237">
        <v>136539</v>
      </c>
      <c r="F287" s="237">
        <v>546</v>
      </c>
      <c r="G287" s="237">
        <v>132343</v>
      </c>
      <c r="H287" s="237">
        <v>5</v>
      </c>
      <c r="I287" s="237">
        <v>23</v>
      </c>
      <c r="J287" s="237">
        <v>5</v>
      </c>
      <c r="K287" s="237">
        <v>23</v>
      </c>
      <c r="L287" s="100">
        <v>0</v>
      </c>
      <c r="M287" s="100">
        <v>0</v>
      </c>
      <c r="N287" s="100">
        <v>0</v>
      </c>
      <c r="O287" s="100">
        <v>0</v>
      </c>
      <c r="P287" s="237">
        <v>510</v>
      </c>
      <c r="Q287" s="237">
        <v>4173</v>
      </c>
      <c r="R287" s="237">
        <v>507</v>
      </c>
      <c r="S287" s="237">
        <v>3790</v>
      </c>
      <c r="T287" s="237">
        <v>13</v>
      </c>
      <c r="U287" s="237">
        <v>114</v>
      </c>
      <c r="V287" s="237">
        <v>11</v>
      </c>
      <c r="W287" s="237">
        <v>98</v>
      </c>
      <c r="X287" s="237">
        <v>389</v>
      </c>
      <c r="Y287" s="237">
        <v>3260</v>
      </c>
      <c r="Z287" s="237">
        <v>50</v>
      </c>
      <c r="AA287" s="241">
        <v>285</v>
      </c>
      <c r="AB287" s="242"/>
      <c r="AC287" s="242"/>
      <c r="AD287" s="242"/>
      <c r="AE287" s="242"/>
      <c r="AF287" s="242"/>
      <c r="AG287" s="242"/>
      <c r="AH287" s="242"/>
      <c r="AI287" s="242"/>
      <c r="AJ287" s="242"/>
      <c r="AK287" s="242"/>
      <c r="AL287" s="242"/>
      <c r="AM287" s="242"/>
      <c r="AN287" s="242"/>
      <c r="AO287" s="242"/>
      <c r="AP287" s="242"/>
      <c r="AQ287" s="242"/>
      <c r="AR287" s="242"/>
      <c r="AS287" s="242"/>
      <c r="AT287" s="242"/>
      <c r="AU287" s="242"/>
      <c r="AV287" s="242"/>
      <c r="AW287" s="242"/>
      <c r="AX287" s="242"/>
      <c r="AY287" s="242"/>
      <c r="AZ287" s="242"/>
      <c r="BA287" s="242"/>
      <c r="BB287" s="242"/>
      <c r="BC287" s="242"/>
      <c r="BD287" s="242"/>
      <c r="BE287" s="242"/>
      <c r="BF287" s="242"/>
      <c r="BG287" s="242"/>
      <c r="BH287" s="242"/>
      <c r="BI287" s="242"/>
      <c r="BJ287" s="242"/>
      <c r="BK287" s="242"/>
      <c r="BL287" s="242"/>
      <c r="BM287" s="242"/>
      <c r="BN287" s="242"/>
      <c r="BO287" s="242"/>
      <c r="BP287" s="242"/>
      <c r="BQ287" s="242"/>
      <c r="BR287" s="242"/>
      <c r="BS287" s="242"/>
    </row>
    <row r="288" spans="2:71" ht="15" customHeight="1">
      <c r="B288" s="243"/>
      <c r="C288" s="253" t="s">
        <v>1156</v>
      </c>
      <c r="D288" s="240">
        <v>471</v>
      </c>
      <c r="E288" s="237">
        <v>167279</v>
      </c>
      <c r="F288" s="237">
        <v>471</v>
      </c>
      <c r="G288" s="237">
        <v>162519</v>
      </c>
      <c r="H288" s="237">
        <v>10</v>
      </c>
      <c r="I288" s="237">
        <v>43</v>
      </c>
      <c r="J288" s="237">
        <v>10</v>
      </c>
      <c r="K288" s="237">
        <v>43</v>
      </c>
      <c r="L288" s="100">
        <v>0</v>
      </c>
      <c r="M288" s="100">
        <v>0</v>
      </c>
      <c r="N288" s="100">
        <v>0</v>
      </c>
      <c r="O288" s="100">
        <v>0</v>
      </c>
      <c r="P288" s="237">
        <v>441</v>
      </c>
      <c r="Q288" s="237">
        <v>4717</v>
      </c>
      <c r="R288" s="237">
        <v>440</v>
      </c>
      <c r="S288" s="237">
        <v>4305</v>
      </c>
      <c r="T288" s="237">
        <v>11</v>
      </c>
      <c r="U288" s="237">
        <v>108</v>
      </c>
      <c r="V288" s="237">
        <v>9</v>
      </c>
      <c r="W288" s="237">
        <v>34</v>
      </c>
      <c r="X288" s="237">
        <v>366</v>
      </c>
      <c r="Y288" s="237">
        <v>4913</v>
      </c>
      <c r="Z288" s="237">
        <v>59</v>
      </c>
      <c r="AA288" s="241">
        <v>378</v>
      </c>
      <c r="AB288" s="242"/>
      <c r="AC288" s="242"/>
      <c r="AD288" s="242"/>
      <c r="AE288" s="242"/>
      <c r="AF288" s="242"/>
      <c r="AG288" s="242"/>
      <c r="AH288" s="242"/>
      <c r="AI288" s="242"/>
      <c r="AJ288" s="242"/>
      <c r="AK288" s="242"/>
      <c r="AL288" s="242"/>
      <c r="AM288" s="242"/>
      <c r="AN288" s="242"/>
      <c r="AO288" s="242"/>
      <c r="AP288" s="242"/>
      <c r="AQ288" s="242"/>
      <c r="AR288" s="242"/>
      <c r="AS288" s="242"/>
      <c r="AT288" s="242"/>
      <c r="AU288" s="242"/>
      <c r="AV288" s="242"/>
      <c r="AW288" s="242"/>
      <c r="AX288" s="242"/>
      <c r="AY288" s="242"/>
      <c r="AZ288" s="242"/>
      <c r="BA288" s="242"/>
      <c r="BB288" s="242"/>
      <c r="BC288" s="242"/>
      <c r="BD288" s="242"/>
      <c r="BE288" s="242"/>
      <c r="BF288" s="242"/>
      <c r="BG288" s="242"/>
      <c r="BH288" s="242"/>
      <c r="BI288" s="242"/>
      <c r="BJ288" s="242"/>
      <c r="BK288" s="242"/>
      <c r="BL288" s="242"/>
      <c r="BM288" s="242"/>
      <c r="BN288" s="242"/>
      <c r="BO288" s="242"/>
      <c r="BP288" s="242"/>
      <c r="BQ288" s="242"/>
      <c r="BR288" s="242"/>
      <c r="BS288" s="242"/>
    </row>
    <row r="289" spans="2:71" ht="8.25" customHeight="1">
      <c r="B289" s="243"/>
      <c r="C289" s="253"/>
      <c r="D289" s="240"/>
      <c r="E289" s="237"/>
      <c r="F289" s="237"/>
      <c r="G289" s="237"/>
      <c r="H289" s="237"/>
      <c r="I289" s="237"/>
      <c r="J289" s="237"/>
      <c r="K289" s="237"/>
      <c r="L289" s="237"/>
      <c r="M289" s="237"/>
      <c r="N289" s="237"/>
      <c r="O289" s="237"/>
      <c r="P289" s="237"/>
      <c r="Q289" s="237"/>
      <c r="R289" s="237"/>
      <c r="S289" s="237"/>
      <c r="T289" s="237"/>
      <c r="U289" s="237"/>
      <c r="V289" s="237"/>
      <c r="W289" s="237"/>
      <c r="X289" s="237"/>
      <c r="Y289" s="237"/>
      <c r="Z289" s="237"/>
      <c r="AA289" s="241"/>
      <c r="AB289" s="242"/>
      <c r="AC289" s="242"/>
      <c r="AD289" s="242"/>
      <c r="AE289" s="242"/>
      <c r="AF289" s="242"/>
      <c r="AG289" s="242"/>
      <c r="AH289" s="242"/>
      <c r="AI289" s="242"/>
      <c r="AJ289" s="242"/>
      <c r="AK289" s="242"/>
      <c r="AL289" s="242"/>
      <c r="AM289" s="242"/>
      <c r="AN289" s="242"/>
      <c r="AO289" s="242"/>
      <c r="AP289" s="242"/>
      <c r="AQ289" s="242"/>
      <c r="AR289" s="242"/>
      <c r="AS289" s="242"/>
      <c r="AT289" s="242"/>
      <c r="AU289" s="242"/>
      <c r="AV289" s="242"/>
      <c r="AW289" s="242"/>
      <c r="AX289" s="242"/>
      <c r="AY289" s="242"/>
      <c r="AZ289" s="242"/>
      <c r="BA289" s="242"/>
      <c r="BB289" s="242"/>
      <c r="BC289" s="242"/>
      <c r="BD289" s="242"/>
      <c r="BE289" s="242"/>
      <c r="BF289" s="242"/>
      <c r="BG289" s="242"/>
      <c r="BH289" s="242"/>
      <c r="BI289" s="242"/>
      <c r="BJ289" s="242"/>
      <c r="BK289" s="242"/>
      <c r="BL289" s="242"/>
      <c r="BM289" s="242"/>
      <c r="BN289" s="242"/>
      <c r="BO289" s="242"/>
      <c r="BP289" s="242"/>
      <c r="BQ289" s="242"/>
      <c r="BR289" s="242"/>
      <c r="BS289" s="242"/>
    </row>
    <row r="290" spans="2:27" s="254" customFormat="1" ht="15" customHeight="1">
      <c r="B290" s="1284" t="s">
        <v>992</v>
      </c>
      <c r="C290" s="1285"/>
      <c r="D290" s="249">
        <v>1828</v>
      </c>
      <c r="E290" s="250">
        <v>392211</v>
      </c>
      <c r="F290" s="93">
        <v>1796</v>
      </c>
      <c r="G290" s="93">
        <v>368840</v>
      </c>
      <c r="H290" s="93">
        <v>157</v>
      </c>
      <c r="I290" s="250">
        <v>1602</v>
      </c>
      <c r="J290" s="93">
        <v>154</v>
      </c>
      <c r="K290" s="93">
        <v>1548</v>
      </c>
      <c r="L290" s="93">
        <v>3</v>
      </c>
      <c r="M290" s="93">
        <v>45</v>
      </c>
      <c r="N290" s="93">
        <v>1</v>
      </c>
      <c r="O290" s="93">
        <v>9</v>
      </c>
      <c r="P290" s="93">
        <v>1693</v>
      </c>
      <c r="Q290" s="250">
        <v>21769</v>
      </c>
      <c r="R290" s="93">
        <v>1682</v>
      </c>
      <c r="S290" s="93">
        <v>18251</v>
      </c>
      <c r="T290" s="93">
        <v>21</v>
      </c>
      <c r="U290" s="93">
        <v>457</v>
      </c>
      <c r="V290" s="93">
        <v>18</v>
      </c>
      <c r="W290" s="93">
        <v>1282</v>
      </c>
      <c r="X290" s="93">
        <v>939</v>
      </c>
      <c r="Y290" s="93">
        <v>16160</v>
      </c>
      <c r="Z290" s="250">
        <v>224</v>
      </c>
      <c r="AA290" s="251">
        <v>2236</v>
      </c>
    </row>
    <row r="291" spans="2:71" ht="15" customHeight="1">
      <c r="B291" s="243"/>
      <c r="C291" s="253" t="s">
        <v>1152</v>
      </c>
      <c r="D291" s="240">
        <v>274</v>
      </c>
      <c r="E291" s="237">
        <v>8255</v>
      </c>
      <c r="F291" s="237">
        <v>245</v>
      </c>
      <c r="G291" s="237">
        <v>6851</v>
      </c>
      <c r="H291" s="237">
        <v>9</v>
      </c>
      <c r="I291" s="237">
        <v>88</v>
      </c>
      <c r="J291" s="237">
        <v>8</v>
      </c>
      <c r="K291" s="237">
        <v>79</v>
      </c>
      <c r="L291" s="100">
        <v>0</v>
      </c>
      <c r="M291" s="237">
        <v>0</v>
      </c>
      <c r="N291" s="100">
        <v>1</v>
      </c>
      <c r="O291" s="100">
        <v>9</v>
      </c>
      <c r="P291" s="237">
        <v>196</v>
      </c>
      <c r="Q291" s="237">
        <v>1316</v>
      </c>
      <c r="R291" s="237">
        <v>193</v>
      </c>
      <c r="S291" s="237">
        <v>1163</v>
      </c>
      <c r="T291" s="237">
        <v>0</v>
      </c>
      <c r="U291" s="237">
        <v>0</v>
      </c>
      <c r="V291" s="237">
        <v>1</v>
      </c>
      <c r="W291" s="237">
        <v>3</v>
      </c>
      <c r="X291" s="237">
        <v>47</v>
      </c>
      <c r="Y291" s="237">
        <v>312</v>
      </c>
      <c r="Z291" s="237">
        <v>21</v>
      </c>
      <c r="AA291" s="241">
        <v>150</v>
      </c>
      <c r="AB291" s="242"/>
      <c r="AC291" s="242"/>
      <c r="AD291" s="242"/>
      <c r="AE291" s="242"/>
      <c r="AF291" s="242"/>
      <c r="AG291" s="242"/>
      <c r="AH291" s="242"/>
      <c r="AI291" s="242"/>
      <c r="AJ291" s="242"/>
      <c r="AK291" s="242"/>
      <c r="AL291" s="242"/>
      <c r="AM291" s="242"/>
      <c r="AN291" s="242"/>
      <c r="AO291" s="242"/>
      <c r="AP291" s="242"/>
      <c r="AQ291" s="242"/>
      <c r="AR291" s="242"/>
      <c r="AS291" s="242"/>
      <c r="AT291" s="242"/>
      <c r="AU291" s="242"/>
      <c r="AV291" s="242"/>
      <c r="AW291" s="242"/>
      <c r="AX291" s="242"/>
      <c r="AY291" s="242"/>
      <c r="AZ291" s="242"/>
      <c r="BA291" s="242"/>
      <c r="BB291" s="242"/>
      <c r="BC291" s="242"/>
      <c r="BD291" s="242"/>
      <c r="BE291" s="242"/>
      <c r="BF291" s="242"/>
      <c r="BG291" s="242"/>
      <c r="BH291" s="242"/>
      <c r="BI291" s="242"/>
      <c r="BJ291" s="242"/>
      <c r="BK291" s="242"/>
      <c r="BL291" s="242"/>
      <c r="BM291" s="242"/>
      <c r="BN291" s="242"/>
      <c r="BO291" s="242"/>
      <c r="BP291" s="242"/>
      <c r="BQ291" s="242"/>
      <c r="BR291" s="242"/>
      <c r="BS291" s="242"/>
    </row>
    <row r="292" spans="2:71" ht="15" customHeight="1">
      <c r="B292" s="243"/>
      <c r="C292" s="253" t="s">
        <v>1157</v>
      </c>
      <c r="D292" s="240">
        <v>233</v>
      </c>
      <c r="E292" s="237">
        <v>16912</v>
      </c>
      <c r="F292" s="237">
        <v>232</v>
      </c>
      <c r="G292" s="237">
        <v>14741</v>
      </c>
      <c r="H292" s="237">
        <v>9</v>
      </c>
      <c r="I292" s="237">
        <v>170</v>
      </c>
      <c r="J292" s="237">
        <v>9</v>
      </c>
      <c r="K292" s="237">
        <v>170</v>
      </c>
      <c r="L292" s="100">
        <v>0</v>
      </c>
      <c r="M292" s="237">
        <v>0</v>
      </c>
      <c r="N292" s="100">
        <v>0</v>
      </c>
      <c r="O292" s="100">
        <v>0</v>
      </c>
      <c r="P292" s="237">
        <v>202</v>
      </c>
      <c r="Q292" s="237">
        <v>2001</v>
      </c>
      <c r="R292" s="237">
        <v>198</v>
      </c>
      <c r="S292" s="237">
        <v>1703</v>
      </c>
      <c r="T292" s="237">
        <v>0</v>
      </c>
      <c r="U292" s="237">
        <v>0</v>
      </c>
      <c r="V292" s="237">
        <v>0</v>
      </c>
      <c r="W292" s="237">
        <v>0</v>
      </c>
      <c r="X292" s="237">
        <v>101</v>
      </c>
      <c r="Y292" s="237">
        <v>896</v>
      </c>
      <c r="Z292" s="237">
        <v>25</v>
      </c>
      <c r="AA292" s="241">
        <v>298</v>
      </c>
      <c r="AB292" s="242"/>
      <c r="AC292" s="242"/>
      <c r="AD292" s="242"/>
      <c r="AE292" s="242"/>
      <c r="AF292" s="242"/>
      <c r="AG292" s="242"/>
      <c r="AH292" s="242"/>
      <c r="AI292" s="242"/>
      <c r="AJ292" s="242"/>
      <c r="AK292" s="242"/>
      <c r="AL292" s="242"/>
      <c r="AM292" s="242"/>
      <c r="AN292" s="242"/>
      <c r="AO292" s="242"/>
      <c r="AP292" s="242"/>
      <c r="AQ292" s="242"/>
      <c r="AR292" s="242"/>
      <c r="AS292" s="242"/>
      <c r="AT292" s="242"/>
      <c r="AU292" s="242"/>
      <c r="AV292" s="242"/>
      <c r="AW292" s="242"/>
      <c r="AX292" s="242"/>
      <c r="AY292" s="242"/>
      <c r="AZ292" s="242"/>
      <c r="BA292" s="242"/>
      <c r="BB292" s="242"/>
      <c r="BC292" s="242"/>
      <c r="BD292" s="242"/>
      <c r="BE292" s="242"/>
      <c r="BF292" s="242"/>
      <c r="BG292" s="242"/>
      <c r="BH292" s="242"/>
      <c r="BI292" s="242"/>
      <c r="BJ292" s="242"/>
      <c r="BK292" s="242"/>
      <c r="BL292" s="242"/>
      <c r="BM292" s="242"/>
      <c r="BN292" s="242"/>
      <c r="BO292" s="242"/>
      <c r="BP292" s="242"/>
      <c r="BQ292" s="242"/>
      <c r="BR292" s="242"/>
      <c r="BS292" s="242"/>
    </row>
    <row r="293" spans="2:71" ht="15" customHeight="1">
      <c r="B293" s="243"/>
      <c r="C293" s="253" t="s">
        <v>1158</v>
      </c>
      <c r="D293" s="240">
        <v>344</v>
      </c>
      <c r="E293" s="237">
        <v>52397</v>
      </c>
      <c r="F293" s="237">
        <v>344</v>
      </c>
      <c r="G293" s="237">
        <v>48345</v>
      </c>
      <c r="H293" s="237">
        <v>22</v>
      </c>
      <c r="I293" s="237">
        <v>175</v>
      </c>
      <c r="J293" s="237">
        <v>22</v>
      </c>
      <c r="K293" s="237">
        <v>175</v>
      </c>
      <c r="L293" s="237">
        <v>0</v>
      </c>
      <c r="M293" s="237">
        <v>0</v>
      </c>
      <c r="N293" s="237">
        <v>0</v>
      </c>
      <c r="O293" s="237">
        <v>0</v>
      </c>
      <c r="P293" s="237">
        <v>327</v>
      </c>
      <c r="Q293" s="237">
        <v>3877</v>
      </c>
      <c r="R293" s="237">
        <v>326</v>
      </c>
      <c r="S293" s="237">
        <v>3388</v>
      </c>
      <c r="T293" s="237">
        <v>4</v>
      </c>
      <c r="U293" s="237">
        <v>45</v>
      </c>
      <c r="V293" s="237">
        <v>4</v>
      </c>
      <c r="W293" s="237">
        <v>118</v>
      </c>
      <c r="X293" s="237">
        <v>199</v>
      </c>
      <c r="Y293" s="237">
        <v>3035</v>
      </c>
      <c r="Z293" s="237">
        <v>38</v>
      </c>
      <c r="AA293" s="241">
        <v>371</v>
      </c>
      <c r="AB293" s="242"/>
      <c r="AC293" s="242"/>
      <c r="AD293" s="242"/>
      <c r="AE293" s="242"/>
      <c r="AF293" s="242"/>
      <c r="AG293" s="242"/>
      <c r="AH293" s="242"/>
      <c r="AI293" s="242"/>
      <c r="AJ293" s="242"/>
      <c r="AK293" s="242"/>
      <c r="AL293" s="242"/>
      <c r="AM293" s="242"/>
      <c r="AN293" s="242"/>
      <c r="AO293" s="242"/>
      <c r="AP293" s="242"/>
      <c r="AQ293" s="242"/>
      <c r="AR293" s="242"/>
      <c r="AS293" s="242"/>
      <c r="AT293" s="242"/>
      <c r="AU293" s="242"/>
      <c r="AV293" s="242"/>
      <c r="AW293" s="242"/>
      <c r="AX293" s="242"/>
      <c r="AY293" s="242"/>
      <c r="AZ293" s="242"/>
      <c r="BA293" s="242"/>
      <c r="BB293" s="242"/>
      <c r="BC293" s="242"/>
      <c r="BD293" s="242"/>
      <c r="BE293" s="242"/>
      <c r="BF293" s="242"/>
      <c r="BG293" s="242"/>
      <c r="BH293" s="242"/>
      <c r="BI293" s="242"/>
      <c r="BJ293" s="242"/>
      <c r="BK293" s="242"/>
      <c r="BL293" s="242"/>
      <c r="BM293" s="242"/>
      <c r="BN293" s="242"/>
      <c r="BO293" s="242"/>
      <c r="BP293" s="242"/>
      <c r="BQ293" s="242"/>
      <c r="BR293" s="242"/>
      <c r="BS293" s="242"/>
    </row>
    <row r="294" spans="2:71" ht="15" customHeight="1">
      <c r="B294" s="243"/>
      <c r="C294" s="253" t="s">
        <v>1159</v>
      </c>
      <c r="D294" s="240">
        <v>415</v>
      </c>
      <c r="E294" s="237">
        <v>104459</v>
      </c>
      <c r="F294" s="237">
        <v>413</v>
      </c>
      <c r="G294" s="237">
        <v>97860</v>
      </c>
      <c r="H294" s="237">
        <v>42</v>
      </c>
      <c r="I294" s="237">
        <v>403</v>
      </c>
      <c r="J294" s="237">
        <v>41</v>
      </c>
      <c r="K294" s="237">
        <v>383</v>
      </c>
      <c r="L294" s="237">
        <v>1</v>
      </c>
      <c r="M294" s="237">
        <v>20</v>
      </c>
      <c r="N294" s="100">
        <v>0</v>
      </c>
      <c r="O294" s="100">
        <v>0</v>
      </c>
      <c r="P294" s="237">
        <v>409</v>
      </c>
      <c r="Q294" s="237">
        <v>6196</v>
      </c>
      <c r="R294" s="237">
        <v>408</v>
      </c>
      <c r="S294" s="237">
        <v>5310</v>
      </c>
      <c r="T294" s="237">
        <v>10</v>
      </c>
      <c r="U294" s="237">
        <v>294</v>
      </c>
      <c r="V294" s="237">
        <v>5</v>
      </c>
      <c r="W294" s="237">
        <v>400</v>
      </c>
      <c r="X294" s="237">
        <v>258</v>
      </c>
      <c r="Y294" s="237">
        <v>3026</v>
      </c>
      <c r="Z294" s="237">
        <v>48</v>
      </c>
      <c r="AA294" s="241">
        <v>486</v>
      </c>
      <c r="AB294" s="242"/>
      <c r="AC294" s="242"/>
      <c r="AD294" s="242"/>
      <c r="AE294" s="242"/>
      <c r="AF294" s="242"/>
      <c r="AG294" s="242"/>
      <c r="AH294" s="242"/>
      <c r="AI294" s="242"/>
      <c r="AJ294" s="242"/>
      <c r="AK294" s="242"/>
      <c r="AL294" s="242"/>
      <c r="AM294" s="242"/>
      <c r="AN294" s="242"/>
      <c r="AO294" s="242"/>
      <c r="AP294" s="242"/>
      <c r="AQ294" s="242"/>
      <c r="AR294" s="242"/>
      <c r="AS294" s="242"/>
      <c r="AT294" s="242"/>
      <c r="AU294" s="242"/>
      <c r="AV294" s="242"/>
      <c r="AW294" s="242"/>
      <c r="AX294" s="242"/>
      <c r="AY294" s="242"/>
      <c r="AZ294" s="242"/>
      <c r="BA294" s="242"/>
      <c r="BB294" s="242"/>
      <c r="BC294" s="242"/>
      <c r="BD294" s="242"/>
      <c r="BE294" s="242"/>
      <c r="BF294" s="242"/>
      <c r="BG294" s="242"/>
      <c r="BH294" s="242"/>
      <c r="BI294" s="242"/>
      <c r="BJ294" s="242"/>
      <c r="BK294" s="242"/>
      <c r="BL294" s="242"/>
      <c r="BM294" s="242"/>
      <c r="BN294" s="242"/>
      <c r="BO294" s="242"/>
      <c r="BP294" s="242"/>
      <c r="BQ294" s="242"/>
      <c r="BR294" s="242"/>
      <c r="BS294" s="242"/>
    </row>
    <row r="295" spans="2:71" ht="15" customHeight="1">
      <c r="B295" s="243"/>
      <c r="C295" s="253" t="s">
        <v>1156</v>
      </c>
      <c r="D295" s="240">
        <v>562</v>
      </c>
      <c r="E295" s="237">
        <v>210188</v>
      </c>
      <c r="F295" s="237">
        <v>562</v>
      </c>
      <c r="G295" s="237">
        <v>201043</v>
      </c>
      <c r="H295" s="237">
        <v>75</v>
      </c>
      <c r="I295" s="237">
        <v>766</v>
      </c>
      <c r="J295" s="237">
        <v>74</v>
      </c>
      <c r="K295" s="237">
        <v>741</v>
      </c>
      <c r="L295" s="237">
        <v>2</v>
      </c>
      <c r="M295" s="237">
        <v>25</v>
      </c>
      <c r="N295" s="100">
        <v>0</v>
      </c>
      <c r="O295" s="100">
        <v>0</v>
      </c>
      <c r="P295" s="237">
        <v>559</v>
      </c>
      <c r="Q295" s="237">
        <v>8379</v>
      </c>
      <c r="R295" s="237">
        <v>557</v>
      </c>
      <c r="S295" s="237">
        <v>6687</v>
      </c>
      <c r="T295" s="237">
        <v>7</v>
      </c>
      <c r="U295" s="237">
        <v>118</v>
      </c>
      <c r="V295" s="237">
        <v>8</v>
      </c>
      <c r="W295" s="237">
        <v>761</v>
      </c>
      <c r="X295" s="237">
        <v>334</v>
      </c>
      <c r="Y295" s="237">
        <v>5891</v>
      </c>
      <c r="Z295" s="237">
        <v>92</v>
      </c>
      <c r="AA295" s="241">
        <v>931</v>
      </c>
      <c r="AB295" s="242"/>
      <c r="AC295" s="242"/>
      <c r="AD295" s="242"/>
      <c r="AE295" s="242"/>
      <c r="AF295" s="242"/>
      <c r="AG295" s="242"/>
      <c r="AH295" s="242"/>
      <c r="AI295" s="242"/>
      <c r="AJ295" s="242"/>
      <c r="AK295" s="242"/>
      <c r="AL295" s="242"/>
      <c r="AM295" s="242"/>
      <c r="AN295" s="242"/>
      <c r="AO295" s="242"/>
      <c r="AP295" s="242"/>
      <c r="AQ295" s="242"/>
      <c r="AR295" s="242"/>
      <c r="AS295" s="242"/>
      <c r="AT295" s="242"/>
      <c r="AU295" s="242"/>
      <c r="AV295" s="242"/>
      <c r="AW295" s="242"/>
      <c r="AX295" s="242"/>
      <c r="AY295" s="242"/>
      <c r="AZ295" s="242"/>
      <c r="BA295" s="242"/>
      <c r="BB295" s="242"/>
      <c r="BC295" s="242"/>
      <c r="BD295" s="242"/>
      <c r="BE295" s="242"/>
      <c r="BF295" s="242"/>
      <c r="BG295" s="242"/>
      <c r="BH295" s="242"/>
      <c r="BI295" s="242"/>
      <c r="BJ295" s="242"/>
      <c r="BK295" s="242"/>
      <c r="BL295" s="242"/>
      <c r="BM295" s="242"/>
      <c r="BN295" s="242"/>
      <c r="BO295" s="242"/>
      <c r="BP295" s="242"/>
      <c r="BQ295" s="242"/>
      <c r="BR295" s="242"/>
      <c r="BS295" s="242"/>
    </row>
    <row r="296" spans="2:71" ht="8.25" customHeight="1">
      <c r="B296" s="243"/>
      <c r="C296" s="253"/>
      <c r="D296" s="240"/>
      <c r="E296" s="237"/>
      <c r="F296" s="237"/>
      <c r="G296" s="237"/>
      <c r="H296" s="237"/>
      <c r="I296" s="237"/>
      <c r="J296" s="237"/>
      <c r="K296" s="237"/>
      <c r="L296" s="237"/>
      <c r="M296" s="237"/>
      <c r="N296" s="237"/>
      <c r="O296" s="237"/>
      <c r="P296" s="237"/>
      <c r="Q296" s="237"/>
      <c r="R296" s="237"/>
      <c r="S296" s="237"/>
      <c r="T296" s="237"/>
      <c r="U296" s="237"/>
      <c r="V296" s="237"/>
      <c r="W296" s="237"/>
      <c r="X296" s="237"/>
      <c r="Y296" s="237"/>
      <c r="Z296" s="237"/>
      <c r="AA296" s="241"/>
      <c r="AB296" s="242"/>
      <c r="AC296" s="242"/>
      <c r="AD296" s="242"/>
      <c r="AE296" s="242"/>
      <c r="AF296" s="242"/>
      <c r="AG296" s="242"/>
      <c r="AH296" s="242"/>
      <c r="AI296" s="242"/>
      <c r="AJ296" s="242"/>
      <c r="AK296" s="242"/>
      <c r="AL296" s="242"/>
      <c r="AM296" s="242"/>
      <c r="AN296" s="242"/>
      <c r="AO296" s="242"/>
      <c r="AP296" s="242"/>
      <c r="AQ296" s="242"/>
      <c r="AR296" s="242"/>
      <c r="AS296" s="242"/>
      <c r="AT296" s="242"/>
      <c r="AU296" s="242"/>
      <c r="AV296" s="242"/>
      <c r="AW296" s="242"/>
      <c r="AX296" s="242"/>
      <c r="AY296" s="242"/>
      <c r="AZ296" s="242"/>
      <c r="BA296" s="242"/>
      <c r="BB296" s="242"/>
      <c r="BC296" s="242"/>
      <c r="BD296" s="242"/>
      <c r="BE296" s="242"/>
      <c r="BF296" s="242"/>
      <c r="BG296" s="242"/>
      <c r="BH296" s="242"/>
      <c r="BI296" s="242"/>
      <c r="BJ296" s="242"/>
      <c r="BK296" s="242"/>
      <c r="BL296" s="242"/>
      <c r="BM296" s="242"/>
      <c r="BN296" s="242"/>
      <c r="BO296" s="242"/>
      <c r="BP296" s="242"/>
      <c r="BQ296" s="242"/>
      <c r="BR296" s="242"/>
      <c r="BS296" s="242"/>
    </row>
    <row r="297" spans="2:27" s="254" customFormat="1" ht="15" customHeight="1">
      <c r="B297" s="1284" t="s">
        <v>993</v>
      </c>
      <c r="C297" s="1285"/>
      <c r="D297" s="249">
        <v>1704</v>
      </c>
      <c r="E297" s="250">
        <v>318374</v>
      </c>
      <c r="F297" s="93">
        <v>1580</v>
      </c>
      <c r="G297" s="93">
        <v>272273</v>
      </c>
      <c r="H297" s="93">
        <v>668</v>
      </c>
      <c r="I297" s="250">
        <v>12321</v>
      </c>
      <c r="J297" s="93">
        <v>643</v>
      </c>
      <c r="K297" s="93">
        <v>9192</v>
      </c>
      <c r="L297" s="93">
        <v>35</v>
      </c>
      <c r="M297" s="93">
        <v>3129</v>
      </c>
      <c r="N297" s="93">
        <v>0</v>
      </c>
      <c r="O297" s="93">
        <v>0</v>
      </c>
      <c r="P297" s="93">
        <v>1623</v>
      </c>
      <c r="Q297" s="250">
        <v>33780</v>
      </c>
      <c r="R297" s="93">
        <v>1585</v>
      </c>
      <c r="S297" s="93">
        <v>24953</v>
      </c>
      <c r="T297" s="93">
        <v>13</v>
      </c>
      <c r="U297" s="93">
        <v>229</v>
      </c>
      <c r="V297" s="93">
        <v>23</v>
      </c>
      <c r="W297" s="93">
        <v>993</v>
      </c>
      <c r="X297" s="93">
        <v>673</v>
      </c>
      <c r="Y297" s="93">
        <v>47977</v>
      </c>
      <c r="Z297" s="250">
        <v>388</v>
      </c>
      <c r="AA297" s="251">
        <v>7834</v>
      </c>
    </row>
    <row r="298" spans="2:71" ht="15" customHeight="1">
      <c r="B298" s="243"/>
      <c r="C298" s="253" t="s">
        <v>1152</v>
      </c>
      <c r="D298" s="240">
        <v>292</v>
      </c>
      <c r="E298" s="237">
        <v>8346</v>
      </c>
      <c r="F298" s="237">
        <v>182</v>
      </c>
      <c r="G298" s="237">
        <v>4481</v>
      </c>
      <c r="H298" s="237">
        <v>50</v>
      </c>
      <c r="I298" s="237">
        <v>325</v>
      </c>
      <c r="J298" s="237">
        <v>50</v>
      </c>
      <c r="K298" s="237">
        <v>325</v>
      </c>
      <c r="L298" s="100">
        <v>0</v>
      </c>
      <c r="M298" s="237">
        <v>0</v>
      </c>
      <c r="N298" s="100">
        <v>0</v>
      </c>
      <c r="O298" s="100">
        <v>0</v>
      </c>
      <c r="P298" s="237">
        <v>243</v>
      </c>
      <c r="Q298" s="237">
        <v>3540</v>
      </c>
      <c r="R298" s="237">
        <v>235</v>
      </c>
      <c r="S298" s="237">
        <v>3081</v>
      </c>
      <c r="T298" s="237">
        <v>0</v>
      </c>
      <c r="U298" s="237">
        <v>0</v>
      </c>
      <c r="V298" s="237">
        <v>0</v>
      </c>
      <c r="W298" s="237">
        <v>0</v>
      </c>
      <c r="X298" s="237">
        <v>32</v>
      </c>
      <c r="Y298" s="237">
        <v>705</v>
      </c>
      <c r="Z298" s="237">
        <v>40</v>
      </c>
      <c r="AA298" s="241">
        <v>459</v>
      </c>
      <c r="AB298" s="242"/>
      <c r="AC298" s="242"/>
      <c r="AD298" s="242"/>
      <c r="AE298" s="242"/>
      <c r="AF298" s="242"/>
      <c r="AG298" s="242"/>
      <c r="AH298" s="242"/>
      <c r="AI298" s="242"/>
      <c r="AJ298" s="242"/>
      <c r="AK298" s="242"/>
      <c r="AL298" s="242"/>
      <c r="AM298" s="242"/>
      <c r="AN298" s="242"/>
      <c r="AO298" s="242"/>
      <c r="AP298" s="242"/>
      <c r="AQ298" s="242"/>
      <c r="AR298" s="242"/>
      <c r="AS298" s="242"/>
      <c r="AT298" s="242"/>
      <c r="AU298" s="242"/>
      <c r="AV298" s="242"/>
      <c r="AW298" s="242"/>
      <c r="AX298" s="242"/>
      <c r="AY298" s="242"/>
      <c r="AZ298" s="242"/>
      <c r="BA298" s="242"/>
      <c r="BB298" s="242"/>
      <c r="BC298" s="242"/>
      <c r="BD298" s="242"/>
      <c r="BE298" s="242"/>
      <c r="BF298" s="242"/>
      <c r="BG298" s="242"/>
      <c r="BH298" s="242"/>
      <c r="BI298" s="242"/>
      <c r="BJ298" s="242"/>
      <c r="BK298" s="242"/>
      <c r="BL298" s="242"/>
      <c r="BM298" s="242"/>
      <c r="BN298" s="242"/>
      <c r="BO298" s="242"/>
      <c r="BP298" s="242"/>
      <c r="BQ298" s="242"/>
      <c r="BR298" s="242"/>
      <c r="BS298" s="242"/>
    </row>
    <row r="299" spans="2:71" ht="15" customHeight="1">
      <c r="B299" s="243"/>
      <c r="C299" s="253" t="s">
        <v>1157</v>
      </c>
      <c r="D299" s="240">
        <v>236</v>
      </c>
      <c r="E299" s="237">
        <v>17105</v>
      </c>
      <c r="F299" s="237">
        <v>226</v>
      </c>
      <c r="G299" s="237">
        <v>12748</v>
      </c>
      <c r="H299" s="237">
        <v>53</v>
      </c>
      <c r="I299" s="237">
        <v>402</v>
      </c>
      <c r="J299" s="237">
        <v>52</v>
      </c>
      <c r="K299" s="237">
        <v>342</v>
      </c>
      <c r="L299" s="237">
        <v>2</v>
      </c>
      <c r="M299" s="237">
        <v>60</v>
      </c>
      <c r="N299" s="100">
        <v>0</v>
      </c>
      <c r="O299" s="100">
        <v>0</v>
      </c>
      <c r="P299" s="237">
        <v>222</v>
      </c>
      <c r="Q299" s="237">
        <v>3955</v>
      </c>
      <c r="R299" s="237">
        <v>207</v>
      </c>
      <c r="S299" s="237">
        <v>3180</v>
      </c>
      <c r="T299" s="237">
        <v>2</v>
      </c>
      <c r="U299" s="237">
        <v>43</v>
      </c>
      <c r="V299" s="237">
        <v>1</v>
      </c>
      <c r="W299" s="237">
        <v>15</v>
      </c>
      <c r="X299" s="237">
        <v>70</v>
      </c>
      <c r="Y299" s="237">
        <v>2170</v>
      </c>
      <c r="Z299" s="237">
        <v>52</v>
      </c>
      <c r="AA299" s="241">
        <v>760</v>
      </c>
      <c r="AB299" s="242"/>
      <c r="AC299" s="242"/>
      <c r="AD299" s="242"/>
      <c r="AE299" s="242"/>
      <c r="AF299" s="242"/>
      <c r="AG299" s="242"/>
      <c r="AH299" s="242"/>
      <c r="AI299" s="242"/>
      <c r="AJ299" s="242"/>
      <c r="AK299" s="242"/>
      <c r="AL299" s="242"/>
      <c r="AM299" s="242"/>
      <c r="AN299" s="242"/>
      <c r="AO299" s="242"/>
      <c r="AP299" s="242"/>
      <c r="AQ299" s="242"/>
      <c r="AR299" s="242"/>
      <c r="AS299" s="242"/>
      <c r="AT299" s="242"/>
      <c r="AU299" s="242"/>
      <c r="AV299" s="242"/>
      <c r="AW299" s="242"/>
      <c r="AX299" s="242"/>
      <c r="AY299" s="242"/>
      <c r="AZ299" s="242"/>
      <c r="BA299" s="242"/>
      <c r="BB299" s="242"/>
      <c r="BC299" s="242"/>
      <c r="BD299" s="242"/>
      <c r="BE299" s="242"/>
      <c r="BF299" s="242"/>
      <c r="BG299" s="242"/>
      <c r="BH299" s="242"/>
      <c r="BI299" s="242"/>
      <c r="BJ299" s="242"/>
      <c r="BK299" s="242"/>
      <c r="BL299" s="242"/>
      <c r="BM299" s="242"/>
      <c r="BN299" s="242"/>
      <c r="BO299" s="242"/>
      <c r="BP299" s="242"/>
      <c r="BQ299" s="242"/>
      <c r="BR299" s="242"/>
      <c r="BS299" s="242"/>
    </row>
    <row r="300" spans="2:71" ht="15" customHeight="1">
      <c r="B300" s="243"/>
      <c r="C300" s="253" t="s">
        <v>1158</v>
      </c>
      <c r="D300" s="240">
        <v>407</v>
      </c>
      <c r="E300" s="237">
        <v>60469</v>
      </c>
      <c r="F300" s="237">
        <v>406</v>
      </c>
      <c r="G300" s="237">
        <v>49657</v>
      </c>
      <c r="H300" s="237">
        <v>157</v>
      </c>
      <c r="I300" s="237">
        <v>2589</v>
      </c>
      <c r="J300" s="237">
        <v>152</v>
      </c>
      <c r="K300" s="237">
        <v>2310</v>
      </c>
      <c r="L300" s="237">
        <v>5</v>
      </c>
      <c r="M300" s="237">
        <v>279</v>
      </c>
      <c r="N300" s="100">
        <v>0</v>
      </c>
      <c r="O300" s="100">
        <v>0</v>
      </c>
      <c r="P300" s="237">
        <v>398</v>
      </c>
      <c r="Q300" s="237">
        <v>8223</v>
      </c>
      <c r="R300" s="237">
        <v>388</v>
      </c>
      <c r="S300" s="237">
        <v>6428</v>
      </c>
      <c r="T300" s="237">
        <v>5</v>
      </c>
      <c r="U300" s="237">
        <v>57</v>
      </c>
      <c r="V300" s="237">
        <v>6</v>
      </c>
      <c r="W300" s="237">
        <v>265</v>
      </c>
      <c r="X300" s="237">
        <v>165</v>
      </c>
      <c r="Y300" s="237">
        <v>8092</v>
      </c>
      <c r="Z300" s="237">
        <v>99</v>
      </c>
      <c r="AA300" s="241">
        <v>1530</v>
      </c>
      <c r="AB300" s="242"/>
      <c r="AC300" s="242"/>
      <c r="AD300" s="242"/>
      <c r="AE300" s="242"/>
      <c r="AF300" s="242"/>
      <c r="AG300" s="242"/>
      <c r="AH300" s="242"/>
      <c r="AI300" s="242"/>
      <c r="AJ300" s="242"/>
      <c r="AK300" s="242"/>
      <c r="AL300" s="242"/>
      <c r="AM300" s="242"/>
      <c r="AN300" s="242"/>
      <c r="AO300" s="242"/>
      <c r="AP300" s="242"/>
      <c r="AQ300" s="242"/>
      <c r="AR300" s="242"/>
      <c r="AS300" s="242"/>
      <c r="AT300" s="242"/>
      <c r="AU300" s="242"/>
      <c r="AV300" s="242"/>
      <c r="AW300" s="242"/>
      <c r="AX300" s="242"/>
      <c r="AY300" s="242"/>
      <c r="AZ300" s="242"/>
      <c r="BA300" s="242"/>
      <c r="BB300" s="242"/>
      <c r="BC300" s="242"/>
      <c r="BD300" s="242"/>
      <c r="BE300" s="242"/>
      <c r="BF300" s="242"/>
      <c r="BG300" s="242"/>
      <c r="BH300" s="242"/>
      <c r="BI300" s="242"/>
      <c r="BJ300" s="242"/>
      <c r="BK300" s="242"/>
      <c r="BL300" s="242"/>
      <c r="BM300" s="242"/>
      <c r="BN300" s="242"/>
      <c r="BO300" s="242"/>
      <c r="BP300" s="242"/>
      <c r="BQ300" s="242"/>
      <c r="BR300" s="242"/>
      <c r="BS300" s="242"/>
    </row>
    <row r="301" spans="2:71" ht="15" customHeight="1">
      <c r="B301" s="243"/>
      <c r="C301" s="253" t="s">
        <v>1159</v>
      </c>
      <c r="D301" s="240">
        <v>412</v>
      </c>
      <c r="E301" s="237">
        <v>101387</v>
      </c>
      <c r="F301" s="237">
        <v>411</v>
      </c>
      <c r="G301" s="237">
        <v>88506</v>
      </c>
      <c r="H301" s="237">
        <v>216</v>
      </c>
      <c r="I301" s="237">
        <v>5083</v>
      </c>
      <c r="J301" s="237">
        <v>206</v>
      </c>
      <c r="K301" s="237">
        <v>3578</v>
      </c>
      <c r="L301" s="237">
        <v>17</v>
      </c>
      <c r="M301" s="237">
        <v>1505</v>
      </c>
      <c r="N301" s="237">
        <v>0</v>
      </c>
      <c r="O301" s="237">
        <v>0</v>
      </c>
      <c r="P301" s="237">
        <v>406</v>
      </c>
      <c r="Q301" s="237">
        <v>7798</v>
      </c>
      <c r="R301" s="237">
        <v>403</v>
      </c>
      <c r="S301" s="237">
        <v>6075</v>
      </c>
      <c r="T301" s="237">
        <v>4</v>
      </c>
      <c r="U301" s="237">
        <v>94</v>
      </c>
      <c r="V301" s="237">
        <v>10</v>
      </c>
      <c r="W301" s="237">
        <v>593</v>
      </c>
      <c r="X301" s="237">
        <v>197</v>
      </c>
      <c r="Y301" s="237">
        <v>16393</v>
      </c>
      <c r="Z301" s="237">
        <v>85</v>
      </c>
      <c r="AA301" s="241">
        <v>1130</v>
      </c>
      <c r="AB301" s="242"/>
      <c r="AC301" s="242"/>
      <c r="AD301" s="242"/>
      <c r="AE301" s="242"/>
      <c r="AF301" s="242"/>
      <c r="AG301" s="242"/>
      <c r="AH301" s="242"/>
      <c r="AI301" s="242"/>
      <c r="AJ301" s="242"/>
      <c r="AK301" s="242"/>
      <c r="AL301" s="242"/>
      <c r="AM301" s="242"/>
      <c r="AN301" s="242"/>
      <c r="AO301" s="242"/>
      <c r="AP301" s="242"/>
      <c r="AQ301" s="242"/>
      <c r="AR301" s="242"/>
      <c r="AS301" s="242"/>
      <c r="AT301" s="242"/>
      <c r="AU301" s="242"/>
      <c r="AV301" s="242"/>
      <c r="AW301" s="242"/>
      <c r="AX301" s="242"/>
      <c r="AY301" s="242"/>
      <c r="AZ301" s="242"/>
      <c r="BA301" s="242"/>
      <c r="BB301" s="242"/>
      <c r="BC301" s="242"/>
      <c r="BD301" s="242"/>
      <c r="BE301" s="242"/>
      <c r="BF301" s="242"/>
      <c r="BG301" s="242"/>
      <c r="BH301" s="242"/>
      <c r="BI301" s="242"/>
      <c r="BJ301" s="242"/>
      <c r="BK301" s="242"/>
      <c r="BL301" s="242"/>
      <c r="BM301" s="242"/>
      <c r="BN301" s="242"/>
      <c r="BO301" s="242"/>
      <c r="BP301" s="242"/>
      <c r="BQ301" s="242"/>
      <c r="BR301" s="242"/>
      <c r="BS301" s="242"/>
    </row>
    <row r="302" spans="2:71" ht="15" customHeight="1">
      <c r="B302" s="243"/>
      <c r="C302" s="253" t="s">
        <v>1156</v>
      </c>
      <c r="D302" s="240">
        <v>357</v>
      </c>
      <c r="E302" s="237">
        <v>131067</v>
      </c>
      <c r="F302" s="237">
        <v>355</v>
      </c>
      <c r="G302" s="237">
        <v>116881</v>
      </c>
      <c r="H302" s="237">
        <v>192</v>
      </c>
      <c r="I302" s="237">
        <v>3922</v>
      </c>
      <c r="J302" s="237">
        <v>183</v>
      </c>
      <c r="K302" s="237">
        <v>2637</v>
      </c>
      <c r="L302" s="237">
        <v>11</v>
      </c>
      <c r="M302" s="237">
        <v>1285</v>
      </c>
      <c r="N302" s="237">
        <v>0</v>
      </c>
      <c r="O302" s="237">
        <v>0</v>
      </c>
      <c r="P302" s="237">
        <v>354</v>
      </c>
      <c r="Q302" s="237">
        <v>10264</v>
      </c>
      <c r="R302" s="237">
        <v>352</v>
      </c>
      <c r="S302" s="237">
        <v>6189</v>
      </c>
      <c r="T302" s="237">
        <v>2</v>
      </c>
      <c r="U302" s="237">
        <v>35</v>
      </c>
      <c r="V302" s="237">
        <v>6</v>
      </c>
      <c r="W302" s="237">
        <v>120</v>
      </c>
      <c r="X302" s="237">
        <v>209</v>
      </c>
      <c r="Y302" s="237">
        <v>20617</v>
      </c>
      <c r="Z302" s="237">
        <v>112</v>
      </c>
      <c r="AA302" s="241">
        <v>3955</v>
      </c>
      <c r="AB302" s="242"/>
      <c r="AC302" s="242"/>
      <c r="AD302" s="242"/>
      <c r="AE302" s="242"/>
      <c r="AF302" s="242"/>
      <c r="AG302" s="242"/>
      <c r="AH302" s="242"/>
      <c r="AI302" s="242"/>
      <c r="AJ302" s="242"/>
      <c r="AK302" s="242"/>
      <c r="AL302" s="242"/>
      <c r="AM302" s="242"/>
      <c r="AN302" s="242"/>
      <c r="AO302" s="242"/>
      <c r="AP302" s="242"/>
      <c r="AQ302" s="242"/>
      <c r="AR302" s="242"/>
      <c r="AS302" s="242"/>
      <c r="AT302" s="242"/>
      <c r="AU302" s="242"/>
      <c r="AV302" s="242"/>
      <c r="AW302" s="242"/>
      <c r="AX302" s="242"/>
      <c r="AY302" s="242"/>
      <c r="AZ302" s="242"/>
      <c r="BA302" s="242"/>
      <c r="BB302" s="242"/>
      <c r="BC302" s="242"/>
      <c r="BD302" s="242"/>
      <c r="BE302" s="242"/>
      <c r="BF302" s="242"/>
      <c r="BG302" s="242"/>
      <c r="BH302" s="242"/>
      <c r="BI302" s="242"/>
      <c r="BJ302" s="242"/>
      <c r="BK302" s="242"/>
      <c r="BL302" s="242"/>
      <c r="BM302" s="242"/>
      <c r="BN302" s="242"/>
      <c r="BO302" s="242"/>
      <c r="BP302" s="242"/>
      <c r="BQ302" s="242"/>
      <c r="BR302" s="242"/>
      <c r="BS302" s="242"/>
    </row>
    <row r="303" spans="2:71" ht="8.25" customHeight="1">
      <c r="B303" s="243"/>
      <c r="C303" s="253"/>
      <c r="D303" s="240"/>
      <c r="E303" s="237"/>
      <c r="F303" s="237"/>
      <c r="G303" s="237"/>
      <c r="H303" s="237"/>
      <c r="I303" s="237"/>
      <c r="J303" s="237"/>
      <c r="K303" s="237"/>
      <c r="L303" s="237"/>
      <c r="M303" s="237"/>
      <c r="N303" s="237"/>
      <c r="O303" s="237"/>
      <c r="P303" s="237"/>
      <c r="Q303" s="237"/>
      <c r="R303" s="237"/>
      <c r="S303" s="237"/>
      <c r="T303" s="237"/>
      <c r="U303" s="237"/>
      <c r="V303" s="237"/>
      <c r="W303" s="237"/>
      <c r="X303" s="237"/>
      <c r="Y303" s="237"/>
      <c r="Z303" s="237"/>
      <c r="AA303" s="241"/>
      <c r="AB303" s="242"/>
      <c r="AC303" s="242"/>
      <c r="AD303" s="242"/>
      <c r="AE303" s="242"/>
      <c r="AF303" s="242"/>
      <c r="AG303" s="242"/>
      <c r="AH303" s="242"/>
      <c r="AI303" s="242"/>
      <c r="AJ303" s="242"/>
      <c r="AK303" s="242"/>
      <c r="AL303" s="242"/>
      <c r="AM303" s="242"/>
      <c r="AN303" s="242"/>
      <c r="AO303" s="242"/>
      <c r="AP303" s="242"/>
      <c r="AQ303" s="242"/>
      <c r="AR303" s="242"/>
      <c r="AS303" s="242"/>
      <c r="AT303" s="242"/>
      <c r="AU303" s="242"/>
      <c r="AV303" s="242"/>
      <c r="AW303" s="242"/>
      <c r="AX303" s="242"/>
      <c r="AY303" s="242"/>
      <c r="AZ303" s="242"/>
      <c r="BA303" s="242"/>
      <c r="BB303" s="242"/>
      <c r="BC303" s="242"/>
      <c r="BD303" s="242"/>
      <c r="BE303" s="242"/>
      <c r="BF303" s="242"/>
      <c r="BG303" s="242"/>
      <c r="BH303" s="242"/>
      <c r="BI303" s="242"/>
      <c r="BJ303" s="242"/>
      <c r="BK303" s="242"/>
      <c r="BL303" s="242"/>
      <c r="BM303" s="242"/>
      <c r="BN303" s="242"/>
      <c r="BO303" s="242"/>
      <c r="BP303" s="242"/>
      <c r="BQ303" s="242"/>
      <c r="BR303" s="242"/>
      <c r="BS303" s="242"/>
    </row>
    <row r="304" spans="2:27" s="254" customFormat="1" ht="15" customHeight="1">
      <c r="B304" s="1284" t="s">
        <v>994</v>
      </c>
      <c r="C304" s="1285"/>
      <c r="D304" s="249">
        <v>1303</v>
      </c>
      <c r="E304" s="250">
        <v>212881</v>
      </c>
      <c r="F304" s="93">
        <v>1279</v>
      </c>
      <c r="G304" s="93">
        <v>183817</v>
      </c>
      <c r="H304" s="93">
        <v>682</v>
      </c>
      <c r="I304" s="250">
        <v>10115</v>
      </c>
      <c r="J304" s="93">
        <v>661</v>
      </c>
      <c r="K304" s="93">
        <v>10104</v>
      </c>
      <c r="L304" s="93">
        <v>0</v>
      </c>
      <c r="M304" s="93">
        <v>0</v>
      </c>
      <c r="N304" s="93">
        <v>3</v>
      </c>
      <c r="O304" s="93">
        <v>11</v>
      </c>
      <c r="P304" s="93">
        <v>1166</v>
      </c>
      <c r="Q304" s="250">
        <v>18949</v>
      </c>
      <c r="R304" s="93">
        <v>1148</v>
      </c>
      <c r="S304" s="93">
        <v>14483</v>
      </c>
      <c r="T304" s="93">
        <v>10</v>
      </c>
      <c r="U304" s="93">
        <v>705</v>
      </c>
      <c r="V304" s="93">
        <v>11</v>
      </c>
      <c r="W304" s="93">
        <v>1026</v>
      </c>
      <c r="X304" s="93">
        <v>599</v>
      </c>
      <c r="Y304" s="93">
        <v>42107</v>
      </c>
      <c r="Z304" s="250">
        <v>206</v>
      </c>
      <c r="AA304" s="251">
        <v>3440</v>
      </c>
    </row>
    <row r="305" spans="2:71" ht="15" customHeight="1">
      <c r="B305" s="243"/>
      <c r="C305" s="253" t="s">
        <v>1152</v>
      </c>
      <c r="D305" s="240">
        <v>172</v>
      </c>
      <c r="E305" s="237">
        <v>5307</v>
      </c>
      <c r="F305" s="237">
        <v>158</v>
      </c>
      <c r="G305" s="237">
        <v>4228</v>
      </c>
      <c r="H305" s="237">
        <v>41</v>
      </c>
      <c r="I305" s="237">
        <v>434</v>
      </c>
      <c r="J305" s="237">
        <v>41</v>
      </c>
      <c r="K305" s="237">
        <v>434</v>
      </c>
      <c r="L305" s="100">
        <v>0</v>
      </c>
      <c r="M305" s="100">
        <v>0</v>
      </c>
      <c r="N305" s="100">
        <v>0</v>
      </c>
      <c r="O305" s="100">
        <v>0</v>
      </c>
      <c r="P305" s="237">
        <v>113</v>
      </c>
      <c r="Q305" s="237">
        <v>645</v>
      </c>
      <c r="R305" s="237">
        <v>105</v>
      </c>
      <c r="S305" s="237">
        <v>531</v>
      </c>
      <c r="T305" s="237">
        <v>0</v>
      </c>
      <c r="U305" s="237">
        <v>0</v>
      </c>
      <c r="V305" s="237">
        <v>0</v>
      </c>
      <c r="W305" s="237">
        <v>0</v>
      </c>
      <c r="X305" s="237">
        <v>61</v>
      </c>
      <c r="Y305" s="237">
        <v>1097</v>
      </c>
      <c r="Z305" s="237">
        <v>19</v>
      </c>
      <c r="AA305" s="241">
        <v>114</v>
      </c>
      <c r="AB305" s="242"/>
      <c r="AC305" s="242"/>
      <c r="AD305" s="242"/>
      <c r="AE305" s="242"/>
      <c r="AF305" s="242"/>
      <c r="AG305" s="242"/>
      <c r="AH305" s="242"/>
      <c r="AI305" s="242"/>
      <c r="AJ305" s="242"/>
      <c r="AK305" s="242"/>
      <c r="AL305" s="242"/>
      <c r="AM305" s="242"/>
      <c r="AN305" s="242"/>
      <c r="AO305" s="242"/>
      <c r="AP305" s="242"/>
      <c r="AQ305" s="242"/>
      <c r="AR305" s="242"/>
      <c r="AS305" s="242"/>
      <c r="AT305" s="242"/>
      <c r="AU305" s="242"/>
      <c r="AV305" s="242"/>
      <c r="AW305" s="242"/>
      <c r="AX305" s="242"/>
      <c r="AY305" s="242"/>
      <c r="AZ305" s="242"/>
      <c r="BA305" s="242"/>
      <c r="BB305" s="242"/>
      <c r="BC305" s="242"/>
      <c r="BD305" s="242"/>
      <c r="BE305" s="242"/>
      <c r="BF305" s="242"/>
      <c r="BG305" s="242"/>
      <c r="BH305" s="242"/>
      <c r="BI305" s="242"/>
      <c r="BJ305" s="242"/>
      <c r="BK305" s="242"/>
      <c r="BL305" s="242"/>
      <c r="BM305" s="242"/>
      <c r="BN305" s="242"/>
      <c r="BO305" s="242"/>
      <c r="BP305" s="242"/>
      <c r="BQ305" s="242"/>
      <c r="BR305" s="242"/>
      <c r="BS305" s="242"/>
    </row>
    <row r="306" spans="2:71" ht="15" customHeight="1">
      <c r="B306" s="243"/>
      <c r="C306" s="253" t="s">
        <v>1157</v>
      </c>
      <c r="D306" s="240">
        <v>211</v>
      </c>
      <c r="E306" s="237">
        <v>15564</v>
      </c>
      <c r="F306" s="237">
        <v>207</v>
      </c>
      <c r="G306" s="237">
        <v>12904</v>
      </c>
      <c r="H306" s="237">
        <v>77</v>
      </c>
      <c r="I306" s="237">
        <v>933</v>
      </c>
      <c r="J306" s="237">
        <v>77</v>
      </c>
      <c r="K306" s="237">
        <v>933</v>
      </c>
      <c r="L306" s="100">
        <v>0</v>
      </c>
      <c r="M306" s="100">
        <v>0</v>
      </c>
      <c r="N306" s="100">
        <v>0</v>
      </c>
      <c r="O306" s="100">
        <v>0</v>
      </c>
      <c r="P306" s="237">
        <v>183</v>
      </c>
      <c r="Q306" s="237">
        <v>1727</v>
      </c>
      <c r="R306" s="237">
        <v>178</v>
      </c>
      <c r="S306" s="237">
        <v>1273</v>
      </c>
      <c r="T306" s="237">
        <v>0</v>
      </c>
      <c r="U306" s="237">
        <v>0</v>
      </c>
      <c r="V306" s="237">
        <v>0</v>
      </c>
      <c r="W306" s="237">
        <v>0</v>
      </c>
      <c r="X306" s="237">
        <v>83</v>
      </c>
      <c r="Y306" s="237">
        <v>2750</v>
      </c>
      <c r="Z306" s="237">
        <v>30</v>
      </c>
      <c r="AA306" s="241">
        <v>454</v>
      </c>
      <c r="AB306" s="242"/>
      <c r="AC306" s="242"/>
      <c r="AD306" s="242"/>
      <c r="AE306" s="242"/>
      <c r="AF306" s="242"/>
      <c r="AG306" s="242"/>
      <c r="AH306" s="242"/>
      <c r="AI306" s="242"/>
      <c r="AJ306" s="242"/>
      <c r="AK306" s="242"/>
      <c r="AL306" s="242"/>
      <c r="AM306" s="242"/>
      <c r="AN306" s="242"/>
      <c r="AO306" s="242"/>
      <c r="AP306" s="242"/>
      <c r="AQ306" s="242"/>
      <c r="AR306" s="242"/>
      <c r="AS306" s="242"/>
      <c r="AT306" s="242"/>
      <c r="AU306" s="242"/>
      <c r="AV306" s="242"/>
      <c r="AW306" s="242"/>
      <c r="AX306" s="242"/>
      <c r="AY306" s="242"/>
      <c r="AZ306" s="242"/>
      <c r="BA306" s="242"/>
      <c r="BB306" s="242"/>
      <c r="BC306" s="242"/>
      <c r="BD306" s="242"/>
      <c r="BE306" s="242"/>
      <c r="BF306" s="242"/>
      <c r="BG306" s="242"/>
      <c r="BH306" s="242"/>
      <c r="BI306" s="242"/>
      <c r="BJ306" s="242"/>
      <c r="BK306" s="242"/>
      <c r="BL306" s="242"/>
      <c r="BM306" s="242"/>
      <c r="BN306" s="242"/>
      <c r="BO306" s="242"/>
      <c r="BP306" s="242"/>
      <c r="BQ306" s="242"/>
      <c r="BR306" s="242"/>
      <c r="BS306" s="242"/>
    </row>
    <row r="307" spans="2:71" ht="15" customHeight="1">
      <c r="B307" s="243"/>
      <c r="C307" s="253" t="s">
        <v>1158</v>
      </c>
      <c r="D307" s="240">
        <v>471</v>
      </c>
      <c r="E307" s="237">
        <v>71474</v>
      </c>
      <c r="F307" s="237">
        <v>467</v>
      </c>
      <c r="G307" s="237">
        <v>62052</v>
      </c>
      <c r="H307" s="237">
        <v>257</v>
      </c>
      <c r="I307" s="237">
        <v>3239</v>
      </c>
      <c r="J307" s="237">
        <v>257</v>
      </c>
      <c r="K307" s="237">
        <v>3239</v>
      </c>
      <c r="L307" s="100">
        <v>0</v>
      </c>
      <c r="M307" s="100">
        <v>0</v>
      </c>
      <c r="N307" s="100">
        <v>0</v>
      </c>
      <c r="O307" s="100">
        <v>0</v>
      </c>
      <c r="P307" s="237">
        <v>435</v>
      </c>
      <c r="Q307" s="237">
        <v>6183</v>
      </c>
      <c r="R307" s="237">
        <v>434</v>
      </c>
      <c r="S307" s="237">
        <v>5162</v>
      </c>
      <c r="T307" s="237">
        <v>1</v>
      </c>
      <c r="U307" s="237">
        <v>5</v>
      </c>
      <c r="V307" s="237">
        <v>2</v>
      </c>
      <c r="W307" s="237">
        <v>30</v>
      </c>
      <c r="X307" s="237">
        <v>248</v>
      </c>
      <c r="Y307" s="237">
        <v>17082</v>
      </c>
      <c r="Z307" s="237">
        <v>61</v>
      </c>
      <c r="AA307" s="241">
        <v>991</v>
      </c>
      <c r="AB307" s="242"/>
      <c r="AC307" s="242"/>
      <c r="AD307" s="242"/>
      <c r="AE307" s="242"/>
      <c r="AF307" s="242"/>
      <c r="AG307" s="242"/>
      <c r="AH307" s="242"/>
      <c r="AI307" s="242"/>
      <c r="AJ307" s="242"/>
      <c r="AK307" s="242"/>
      <c r="AL307" s="242"/>
      <c r="AM307" s="242"/>
      <c r="AN307" s="242"/>
      <c r="AO307" s="242"/>
      <c r="AP307" s="242"/>
      <c r="AQ307" s="242"/>
      <c r="AR307" s="242"/>
      <c r="AS307" s="242"/>
      <c r="AT307" s="242"/>
      <c r="AU307" s="242"/>
      <c r="AV307" s="242"/>
      <c r="AW307" s="242"/>
      <c r="AX307" s="242"/>
      <c r="AY307" s="242"/>
      <c r="AZ307" s="242"/>
      <c r="BA307" s="242"/>
      <c r="BB307" s="242"/>
      <c r="BC307" s="242"/>
      <c r="BD307" s="242"/>
      <c r="BE307" s="242"/>
      <c r="BF307" s="242"/>
      <c r="BG307" s="242"/>
      <c r="BH307" s="242"/>
      <c r="BI307" s="242"/>
      <c r="BJ307" s="242"/>
      <c r="BK307" s="242"/>
      <c r="BL307" s="242"/>
      <c r="BM307" s="242"/>
      <c r="BN307" s="242"/>
      <c r="BO307" s="242"/>
      <c r="BP307" s="242"/>
      <c r="BQ307" s="242"/>
      <c r="BR307" s="242"/>
      <c r="BS307" s="242"/>
    </row>
    <row r="308" spans="2:71" ht="15" customHeight="1">
      <c r="B308" s="243"/>
      <c r="C308" s="253" t="s">
        <v>1159</v>
      </c>
      <c r="D308" s="240">
        <v>343</v>
      </c>
      <c r="E308" s="237">
        <v>83662</v>
      </c>
      <c r="F308" s="237">
        <v>342</v>
      </c>
      <c r="G308" s="237">
        <v>73187</v>
      </c>
      <c r="H308" s="237">
        <v>229</v>
      </c>
      <c r="I308" s="237">
        <v>4013</v>
      </c>
      <c r="J308" s="237">
        <v>228</v>
      </c>
      <c r="K308" s="237">
        <v>4004</v>
      </c>
      <c r="L308" s="100">
        <v>0</v>
      </c>
      <c r="M308" s="100">
        <v>0</v>
      </c>
      <c r="N308" s="100">
        <v>2</v>
      </c>
      <c r="O308" s="100">
        <v>9</v>
      </c>
      <c r="P308" s="237">
        <v>333</v>
      </c>
      <c r="Q308" s="237">
        <v>6462</v>
      </c>
      <c r="R308" s="237">
        <v>331</v>
      </c>
      <c r="S308" s="237">
        <v>5136</v>
      </c>
      <c r="T308" s="237">
        <v>3</v>
      </c>
      <c r="U308" s="237">
        <v>160</v>
      </c>
      <c r="V308" s="237">
        <v>3</v>
      </c>
      <c r="W308" s="237">
        <v>243</v>
      </c>
      <c r="X308" s="237">
        <v>166</v>
      </c>
      <c r="Y308" s="237">
        <v>17078</v>
      </c>
      <c r="Z308" s="237">
        <v>67</v>
      </c>
      <c r="AA308" s="241">
        <v>1083</v>
      </c>
      <c r="AB308" s="242"/>
      <c r="AC308" s="242"/>
      <c r="AD308" s="242"/>
      <c r="AE308" s="242"/>
      <c r="AF308" s="242"/>
      <c r="AG308" s="242"/>
      <c r="AH308" s="242"/>
      <c r="AI308" s="242"/>
      <c r="AJ308" s="242"/>
      <c r="AK308" s="242"/>
      <c r="AL308" s="242"/>
      <c r="AM308" s="242"/>
      <c r="AN308" s="242"/>
      <c r="AO308" s="242"/>
      <c r="AP308" s="242"/>
      <c r="AQ308" s="242"/>
      <c r="AR308" s="242"/>
      <c r="AS308" s="242"/>
      <c r="AT308" s="242"/>
      <c r="AU308" s="242"/>
      <c r="AV308" s="242"/>
      <c r="AW308" s="242"/>
      <c r="AX308" s="242"/>
      <c r="AY308" s="242"/>
      <c r="AZ308" s="242"/>
      <c r="BA308" s="242"/>
      <c r="BB308" s="242"/>
      <c r="BC308" s="242"/>
      <c r="BD308" s="242"/>
      <c r="BE308" s="242"/>
      <c r="BF308" s="242"/>
      <c r="BG308" s="242"/>
      <c r="BH308" s="242"/>
      <c r="BI308" s="242"/>
      <c r="BJ308" s="242"/>
      <c r="BK308" s="242"/>
      <c r="BL308" s="242"/>
      <c r="BM308" s="242"/>
      <c r="BN308" s="242"/>
      <c r="BO308" s="242"/>
      <c r="BP308" s="242"/>
      <c r="BQ308" s="242"/>
      <c r="BR308" s="242"/>
      <c r="BS308" s="242"/>
    </row>
    <row r="309" spans="2:71" ht="15" customHeight="1">
      <c r="B309" s="243"/>
      <c r="C309" s="253" t="s">
        <v>1156</v>
      </c>
      <c r="D309" s="240">
        <v>104</v>
      </c>
      <c r="E309" s="237">
        <v>36861</v>
      </c>
      <c r="F309" s="237">
        <v>104</v>
      </c>
      <c r="G309" s="237">
        <v>31442</v>
      </c>
      <c r="H309" s="237">
        <v>78</v>
      </c>
      <c r="I309" s="237">
        <v>1496</v>
      </c>
      <c r="J309" s="237">
        <v>78</v>
      </c>
      <c r="K309" s="237">
        <v>1494</v>
      </c>
      <c r="L309" s="100">
        <v>0</v>
      </c>
      <c r="M309" s="100">
        <v>0</v>
      </c>
      <c r="N309" s="100">
        <v>1</v>
      </c>
      <c r="O309" s="100">
        <v>2</v>
      </c>
      <c r="P309" s="237">
        <v>100</v>
      </c>
      <c r="Q309" s="237">
        <v>3923</v>
      </c>
      <c r="R309" s="237">
        <v>99</v>
      </c>
      <c r="S309" s="237">
        <v>2379</v>
      </c>
      <c r="T309" s="237">
        <v>6</v>
      </c>
      <c r="U309" s="237">
        <v>540</v>
      </c>
      <c r="V309" s="237">
        <v>6</v>
      </c>
      <c r="W309" s="237">
        <v>753</v>
      </c>
      <c r="X309" s="237">
        <v>41</v>
      </c>
      <c r="Y309" s="237">
        <v>4100</v>
      </c>
      <c r="Z309" s="237">
        <v>28</v>
      </c>
      <c r="AA309" s="241">
        <v>791</v>
      </c>
      <c r="AB309" s="242"/>
      <c r="AC309" s="242"/>
      <c r="AD309" s="242"/>
      <c r="AE309" s="242"/>
      <c r="AF309" s="242"/>
      <c r="AG309" s="242"/>
      <c r="AH309" s="242"/>
      <c r="AI309" s="242"/>
      <c r="AJ309" s="242"/>
      <c r="AK309" s="242"/>
      <c r="AL309" s="242"/>
      <c r="AM309" s="242"/>
      <c r="AN309" s="242"/>
      <c r="AO309" s="242"/>
      <c r="AP309" s="242"/>
      <c r="AQ309" s="242"/>
      <c r="AR309" s="242"/>
      <c r="AS309" s="242"/>
      <c r="AT309" s="242"/>
      <c r="AU309" s="242"/>
      <c r="AV309" s="242"/>
      <c r="AW309" s="242"/>
      <c r="AX309" s="242"/>
      <c r="AY309" s="242"/>
      <c r="AZ309" s="242"/>
      <c r="BA309" s="242"/>
      <c r="BB309" s="242"/>
      <c r="BC309" s="242"/>
      <c r="BD309" s="242"/>
      <c r="BE309" s="242"/>
      <c r="BF309" s="242"/>
      <c r="BG309" s="242"/>
      <c r="BH309" s="242"/>
      <c r="BI309" s="242"/>
      <c r="BJ309" s="242"/>
      <c r="BK309" s="242"/>
      <c r="BL309" s="242"/>
      <c r="BM309" s="242"/>
      <c r="BN309" s="242"/>
      <c r="BO309" s="242"/>
      <c r="BP309" s="242"/>
      <c r="BQ309" s="242"/>
      <c r="BR309" s="242"/>
      <c r="BS309" s="242"/>
    </row>
    <row r="310" spans="2:71" ht="8.25" customHeight="1">
      <c r="B310" s="243"/>
      <c r="C310" s="253"/>
      <c r="D310" s="240"/>
      <c r="E310" s="237"/>
      <c r="F310" s="237"/>
      <c r="G310" s="237"/>
      <c r="H310" s="237"/>
      <c r="I310" s="237"/>
      <c r="J310" s="237"/>
      <c r="K310" s="237"/>
      <c r="L310" s="237"/>
      <c r="M310" s="237"/>
      <c r="N310" s="237"/>
      <c r="O310" s="237"/>
      <c r="P310" s="237"/>
      <c r="Q310" s="237"/>
      <c r="R310" s="237"/>
      <c r="S310" s="237"/>
      <c r="T310" s="237"/>
      <c r="U310" s="237"/>
      <c r="V310" s="237"/>
      <c r="W310" s="237"/>
      <c r="X310" s="237"/>
      <c r="Y310" s="237"/>
      <c r="Z310" s="237"/>
      <c r="AA310" s="241"/>
      <c r="AB310" s="242"/>
      <c r="AC310" s="242"/>
      <c r="AD310" s="242"/>
      <c r="AE310" s="242"/>
      <c r="AF310" s="242"/>
      <c r="AG310" s="242"/>
      <c r="AH310" s="242"/>
      <c r="AI310" s="242"/>
      <c r="AJ310" s="242"/>
      <c r="AK310" s="242"/>
      <c r="AL310" s="242"/>
      <c r="AM310" s="242"/>
      <c r="AN310" s="242"/>
      <c r="AO310" s="242"/>
      <c r="AP310" s="242"/>
      <c r="AQ310" s="242"/>
      <c r="AR310" s="242"/>
      <c r="AS310" s="242"/>
      <c r="AT310" s="242"/>
      <c r="AU310" s="242"/>
      <c r="AV310" s="242"/>
      <c r="AW310" s="242"/>
      <c r="AX310" s="242"/>
      <c r="AY310" s="242"/>
      <c r="AZ310" s="242"/>
      <c r="BA310" s="242"/>
      <c r="BB310" s="242"/>
      <c r="BC310" s="242"/>
      <c r="BD310" s="242"/>
      <c r="BE310" s="242"/>
      <c r="BF310" s="242"/>
      <c r="BG310" s="242"/>
      <c r="BH310" s="242"/>
      <c r="BI310" s="242"/>
      <c r="BJ310" s="242"/>
      <c r="BK310" s="242"/>
      <c r="BL310" s="242"/>
      <c r="BM310" s="242"/>
      <c r="BN310" s="242"/>
      <c r="BO310" s="242"/>
      <c r="BP310" s="242"/>
      <c r="BQ310" s="242"/>
      <c r="BR310" s="242"/>
      <c r="BS310" s="242"/>
    </row>
    <row r="311" spans="2:27" s="254" customFormat="1" ht="15" customHeight="1">
      <c r="B311" s="1284" t="s">
        <v>995</v>
      </c>
      <c r="C311" s="1285"/>
      <c r="D311" s="249">
        <v>1168</v>
      </c>
      <c r="E311" s="250">
        <v>252151</v>
      </c>
      <c r="F311" s="93">
        <v>1163</v>
      </c>
      <c r="G311" s="93">
        <v>240696</v>
      </c>
      <c r="H311" s="93">
        <v>187</v>
      </c>
      <c r="I311" s="250">
        <v>1810</v>
      </c>
      <c r="J311" s="93">
        <v>139</v>
      </c>
      <c r="K311" s="93">
        <v>1146</v>
      </c>
      <c r="L311" s="93">
        <v>54</v>
      </c>
      <c r="M311" s="93">
        <v>664</v>
      </c>
      <c r="N311" s="93">
        <v>0</v>
      </c>
      <c r="O311" s="93">
        <v>0</v>
      </c>
      <c r="P311" s="93">
        <v>1120</v>
      </c>
      <c r="Q311" s="250">
        <v>9645</v>
      </c>
      <c r="R311" s="93">
        <v>1114</v>
      </c>
      <c r="S311" s="93">
        <v>8431</v>
      </c>
      <c r="T311" s="93">
        <v>13</v>
      </c>
      <c r="U311" s="93">
        <v>240</v>
      </c>
      <c r="V311" s="93">
        <v>4</v>
      </c>
      <c r="W311" s="93">
        <v>60</v>
      </c>
      <c r="X311" s="93">
        <v>318</v>
      </c>
      <c r="Y311" s="93">
        <v>5594</v>
      </c>
      <c r="Z311" s="250">
        <v>133</v>
      </c>
      <c r="AA311" s="251">
        <v>1154</v>
      </c>
    </row>
    <row r="312" spans="2:71" ht="15" customHeight="1">
      <c r="B312" s="243"/>
      <c r="C312" s="253" t="s">
        <v>1152</v>
      </c>
      <c r="D312" s="240">
        <v>211</v>
      </c>
      <c r="E312" s="237">
        <v>5787</v>
      </c>
      <c r="F312" s="237">
        <v>206</v>
      </c>
      <c r="G312" s="237">
        <v>4824</v>
      </c>
      <c r="H312" s="237">
        <v>15</v>
      </c>
      <c r="I312" s="237">
        <v>98</v>
      </c>
      <c r="J312" s="237">
        <v>12</v>
      </c>
      <c r="K312" s="237">
        <v>75</v>
      </c>
      <c r="L312" s="237">
        <v>3</v>
      </c>
      <c r="M312" s="237">
        <v>23</v>
      </c>
      <c r="N312" s="100">
        <v>0</v>
      </c>
      <c r="O312" s="100">
        <v>0</v>
      </c>
      <c r="P312" s="237">
        <v>186</v>
      </c>
      <c r="Q312" s="237">
        <v>865</v>
      </c>
      <c r="R312" s="237">
        <v>185</v>
      </c>
      <c r="S312" s="237">
        <v>780</v>
      </c>
      <c r="T312" s="237">
        <v>0</v>
      </c>
      <c r="U312" s="237">
        <v>0</v>
      </c>
      <c r="V312" s="237">
        <v>0</v>
      </c>
      <c r="W312" s="237">
        <v>0</v>
      </c>
      <c r="X312" s="237">
        <v>18</v>
      </c>
      <c r="Y312" s="237">
        <v>176</v>
      </c>
      <c r="Z312" s="237">
        <v>15</v>
      </c>
      <c r="AA312" s="241">
        <v>85</v>
      </c>
      <c r="AB312" s="242"/>
      <c r="AC312" s="242"/>
      <c r="AD312" s="242"/>
      <c r="AE312" s="242"/>
      <c r="AF312" s="242"/>
      <c r="AG312" s="242"/>
      <c r="AH312" s="242"/>
      <c r="AI312" s="242"/>
      <c r="AJ312" s="242"/>
      <c r="AK312" s="242"/>
      <c r="AL312" s="242"/>
      <c r="AM312" s="242"/>
      <c r="AN312" s="242"/>
      <c r="AO312" s="242"/>
      <c r="AP312" s="242"/>
      <c r="AQ312" s="242"/>
      <c r="AR312" s="242"/>
      <c r="AS312" s="242"/>
      <c r="AT312" s="242"/>
      <c r="AU312" s="242"/>
      <c r="AV312" s="242"/>
      <c r="AW312" s="242"/>
      <c r="AX312" s="242"/>
      <c r="AY312" s="242"/>
      <c r="AZ312" s="242"/>
      <c r="BA312" s="242"/>
      <c r="BB312" s="242"/>
      <c r="BC312" s="242"/>
      <c r="BD312" s="242"/>
      <c r="BE312" s="242"/>
      <c r="BF312" s="242"/>
      <c r="BG312" s="242"/>
      <c r="BH312" s="242"/>
      <c r="BI312" s="242"/>
      <c r="BJ312" s="242"/>
      <c r="BK312" s="242"/>
      <c r="BL312" s="242"/>
      <c r="BM312" s="242"/>
      <c r="BN312" s="242"/>
      <c r="BO312" s="242"/>
      <c r="BP312" s="242"/>
      <c r="BQ312" s="242"/>
      <c r="BR312" s="242"/>
      <c r="BS312" s="242"/>
    </row>
    <row r="313" spans="2:71" ht="15" customHeight="1">
      <c r="B313" s="243"/>
      <c r="C313" s="253" t="s">
        <v>1157</v>
      </c>
      <c r="D313" s="240">
        <v>139</v>
      </c>
      <c r="E313" s="237">
        <v>9877</v>
      </c>
      <c r="F313" s="237">
        <v>139</v>
      </c>
      <c r="G313" s="237">
        <v>8811</v>
      </c>
      <c r="H313" s="237">
        <v>16</v>
      </c>
      <c r="I313" s="237">
        <v>141</v>
      </c>
      <c r="J313" s="237">
        <v>12</v>
      </c>
      <c r="K313" s="237">
        <v>84</v>
      </c>
      <c r="L313" s="237">
        <v>5</v>
      </c>
      <c r="M313" s="237">
        <v>57</v>
      </c>
      <c r="N313" s="100">
        <v>0</v>
      </c>
      <c r="O313" s="100">
        <v>0</v>
      </c>
      <c r="P313" s="237">
        <v>128</v>
      </c>
      <c r="Q313" s="237">
        <v>925</v>
      </c>
      <c r="R313" s="237">
        <v>127</v>
      </c>
      <c r="S313" s="237">
        <v>759</v>
      </c>
      <c r="T313" s="237">
        <v>0</v>
      </c>
      <c r="U313" s="237">
        <v>0</v>
      </c>
      <c r="V313" s="237">
        <v>0</v>
      </c>
      <c r="W313" s="237">
        <v>0</v>
      </c>
      <c r="X313" s="237">
        <v>25</v>
      </c>
      <c r="Y313" s="237">
        <v>235</v>
      </c>
      <c r="Z313" s="237">
        <v>22</v>
      </c>
      <c r="AA313" s="241">
        <v>166</v>
      </c>
      <c r="AB313" s="242"/>
      <c r="AC313" s="242"/>
      <c r="AD313" s="242"/>
      <c r="AE313" s="242"/>
      <c r="AF313" s="242"/>
      <c r="AG313" s="242"/>
      <c r="AH313" s="242"/>
      <c r="AI313" s="242"/>
      <c r="AJ313" s="242"/>
      <c r="AK313" s="242"/>
      <c r="AL313" s="242"/>
      <c r="AM313" s="242"/>
      <c r="AN313" s="242"/>
      <c r="AO313" s="242"/>
      <c r="AP313" s="242"/>
      <c r="AQ313" s="242"/>
      <c r="AR313" s="242"/>
      <c r="AS313" s="242"/>
      <c r="AT313" s="242"/>
      <c r="AU313" s="242"/>
      <c r="AV313" s="242"/>
      <c r="AW313" s="242"/>
      <c r="AX313" s="242"/>
      <c r="AY313" s="242"/>
      <c r="AZ313" s="242"/>
      <c r="BA313" s="242"/>
      <c r="BB313" s="242"/>
      <c r="BC313" s="242"/>
      <c r="BD313" s="242"/>
      <c r="BE313" s="242"/>
      <c r="BF313" s="242"/>
      <c r="BG313" s="242"/>
      <c r="BH313" s="242"/>
      <c r="BI313" s="242"/>
      <c r="BJ313" s="242"/>
      <c r="BK313" s="242"/>
      <c r="BL313" s="242"/>
      <c r="BM313" s="242"/>
      <c r="BN313" s="242"/>
      <c r="BO313" s="242"/>
      <c r="BP313" s="242"/>
      <c r="BQ313" s="242"/>
      <c r="BR313" s="242"/>
      <c r="BS313" s="242"/>
    </row>
    <row r="314" spans="2:71" ht="15" customHeight="1">
      <c r="B314" s="243"/>
      <c r="C314" s="253" t="s">
        <v>1158</v>
      </c>
      <c r="D314" s="240">
        <v>191</v>
      </c>
      <c r="E314" s="237">
        <v>28686</v>
      </c>
      <c r="F314" s="237">
        <v>191</v>
      </c>
      <c r="G314" s="237">
        <v>27077</v>
      </c>
      <c r="H314" s="237">
        <v>29</v>
      </c>
      <c r="I314" s="237">
        <v>255</v>
      </c>
      <c r="J314" s="237">
        <v>17</v>
      </c>
      <c r="K314" s="237">
        <v>83</v>
      </c>
      <c r="L314" s="237">
        <v>13</v>
      </c>
      <c r="M314" s="237">
        <v>172</v>
      </c>
      <c r="N314" s="100">
        <v>0</v>
      </c>
      <c r="O314" s="100">
        <v>0</v>
      </c>
      <c r="P314" s="237">
        <v>187</v>
      </c>
      <c r="Q314" s="237">
        <v>1354</v>
      </c>
      <c r="R314" s="237">
        <v>186</v>
      </c>
      <c r="S314" s="237">
        <v>1209</v>
      </c>
      <c r="T314" s="237">
        <v>2</v>
      </c>
      <c r="U314" s="237">
        <v>25</v>
      </c>
      <c r="V314" s="237">
        <v>0</v>
      </c>
      <c r="W314" s="237">
        <v>0</v>
      </c>
      <c r="X314" s="237">
        <v>44</v>
      </c>
      <c r="Y314" s="237">
        <v>731</v>
      </c>
      <c r="Z314" s="237">
        <v>18</v>
      </c>
      <c r="AA314" s="241">
        <v>145</v>
      </c>
      <c r="AB314" s="242"/>
      <c r="AC314" s="242"/>
      <c r="AD314" s="242"/>
      <c r="AE314" s="242"/>
      <c r="AF314" s="242"/>
      <c r="AG314" s="242"/>
      <c r="AH314" s="242"/>
      <c r="AI314" s="242"/>
      <c r="AJ314" s="242"/>
      <c r="AK314" s="242"/>
      <c r="AL314" s="242"/>
      <c r="AM314" s="242"/>
      <c r="AN314" s="242"/>
      <c r="AO314" s="242"/>
      <c r="AP314" s="242"/>
      <c r="AQ314" s="242"/>
      <c r="AR314" s="242"/>
      <c r="AS314" s="242"/>
      <c r="AT314" s="242"/>
      <c r="AU314" s="242"/>
      <c r="AV314" s="242"/>
      <c r="AW314" s="242"/>
      <c r="AX314" s="242"/>
      <c r="AY314" s="242"/>
      <c r="AZ314" s="242"/>
      <c r="BA314" s="242"/>
      <c r="BB314" s="242"/>
      <c r="BC314" s="242"/>
      <c r="BD314" s="242"/>
      <c r="BE314" s="242"/>
      <c r="BF314" s="242"/>
      <c r="BG314" s="242"/>
      <c r="BH314" s="242"/>
      <c r="BI314" s="242"/>
      <c r="BJ314" s="242"/>
      <c r="BK314" s="242"/>
      <c r="BL314" s="242"/>
      <c r="BM314" s="242"/>
      <c r="BN314" s="242"/>
      <c r="BO314" s="242"/>
      <c r="BP314" s="242"/>
      <c r="BQ314" s="242"/>
      <c r="BR314" s="242"/>
      <c r="BS314" s="242"/>
    </row>
    <row r="315" spans="2:71" ht="15" customHeight="1">
      <c r="B315" s="243"/>
      <c r="C315" s="253" t="s">
        <v>1159</v>
      </c>
      <c r="D315" s="240">
        <v>234</v>
      </c>
      <c r="E315" s="237">
        <v>59207</v>
      </c>
      <c r="F315" s="237">
        <v>234</v>
      </c>
      <c r="G315" s="237">
        <v>56593</v>
      </c>
      <c r="H315" s="237">
        <v>40</v>
      </c>
      <c r="I315" s="237">
        <v>456</v>
      </c>
      <c r="J315" s="237">
        <v>21</v>
      </c>
      <c r="K315" s="237">
        <v>178</v>
      </c>
      <c r="L315" s="237">
        <v>20</v>
      </c>
      <c r="M315" s="237">
        <v>278</v>
      </c>
      <c r="N315" s="100">
        <v>0</v>
      </c>
      <c r="O315" s="100">
        <v>0</v>
      </c>
      <c r="P315" s="237">
        <v>231</v>
      </c>
      <c r="Q315" s="237">
        <v>2158</v>
      </c>
      <c r="R315" s="237">
        <v>229</v>
      </c>
      <c r="S315" s="237">
        <v>1933</v>
      </c>
      <c r="T315" s="237">
        <v>4</v>
      </c>
      <c r="U315" s="237">
        <v>68</v>
      </c>
      <c r="V315" s="237">
        <v>1</v>
      </c>
      <c r="W315" s="237">
        <v>7</v>
      </c>
      <c r="X315" s="237">
        <v>82</v>
      </c>
      <c r="Y315" s="237">
        <v>1734</v>
      </c>
      <c r="Z315" s="237">
        <v>28</v>
      </c>
      <c r="AA315" s="241">
        <v>218</v>
      </c>
      <c r="AB315" s="242"/>
      <c r="AC315" s="242"/>
      <c r="AD315" s="242"/>
      <c r="AE315" s="242"/>
      <c r="AF315" s="242"/>
      <c r="AG315" s="242"/>
      <c r="AH315" s="242"/>
      <c r="AI315" s="242"/>
      <c r="AJ315" s="242"/>
      <c r="AK315" s="242"/>
      <c r="AL315" s="242"/>
      <c r="AM315" s="242"/>
      <c r="AN315" s="242"/>
      <c r="AO315" s="242"/>
      <c r="AP315" s="242"/>
      <c r="AQ315" s="242"/>
      <c r="AR315" s="242"/>
      <c r="AS315" s="242"/>
      <c r="AT315" s="242"/>
      <c r="AU315" s="242"/>
      <c r="AV315" s="242"/>
      <c r="AW315" s="242"/>
      <c r="AX315" s="242"/>
      <c r="AY315" s="242"/>
      <c r="AZ315" s="242"/>
      <c r="BA315" s="242"/>
      <c r="BB315" s="242"/>
      <c r="BC315" s="242"/>
      <c r="BD315" s="242"/>
      <c r="BE315" s="242"/>
      <c r="BF315" s="242"/>
      <c r="BG315" s="242"/>
      <c r="BH315" s="242"/>
      <c r="BI315" s="242"/>
      <c r="BJ315" s="242"/>
      <c r="BK315" s="242"/>
      <c r="BL315" s="242"/>
      <c r="BM315" s="242"/>
      <c r="BN315" s="242"/>
      <c r="BO315" s="242"/>
      <c r="BP315" s="242"/>
      <c r="BQ315" s="242"/>
      <c r="BR315" s="242"/>
      <c r="BS315" s="242"/>
    </row>
    <row r="316" spans="2:71" ht="15" customHeight="1">
      <c r="B316" s="243"/>
      <c r="C316" s="253" t="s">
        <v>1156</v>
      </c>
      <c r="D316" s="240">
        <v>393</v>
      </c>
      <c r="E316" s="237">
        <v>148594</v>
      </c>
      <c r="F316" s="237">
        <v>393</v>
      </c>
      <c r="G316" s="237">
        <v>143391</v>
      </c>
      <c r="H316" s="237">
        <v>87</v>
      </c>
      <c r="I316" s="237">
        <v>860</v>
      </c>
      <c r="J316" s="237">
        <v>77</v>
      </c>
      <c r="K316" s="237">
        <v>726</v>
      </c>
      <c r="L316" s="237">
        <v>13</v>
      </c>
      <c r="M316" s="237">
        <v>134</v>
      </c>
      <c r="N316" s="100">
        <v>0</v>
      </c>
      <c r="O316" s="100">
        <v>0</v>
      </c>
      <c r="P316" s="237">
        <v>388</v>
      </c>
      <c r="Q316" s="237">
        <v>4343</v>
      </c>
      <c r="R316" s="237">
        <v>387</v>
      </c>
      <c r="S316" s="237">
        <v>3750</v>
      </c>
      <c r="T316" s="237">
        <v>7</v>
      </c>
      <c r="U316" s="237">
        <v>147</v>
      </c>
      <c r="V316" s="237">
        <v>3</v>
      </c>
      <c r="W316" s="237">
        <v>53</v>
      </c>
      <c r="X316" s="237">
        <v>149</v>
      </c>
      <c r="Y316" s="237">
        <v>2718</v>
      </c>
      <c r="Z316" s="237">
        <v>50</v>
      </c>
      <c r="AA316" s="241">
        <v>540</v>
      </c>
      <c r="AB316" s="242"/>
      <c r="AC316" s="242"/>
      <c r="AD316" s="242"/>
      <c r="AE316" s="242"/>
      <c r="AF316" s="242"/>
      <c r="AG316" s="242"/>
      <c r="AH316" s="242"/>
      <c r="AI316" s="242"/>
      <c r="AJ316" s="242"/>
      <c r="AK316" s="242"/>
      <c r="AL316" s="242"/>
      <c r="AM316" s="242"/>
      <c r="AN316" s="242"/>
      <c r="AO316" s="242"/>
      <c r="AP316" s="242"/>
      <c r="AQ316" s="242"/>
      <c r="AR316" s="242"/>
      <c r="AS316" s="242"/>
      <c r="AT316" s="242"/>
      <c r="AU316" s="242"/>
      <c r="AV316" s="242"/>
      <c r="AW316" s="242"/>
      <c r="AX316" s="242"/>
      <c r="AY316" s="242"/>
      <c r="AZ316" s="242"/>
      <c r="BA316" s="242"/>
      <c r="BB316" s="242"/>
      <c r="BC316" s="242"/>
      <c r="BD316" s="242"/>
      <c r="BE316" s="242"/>
      <c r="BF316" s="242"/>
      <c r="BG316" s="242"/>
      <c r="BH316" s="242"/>
      <c r="BI316" s="242"/>
      <c r="BJ316" s="242"/>
      <c r="BK316" s="242"/>
      <c r="BL316" s="242"/>
      <c r="BM316" s="242"/>
      <c r="BN316" s="242"/>
      <c r="BO316" s="242"/>
      <c r="BP316" s="242"/>
      <c r="BQ316" s="242"/>
      <c r="BR316" s="242"/>
      <c r="BS316" s="242"/>
    </row>
    <row r="317" spans="2:27" ht="8.25" customHeight="1">
      <c r="B317" s="243"/>
      <c r="C317" s="253"/>
      <c r="D317" s="240"/>
      <c r="E317" s="237"/>
      <c r="F317" s="100"/>
      <c r="G317" s="100"/>
      <c r="H317" s="100"/>
      <c r="I317" s="237"/>
      <c r="J317" s="100"/>
      <c r="K317" s="100"/>
      <c r="L317" s="100"/>
      <c r="M317" s="100"/>
      <c r="N317" s="100"/>
      <c r="O317" s="100"/>
      <c r="P317" s="100"/>
      <c r="Q317" s="237"/>
      <c r="R317" s="100"/>
      <c r="S317" s="100"/>
      <c r="T317" s="100"/>
      <c r="U317" s="100"/>
      <c r="V317" s="100"/>
      <c r="W317" s="100"/>
      <c r="X317" s="100"/>
      <c r="Y317" s="100"/>
      <c r="Z317" s="237"/>
      <c r="AA317" s="241"/>
    </row>
    <row r="318" spans="2:27" s="254" customFormat="1" ht="15" customHeight="1">
      <c r="B318" s="1284" t="s">
        <v>996</v>
      </c>
      <c r="C318" s="1285"/>
      <c r="D318" s="249">
        <v>1072</v>
      </c>
      <c r="E318" s="250">
        <v>118896</v>
      </c>
      <c r="F318" s="93">
        <v>1019</v>
      </c>
      <c r="G318" s="93">
        <v>98925</v>
      </c>
      <c r="H318" s="93">
        <v>420</v>
      </c>
      <c r="I318" s="250">
        <v>8015</v>
      </c>
      <c r="J318" s="93">
        <v>303</v>
      </c>
      <c r="K318" s="93">
        <v>5406</v>
      </c>
      <c r="L318" s="93">
        <v>152</v>
      </c>
      <c r="M318" s="93">
        <v>2600</v>
      </c>
      <c r="N318" s="93">
        <v>5</v>
      </c>
      <c r="O318" s="93">
        <v>9</v>
      </c>
      <c r="P318" s="93">
        <v>1042</v>
      </c>
      <c r="Q318" s="250">
        <v>11956</v>
      </c>
      <c r="R318" s="93">
        <v>1038</v>
      </c>
      <c r="S318" s="93">
        <v>7246</v>
      </c>
      <c r="T318" s="93">
        <v>3</v>
      </c>
      <c r="U318" s="93">
        <v>98</v>
      </c>
      <c r="V318" s="93">
        <v>71</v>
      </c>
      <c r="W318" s="93">
        <v>3792</v>
      </c>
      <c r="X318" s="93">
        <v>308</v>
      </c>
      <c r="Y318" s="93">
        <v>12659</v>
      </c>
      <c r="Z318" s="250">
        <v>85</v>
      </c>
      <c r="AA318" s="251">
        <v>918</v>
      </c>
    </row>
    <row r="319" spans="2:71" ht="15" customHeight="1">
      <c r="B319" s="243"/>
      <c r="C319" s="253" t="s">
        <v>1152</v>
      </c>
      <c r="D319" s="240">
        <v>261</v>
      </c>
      <c r="E319" s="237">
        <v>7302</v>
      </c>
      <c r="F319" s="237">
        <v>212</v>
      </c>
      <c r="G319" s="237">
        <v>5429</v>
      </c>
      <c r="H319" s="237">
        <v>44</v>
      </c>
      <c r="I319" s="237">
        <v>377</v>
      </c>
      <c r="J319" s="237">
        <v>40</v>
      </c>
      <c r="K319" s="237">
        <v>327</v>
      </c>
      <c r="L319" s="237">
        <v>4</v>
      </c>
      <c r="M319" s="237">
        <v>50</v>
      </c>
      <c r="N319" s="100">
        <v>0</v>
      </c>
      <c r="O319" s="100">
        <v>0</v>
      </c>
      <c r="P319" s="237">
        <v>247</v>
      </c>
      <c r="Q319" s="237">
        <v>1496</v>
      </c>
      <c r="R319" s="237">
        <v>246</v>
      </c>
      <c r="S319" s="237">
        <v>1316</v>
      </c>
      <c r="T319" s="237">
        <v>0</v>
      </c>
      <c r="U319" s="237">
        <v>0</v>
      </c>
      <c r="V319" s="237">
        <v>1</v>
      </c>
      <c r="W319" s="237">
        <v>3</v>
      </c>
      <c r="X319" s="237">
        <v>35</v>
      </c>
      <c r="Y319" s="237">
        <v>490</v>
      </c>
      <c r="Z319" s="237">
        <v>19</v>
      </c>
      <c r="AA319" s="241">
        <v>177</v>
      </c>
      <c r="AB319" s="242"/>
      <c r="AC319" s="242"/>
      <c r="AD319" s="242"/>
      <c r="AE319" s="242"/>
      <c r="AF319" s="242"/>
      <c r="AG319" s="242"/>
      <c r="AH319" s="242"/>
      <c r="AI319" s="242"/>
      <c r="AJ319" s="242"/>
      <c r="AK319" s="242"/>
      <c r="AL319" s="242"/>
      <c r="AM319" s="242"/>
      <c r="AN319" s="242"/>
      <c r="AO319" s="242"/>
      <c r="AP319" s="242"/>
      <c r="AQ319" s="242"/>
      <c r="AR319" s="242"/>
      <c r="AS319" s="242"/>
      <c r="AT319" s="242"/>
      <c r="AU319" s="242"/>
      <c r="AV319" s="242"/>
      <c r="AW319" s="242"/>
      <c r="AX319" s="242"/>
      <c r="AY319" s="242"/>
      <c r="AZ319" s="242"/>
      <c r="BA319" s="242"/>
      <c r="BB319" s="242"/>
      <c r="BC319" s="242"/>
      <c r="BD319" s="242"/>
      <c r="BE319" s="242"/>
      <c r="BF319" s="242"/>
      <c r="BG319" s="242"/>
      <c r="BH319" s="242"/>
      <c r="BI319" s="242"/>
      <c r="BJ319" s="242"/>
      <c r="BK319" s="242"/>
      <c r="BL319" s="242"/>
      <c r="BM319" s="242"/>
      <c r="BN319" s="242"/>
      <c r="BO319" s="242"/>
      <c r="BP319" s="242"/>
      <c r="BQ319" s="242"/>
      <c r="BR319" s="242"/>
      <c r="BS319" s="242"/>
    </row>
    <row r="320" spans="2:71" ht="15" customHeight="1">
      <c r="B320" s="243"/>
      <c r="C320" s="253" t="s">
        <v>1157</v>
      </c>
      <c r="D320" s="240">
        <v>255</v>
      </c>
      <c r="E320" s="237">
        <v>19180</v>
      </c>
      <c r="F320" s="237">
        <v>251</v>
      </c>
      <c r="G320" s="237">
        <v>16792</v>
      </c>
      <c r="H320" s="237">
        <v>56</v>
      </c>
      <c r="I320" s="237">
        <v>764</v>
      </c>
      <c r="J320" s="237">
        <v>41</v>
      </c>
      <c r="K320" s="237">
        <v>585</v>
      </c>
      <c r="L320" s="237">
        <v>17</v>
      </c>
      <c r="M320" s="237">
        <v>179</v>
      </c>
      <c r="N320" s="100">
        <v>0</v>
      </c>
      <c r="O320" s="100">
        <v>0</v>
      </c>
      <c r="P320" s="237">
        <v>244</v>
      </c>
      <c r="Q320" s="237">
        <v>1624</v>
      </c>
      <c r="R320" s="237">
        <v>242</v>
      </c>
      <c r="S320" s="237">
        <v>1408</v>
      </c>
      <c r="T320" s="237">
        <v>1</v>
      </c>
      <c r="U320" s="237">
        <v>8</v>
      </c>
      <c r="V320" s="237">
        <v>0</v>
      </c>
      <c r="W320" s="237">
        <v>0</v>
      </c>
      <c r="X320" s="237">
        <v>65</v>
      </c>
      <c r="Y320" s="237">
        <v>1376</v>
      </c>
      <c r="Z320" s="237">
        <v>16</v>
      </c>
      <c r="AA320" s="241">
        <v>216</v>
      </c>
      <c r="AB320" s="242"/>
      <c r="AC320" s="242"/>
      <c r="AD320" s="242"/>
      <c r="AE320" s="242"/>
      <c r="AF320" s="242"/>
      <c r="AG320" s="242"/>
      <c r="AH320" s="242"/>
      <c r="AI320" s="242"/>
      <c r="AJ320" s="242"/>
      <c r="AK320" s="242"/>
      <c r="AL320" s="242"/>
      <c r="AM320" s="242"/>
      <c r="AN320" s="242"/>
      <c r="AO320" s="242"/>
      <c r="AP320" s="242"/>
      <c r="AQ320" s="242"/>
      <c r="AR320" s="242"/>
      <c r="AS320" s="242"/>
      <c r="AT320" s="242"/>
      <c r="AU320" s="242"/>
      <c r="AV320" s="242"/>
      <c r="AW320" s="242"/>
      <c r="AX320" s="242"/>
      <c r="AY320" s="242"/>
      <c r="AZ320" s="242"/>
      <c r="BA320" s="242"/>
      <c r="BB320" s="242"/>
      <c r="BC320" s="242"/>
      <c r="BD320" s="242"/>
      <c r="BE320" s="242"/>
      <c r="BF320" s="242"/>
      <c r="BG320" s="242"/>
      <c r="BH320" s="242"/>
      <c r="BI320" s="242"/>
      <c r="BJ320" s="242"/>
      <c r="BK320" s="242"/>
      <c r="BL320" s="242"/>
      <c r="BM320" s="242"/>
      <c r="BN320" s="242"/>
      <c r="BO320" s="242"/>
      <c r="BP320" s="242"/>
      <c r="BQ320" s="242"/>
      <c r="BR320" s="242"/>
      <c r="BS320" s="242"/>
    </row>
    <row r="321" spans="2:71" ht="15" customHeight="1">
      <c r="B321" s="243"/>
      <c r="C321" s="253" t="s">
        <v>1158</v>
      </c>
      <c r="D321" s="240">
        <v>429</v>
      </c>
      <c r="E321" s="237">
        <v>62040</v>
      </c>
      <c r="F321" s="237">
        <v>429</v>
      </c>
      <c r="G321" s="237">
        <v>52811</v>
      </c>
      <c r="H321" s="237">
        <v>226</v>
      </c>
      <c r="I321" s="237">
        <v>4344</v>
      </c>
      <c r="J321" s="237">
        <v>145</v>
      </c>
      <c r="K321" s="237">
        <v>2764</v>
      </c>
      <c r="L321" s="237">
        <v>101</v>
      </c>
      <c r="M321" s="237">
        <v>1575</v>
      </c>
      <c r="N321" s="237">
        <v>3</v>
      </c>
      <c r="O321" s="237">
        <v>5</v>
      </c>
      <c r="P321" s="237">
        <v>424</v>
      </c>
      <c r="Q321" s="237">
        <v>4885</v>
      </c>
      <c r="R321" s="237">
        <v>424</v>
      </c>
      <c r="S321" s="237">
        <v>3370</v>
      </c>
      <c r="T321" s="237">
        <v>1</v>
      </c>
      <c r="U321" s="237">
        <v>40</v>
      </c>
      <c r="V321" s="237">
        <v>34</v>
      </c>
      <c r="W321" s="237">
        <v>1125</v>
      </c>
      <c r="X321" s="237">
        <v>159</v>
      </c>
      <c r="Y321" s="237">
        <v>6940</v>
      </c>
      <c r="Z321" s="237">
        <v>35</v>
      </c>
      <c r="AA321" s="241">
        <v>390</v>
      </c>
      <c r="AB321" s="242"/>
      <c r="AC321" s="242"/>
      <c r="AD321" s="242"/>
      <c r="AE321" s="242"/>
      <c r="AF321" s="242"/>
      <c r="AG321" s="242"/>
      <c r="AH321" s="242"/>
      <c r="AI321" s="242"/>
      <c r="AJ321" s="242"/>
      <c r="AK321" s="242"/>
      <c r="AL321" s="242"/>
      <c r="AM321" s="242"/>
      <c r="AN321" s="242"/>
      <c r="AO321" s="242"/>
      <c r="AP321" s="242"/>
      <c r="AQ321" s="242"/>
      <c r="AR321" s="242"/>
      <c r="AS321" s="242"/>
      <c r="AT321" s="242"/>
      <c r="AU321" s="242"/>
      <c r="AV321" s="242"/>
      <c r="AW321" s="242"/>
      <c r="AX321" s="242"/>
      <c r="AY321" s="242"/>
      <c r="AZ321" s="242"/>
      <c r="BA321" s="242"/>
      <c r="BB321" s="242"/>
      <c r="BC321" s="242"/>
      <c r="BD321" s="242"/>
      <c r="BE321" s="242"/>
      <c r="BF321" s="242"/>
      <c r="BG321" s="242"/>
      <c r="BH321" s="242"/>
      <c r="BI321" s="242"/>
      <c r="BJ321" s="242"/>
      <c r="BK321" s="242"/>
      <c r="BL321" s="242"/>
      <c r="BM321" s="242"/>
      <c r="BN321" s="242"/>
      <c r="BO321" s="242"/>
      <c r="BP321" s="242"/>
      <c r="BQ321" s="242"/>
      <c r="BR321" s="242"/>
      <c r="BS321" s="242"/>
    </row>
    <row r="322" spans="2:71" ht="15" customHeight="1">
      <c r="B322" s="243"/>
      <c r="C322" s="253" t="s">
        <v>1159</v>
      </c>
      <c r="D322" s="240">
        <v>114</v>
      </c>
      <c r="E322" s="237">
        <v>26370</v>
      </c>
      <c r="F322" s="237">
        <v>114</v>
      </c>
      <c r="G322" s="237">
        <v>21103</v>
      </c>
      <c r="H322" s="237">
        <v>85</v>
      </c>
      <c r="I322" s="237">
        <v>2106</v>
      </c>
      <c r="J322" s="237">
        <v>69</v>
      </c>
      <c r="K322" s="237">
        <v>1449</v>
      </c>
      <c r="L322" s="237">
        <v>28</v>
      </c>
      <c r="M322" s="237">
        <v>653</v>
      </c>
      <c r="N322" s="100">
        <v>2</v>
      </c>
      <c r="O322" s="100">
        <v>4</v>
      </c>
      <c r="P322" s="237">
        <v>114</v>
      </c>
      <c r="Q322" s="237">
        <v>3161</v>
      </c>
      <c r="R322" s="237">
        <v>114</v>
      </c>
      <c r="S322" s="237">
        <v>1062</v>
      </c>
      <c r="T322" s="237">
        <v>1</v>
      </c>
      <c r="U322" s="237">
        <v>50</v>
      </c>
      <c r="V322" s="237">
        <v>30</v>
      </c>
      <c r="W322" s="237">
        <v>1984</v>
      </c>
      <c r="X322" s="237">
        <v>46</v>
      </c>
      <c r="Y322" s="237">
        <v>3564</v>
      </c>
      <c r="Z322" s="237">
        <v>14</v>
      </c>
      <c r="AA322" s="241">
        <v>115</v>
      </c>
      <c r="AB322" s="242"/>
      <c r="AC322" s="242"/>
      <c r="AD322" s="242"/>
      <c r="AE322" s="242"/>
      <c r="AF322" s="242"/>
      <c r="AG322" s="242"/>
      <c r="AH322" s="242"/>
      <c r="AI322" s="242"/>
      <c r="AJ322" s="242"/>
      <c r="AK322" s="242"/>
      <c r="AL322" s="242"/>
      <c r="AM322" s="242"/>
      <c r="AN322" s="242"/>
      <c r="AO322" s="242"/>
      <c r="AP322" s="242"/>
      <c r="AQ322" s="242"/>
      <c r="AR322" s="242"/>
      <c r="AS322" s="242"/>
      <c r="AT322" s="242"/>
      <c r="AU322" s="242"/>
      <c r="AV322" s="242"/>
      <c r="AW322" s="242"/>
      <c r="AX322" s="242"/>
      <c r="AY322" s="242"/>
      <c r="AZ322" s="242"/>
      <c r="BA322" s="242"/>
      <c r="BB322" s="242"/>
      <c r="BC322" s="242"/>
      <c r="BD322" s="242"/>
      <c r="BE322" s="242"/>
      <c r="BF322" s="242"/>
      <c r="BG322" s="242"/>
      <c r="BH322" s="242"/>
      <c r="BI322" s="242"/>
      <c r="BJ322" s="242"/>
      <c r="BK322" s="242"/>
      <c r="BL322" s="242"/>
      <c r="BM322" s="242"/>
      <c r="BN322" s="242"/>
      <c r="BO322" s="242"/>
      <c r="BP322" s="242"/>
      <c r="BQ322" s="242"/>
      <c r="BR322" s="242"/>
      <c r="BS322" s="242"/>
    </row>
    <row r="323" spans="2:71" ht="15" customHeight="1">
      <c r="B323" s="243"/>
      <c r="C323" s="253" t="s">
        <v>1156</v>
      </c>
      <c r="D323" s="240">
        <v>12</v>
      </c>
      <c r="E323" s="237">
        <v>4000</v>
      </c>
      <c r="F323" s="237">
        <v>12</v>
      </c>
      <c r="G323" s="237">
        <v>2787</v>
      </c>
      <c r="H323" s="237">
        <v>9</v>
      </c>
      <c r="I323" s="237">
        <v>424</v>
      </c>
      <c r="J323" s="237">
        <v>8</v>
      </c>
      <c r="K323" s="237">
        <v>281</v>
      </c>
      <c r="L323" s="237">
        <v>2</v>
      </c>
      <c r="M323" s="237">
        <v>143</v>
      </c>
      <c r="N323" s="237">
        <v>0</v>
      </c>
      <c r="O323" s="237">
        <v>0</v>
      </c>
      <c r="P323" s="237">
        <v>12</v>
      </c>
      <c r="Q323" s="237">
        <v>789</v>
      </c>
      <c r="R323" s="237">
        <v>11</v>
      </c>
      <c r="S323" s="237">
        <v>89</v>
      </c>
      <c r="T323" s="237">
        <v>0</v>
      </c>
      <c r="U323" s="237">
        <v>0</v>
      </c>
      <c r="V323" s="237">
        <v>6</v>
      </c>
      <c r="W323" s="237">
        <v>680</v>
      </c>
      <c r="X323" s="237">
        <v>3</v>
      </c>
      <c r="Y323" s="237">
        <v>289</v>
      </c>
      <c r="Z323" s="237">
        <v>1</v>
      </c>
      <c r="AA323" s="241">
        <v>20</v>
      </c>
      <c r="AB323" s="242"/>
      <c r="AC323" s="242"/>
      <c r="AD323" s="242"/>
      <c r="AE323" s="242"/>
      <c r="AF323" s="242"/>
      <c r="AG323" s="242"/>
      <c r="AH323" s="242"/>
      <c r="AI323" s="242"/>
      <c r="AJ323" s="242"/>
      <c r="AK323" s="242"/>
      <c r="AL323" s="242"/>
      <c r="AM323" s="242"/>
      <c r="AN323" s="242"/>
      <c r="AO323" s="242"/>
      <c r="AP323" s="242"/>
      <c r="AQ323" s="242"/>
      <c r="AR323" s="242"/>
      <c r="AS323" s="242"/>
      <c r="AT323" s="242"/>
      <c r="AU323" s="242"/>
      <c r="AV323" s="242"/>
      <c r="AW323" s="242"/>
      <c r="AX323" s="242"/>
      <c r="AY323" s="242"/>
      <c r="AZ323" s="242"/>
      <c r="BA323" s="242"/>
      <c r="BB323" s="242"/>
      <c r="BC323" s="242"/>
      <c r="BD323" s="242"/>
      <c r="BE323" s="242"/>
      <c r="BF323" s="242"/>
      <c r="BG323" s="242"/>
      <c r="BH323" s="242"/>
      <c r="BI323" s="242"/>
      <c r="BJ323" s="242"/>
      <c r="BK323" s="242"/>
      <c r="BL323" s="242"/>
      <c r="BM323" s="242"/>
      <c r="BN323" s="242"/>
      <c r="BO323" s="242"/>
      <c r="BP323" s="242"/>
      <c r="BQ323" s="242"/>
      <c r="BR323" s="242"/>
      <c r="BS323" s="242"/>
    </row>
    <row r="324" spans="2:71" ht="8.25" customHeight="1">
      <c r="B324" s="243"/>
      <c r="C324" s="253"/>
      <c r="D324" s="240"/>
      <c r="E324" s="237"/>
      <c r="F324" s="237"/>
      <c r="G324" s="237"/>
      <c r="H324" s="237"/>
      <c r="I324" s="237"/>
      <c r="J324" s="237"/>
      <c r="K324" s="237"/>
      <c r="L324" s="237"/>
      <c r="M324" s="237"/>
      <c r="N324" s="237"/>
      <c r="O324" s="237"/>
      <c r="P324" s="237"/>
      <c r="Q324" s="237"/>
      <c r="R324" s="237"/>
      <c r="S324" s="237"/>
      <c r="T324" s="237"/>
      <c r="U324" s="237"/>
      <c r="V324" s="237"/>
      <c r="W324" s="237"/>
      <c r="X324" s="237"/>
      <c r="Y324" s="237"/>
      <c r="Z324" s="237"/>
      <c r="AA324" s="241"/>
      <c r="AB324" s="242"/>
      <c r="AC324" s="242"/>
      <c r="AD324" s="242"/>
      <c r="AE324" s="242"/>
      <c r="AF324" s="242"/>
      <c r="AG324" s="242"/>
      <c r="AH324" s="242"/>
      <c r="AI324" s="242"/>
      <c r="AJ324" s="242"/>
      <c r="AK324" s="242"/>
      <c r="AL324" s="242"/>
      <c r="AM324" s="242"/>
      <c r="AN324" s="242"/>
      <c r="AO324" s="242"/>
      <c r="AP324" s="242"/>
      <c r="AQ324" s="242"/>
      <c r="AR324" s="242"/>
      <c r="AS324" s="242"/>
      <c r="AT324" s="242"/>
      <c r="AU324" s="242"/>
      <c r="AV324" s="242"/>
      <c r="AW324" s="242"/>
      <c r="AX324" s="242"/>
      <c r="AY324" s="242"/>
      <c r="AZ324" s="242"/>
      <c r="BA324" s="242"/>
      <c r="BB324" s="242"/>
      <c r="BC324" s="242"/>
      <c r="BD324" s="242"/>
      <c r="BE324" s="242"/>
      <c r="BF324" s="242"/>
      <c r="BG324" s="242"/>
      <c r="BH324" s="242"/>
      <c r="BI324" s="242"/>
      <c r="BJ324" s="242"/>
      <c r="BK324" s="242"/>
      <c r="BL324" s="242"/>
      <c r="BM324" s="242"/>
      <c r="BN324" s="242"/>
      <c r="BO324" s="242"/>
      <c r="BP324" s="242"/>
      <c r="BQ324" s="242"/>
      <c r="BR324" s="242"/>
      <c r="BS324" s="242"/>
    </row>
    <row r="325" spans="2:27" s="254" customFormat="1" ht="15" customHeight="1">
      <c r="B325" s="1284" t="s">
        <v>997</v>
      </c>
      <c r="C325" s="1285"/>
      <c r="D325" s="249">
        <v>1372</v>
      </c>
      <c r="E325" s="250">
        <v>95520</v>
      </c>
      <c r="F325" s="93">
        <v>1272</v>
      </c>
      <c r="G325" s="93">
        <v>79650</v>
      </c>
      <c r="H325" s="93">
        <v>254</v>
      </c>
      <c r="I325" s="250">
        <v>4004</v>
      </c>
      <c r="J325" s="93">
        <v>128</v>
      </c>
      <c r="K325" s="93">
        <v>1942</v>
      </c>
      <c r="L325" s="93">
        <v>140</v>
      </c>
      <c r="M325" s="93">
        <v>2062</v>
      </c>
      <c r="N325" s="93">
        <v>0</v>
      </c>
      <c r="O325" s="93">
        <v>0</v>
      </c>
      <c r="P325" s="93">
        <v>1347</v>
      </c>
      <c r="Q325" s="250">
        <v>11866</v>
      </c>
      <c r="R325" s="93">
        <v>1337</v>
      </c>
      <c r="S325" s="93">
        <v>9141</v>
      </c>
      <c r="T325" s="93">
        <v>7</v>
      </c>
      <c r="U325" s="250">
        <v>77</v>
      </c>
      <c r="V325" s="93">
        <v>19</v>
      </c>
      <c r="W325" s="93">
        <v>248</v>
      </c>
      <c r="X325" s="93">
        <v>897</v>
      </c>
      <c r="Y325" s="93">
        <v>10324</v>
      </c>
      <c r="Z325" s="250">
        <v>333</v>
      </c>
      <c r="AA325" s="251">
        <v>2477</v>
      </c>
    </row>
    <row r="326" spans="2:71" ht="15" customHeight="1">
      <c r="B326" s="243"/>
      <c r="C326" s="253" t="s">
        <v>1152</v>
      </c>
      <c r="D326" s="240">
        <v>598</v>
      </c>
      <c r="E326" s="237">
        <v>17194</v>
      </c>
      <c r="F326" s="237">
        <v>500</v>
      </c>
      <c r="G326" s="237">
        <v>12311</v>
      </c>
      <c r="H326" s="237">
        <v>28</v>
      </c>
      <c r="I326" s="237">
        <v>246</v>
      </c>
      <c r="J326" s="237">
        <v>14</v>
      </c>
      <c r="K326" s="237">
        <v>142</v>
      </c>
      <c r="L326" s="237">
        <v>15</v>
      </c>
      <c r="M326" s="237">
        <v>104</v>
      </c>
      <c r="N326" s="100">
        <v>0</v>
      </c>
      <c r="O326" s="100">
        <v>0</v>
      </c>
      <c r="P326" s="237">
        <v>576</v>
      </c>
      <c r="Q326" s="237">
        <v>4637</v>
      </c>
      <c r="R326" s="237">
        <v>568</v>
      </c>
      <c r="S326" s="237">
        <v>3497</v>
      </c>
      <c r="T326" s="237">
        <v>0</v>
      </c>
      <c r="U326" s="237">
        <v>0</v>
      </c>
      <c r="V326" s="237">
        <v>0</v>
      </c>
      <c r="W326" s="237">
        <v>0</v>
      </c>
      <c r="X326" s="237">
        <v>246</v>
      </c>
      <c r="Y326" s="237">
        <v>986</v>
      </c>
      <c r="Z326" s="237">
        <v>180</v>
      </c>
      <c r="AA326" s="241">
        <v>1140</v>
      </c>
      <c r="AB326" s="242"/>
      <c r="AC326" s="242"/>
      <c r="AD326" s="242"/>
      <c r="AE326" s="242"/>
      <c r="AF326" s="242"/>
      <c r="AG326" s="242"/>
      <c r="AH326" s="242"/>
      <c r="AI326" s="242"/>
      <c r="AJ326" s="242"/>
      <c r="AK326" s="242"/>
      <c r="AL326" s="242"/>
      <c r="AM326" s="242"/>
      <c r="AN326" s="242"/>
      <c r="AO326" s="242"/>
      <c r="AP326" s="242"/>
      <c r="AQ326" s="242"/>
      <c r="AR326" s="242"/>
      <c r="AS326" s="242"/>
      <c r="AT326" s="242"/>
      <c r="AU326" s="242"/>
      <c r="AV326" s="242"/>
      <c r="AW326" s="242"/>
      <c r="AX326" s="242"/>
      <c r="AY326" s="242"/>
      <c r="AZ326" s="242"/>
      <c r="BA326" s="242"/>
      <c r="BB326" s="242"/>
      <c r="BC326" s="242"/>
      <c r="BD326" s="242"/>
      <c r="BE326" s="242"/>
      <c r="BF326" s="242"/>
      <c r="BG326" s="242"/>
      <c r="BH326" s="242"/>
      <c r="BI326" s="242"/>
      <c r="BJ326" s="242"/>
      <c r="BK326" s="242"/>
      <c r="BL326" s="242"/>
      <c r="BM326" s="242"/>
      <c r="BN326" s="242"/>
      <c r="BO326" s="242"/>
      <c r="BP326" s="242"/>
      <c r="BQ326" s="242"/>
      <c r="BR326" s="242"/>
      <c r="BS326" s="242"/>
    </row>
    <row r="327" spans="2:71" ht="15" customHeight="1">
      <c r="B327" s="243"/>
      <c r="C327" s="253" t="s">
        <v>1157</v>
      </c>
      <c r="D327" s="240">
        <v>444</v>
      </c>
      <c r="E327" s="237">
        <v>31726</v>
      </c>
      <c r="F327" s="237">
        <v>443</v>
      </c>
      <c r="G327" s="237">
        <v>27018</v>
      </c>
      <c r="H327" s="237">
        <v>85</v>
      </c>
      <c r="I327" s="237">
        <v>1185</v>
      </c>
      <c r="J327" s="237">
        <v>46</v>
      </c>
      <c r="K327" s="237">
        <v>805</v>
      </c>
      <c r="L327" s="237">
        <v>41</v>
      </c>
      <c r="M327" s="237">
        <v>380</v>
      </c>
      <c r="N327" s="100">
        <v>0</v>
      </c>
      <c r="O327" s="100">
        <v>0</v>
      </c>
      <c r="P327" s="237">
        <v>442</v>
      </c>
      <c r="Q327" s="237">
        <v>3523</v>
      </c>
      <c r="R327" s="237">
        <v>440</v>
      </c>
      <c r="S327" s="237">
        <v>2698</v>
      </c>
      <c r="T327" s="237">
        <v>0</v>
      </c>
      <c r="U327" s="237">
        <v>0</v>
      </c>
      <c r="V327" s="237">
        <v>1</v>
      </c>
      <c r="W327" s="237">
        <v>20</v>
      </c>
      <c r="X327" s="237">
        <v>352</v>
      </c>
      <c r="Y327" s="237">
        <v>3176</v>
      </c>
      <c r="Z327" s="237">
        <v>103</v>
      </c>
      <c r="AA327" s="241">
        <v>805</v>
      </c>
      <c r="AB327" s="242"/>
      <c r="AC327" s="242"/>
      <c r="AD327" s="242"/>
      <c r="AE327" s="242"/>
      <c r="AF327" s="242"/>
      <c r="AG327" s="242"/>
      <c r="AH327" s="242"/>
      <c r="AI327" s="242"/>
      <c r="AJ327" s="242"/>
      <c r="AK327" s="242"/>
      <c r="AL327" s="242"/>
      <c r="AM327" s="242"/>
      <c r="AN327" s="242"/>
      <c r="AO327" s="242"/>
      <c r="AP327" s="242"/>
      <c r="AQ327" s="242"/>
      <c r="AR327" s="242"/>
      <c r="AS327" s="242"/>
      <c r="AT327" s="242"/>
      <c r="AU327" s="242"/>
      <c r="AV327" s="242"/>
      <c r="AW327" s="242"/>
      <c r="AX327" s="242"/>
      <c r="AY327" s="242"/>
      <c r="AZ327" s="242"/>
      <c r="BA327" s="242"/>
      <c r="BB327" s="242"/>
      <c r="BC327" s="242"/>
      <c r="BD327" s="242"/>
      <c r="BE327" s="242"/>
      <c r="BF327" s="242"/>
      <c r="BG327" s="242"/>
      <c r="BH327" s="242"/>
      <c r="BI327" s="242"/>
      <c r="BJ327" s="242"/>
      <c r="BK327" s="242"/>
      <c r="BL327" s="242"/>
      <c r="BM327" s="242"/>
      <c r="BN327" s="242"/>
      <c r="BO327" s="242"/>
      <c r="BP327" s="242"/>
      <c r="BQ327" s="242"/>
      <c r="BR327" s="242"/>
      <c r="BS327" s="242"/>
    </row>
    <row r="328" spans="2:71" ht="15" customHeight="1">
      <c r="B328" s="243"/>
      <c r="C328" s="253" t="s">
        <v>1158</v>
      </c>
      <c r="D328" s="240">
        <v>303</v>
      </c>
      <c r="E328" s="237">
        <v>40819</v>
      </c>
      <c r="F328" s="237">
        <v>303</v>
      </c>
      <c r="G328" s="237">
        <v>35379</v>
      </c>
      <c r="H328" s="237">
        <v>125</v>
      </c>
      <c r="I328" s="237">
        <v>2123</v>
      </c>
      <c r="J328" s="237">
        <v>64</v>
      </c>
      <c r="K328" s="237">
        <v>886</v>
      </c>
      <c r="L328" s="237">
        <v>71</v>
      </c>
      <c r="M328" s="237">
        <v>1237</v>
      </c>
      <c r="N328" s="100">
        <v>0</v>
      </c>
      <c r="O328" s="100">
        <v>0</v>
      </c>
      <c r="P328" s="237">
        <v>303</v>
      </c>
      <c r="Q328" s="237">
        <v>3317</v>
      </c>
      <c r="R328" s="237">
        <v>303</v>
      </c>
      <c r="S328" s="237">
        <v>2606</v>
      </c>
      <c r="T328" s="237">
        <v>6</v>
      </c>
      <c r="U328" s="237">
        <v>37</v>
      </c>
      <c r="V328" s="237">
        <v>16</v>
      </c>
      <c r="W328" s="237">
        <v>205</v>
      </c>
      <c r="X328" s="237">
        <v>275</v>
      </c>
      <c r="Y328" s="237">
        <v>5482</v>
      </c>
      <c r="Z328" s="237">
        <v>47</v>
      </c>
      <c r="AA328" s="241">
        <v>506</v>
      </c>
      <c r="AB328" s="242"/>
      <c r="AC328" s="242"/>
      <c r="AD328" s="242"/>
      <c r="AE328" s="242"/>
      <c r="AF328" s="242"/>
      <c r="AG328" s="242"/>
      <c r="AH328" s="242"/>
      <c r="AI328" s="242"/>
      <c r="AJ328" s="242"/>
      <c r="AK328" s="242"/>
      <c r="AL328" s="242"/>
      <c r="AM328" s="242"/>
      <c r="AN328" s="242"/>
      <c r="AO328" s="242"/>
      <c r="AP328" s="242"/>
      <c r="AQ328" s="242"/>
      <c r="AR328" s="242"/>
      <c r="AS328" s="242"/>
      <c r="AT328" s="242"/>
      <c r="AU328" s="242"/>
      <c r="AV328" s="242"/>
      <c r="AW328" s="242"/>
      <c r="AX328" s="242"/>
      <c r="AY328" s="242"/>
      <c r="AZ328" s="242"/>
      <c r="BA328" s="242"/>
      <c r="BB328" s="242"/>
      <c r="BC328" s="242"/>
      <c r="BD328" s="242"/>
      <c r="BE328" s="242"/>
      <c r="BF328" s="242"/>
      <c r="BG328" s="242"/>
      <c r="BH328" s="242"/>
      <c r="BI328" s="242"/>
      <c r="BJ328" s="242"/>
      <c r="BK328" s="242"/>
      <c r="BL328" s="242"/>
      <c r="BM328" s="242"/>
      <c r="BN328" s="242"/>
      <c r="BO328" s="242"/>
      <c r="BP328" s="242"/>
      <c r="BQ328" s="242"/>
      <c r="BR328" s="242"/>
      <c r="BS328" s="242"/>
    </row>
    <row r="329" spans="2:71" ht="15" customHeight="1">
      <c r="B329" s="243"/>
      <c r="C329" s="253" t="s">
        <v>1159</v>
      </c>
      <c r="D329" s="240">
        <v>24</v>
      </c>
      <c r="E329" s="237">
        <v>5465</v>
      </c>
      <c r="F329" s="237">
        <v>24</v>
      </c>
      <c r="G329" s="237">
        <v>4725</v>
      </c>
      <c r="H329" s="237">
        <v>14</v>
      </c>
      <c r="I329" s="237">
        <v>366</v>
      </c>
      <c r="J329" s="237">
        <v>3</v>
      </c>
      <c r="K329" s="237">
        <v>29</v>
      </c>
      <c r="L329" s="237">
        <v>12</v>
      </c>
      <c r="M329" s="237">
        <v>337</v>
      </c>
      <c r="N329" s="100">
        <v>0</v>
      </c>
      <c r="O329" s="100">
        <v>0</v>
      </c>
      <c r="P329" s="237">
        <v>24</v>
      </c>
      <c r="Q329" s="237">
        <v>374</v>
      </c>
      <c r="R329" s="237">
        <v>24</v>
      </c>
      <c r="S329" s="237">
        <v>334</v>
      </c>
      <c r="T329" s="237">
        <v>1</v>
      </c>
      <c r="U329" s="237">
        <v>40</v>
      </c>
      <c r="V329" s="237">
        <v>2</v>
      </c>
      <c r="W329" s="237">
        <v>23</v>
      </c>
      <c r="X329" s="237">
        <v>23</v>
      </c>
      <c r="Y329" s="237">
        <v>629</v>
      </c>
      <c r="Z329" s="237">
        <v>2</v>
      </c>
      <c r="AA329" s="241">
        <v>17</v>
      </c>
      <c r="AB329" s="242"/>
      <c r="AC329" s="242"/>
      <c r="AD329" s="242"/>
      <c r="AE329" s="242"/>
      <c r="AF329" s="242"/>
      <c r="AG329" s="242"/>
      <c r="AH329" s="242"/>
      <c r="AI329" s="242"/>
      <c r="AJ329" s="242"/>
      <c r="AK329" s="242"/>
      <c r="AL329" s="242"/>
      <c r="AM329" s="242"/>
      <c r="AN329" s="242"/>
      <c r="AO329" s="242"/>
      <c r="AP329" s="242"/>
      <c r="AQ329" s="242"/>
      <c r="AR329" s="242"/>
      <c r="AS329" s="242"/>
      <c r="AT329" s="242"/>
      <c r="AU329" s="242"/>
      <c r="AV329" s="242"/>
      <c r="AW329" s="242"/>
      <c r="AX329" s="242"/>
      <c r="AY329" s="242"/>
      <c r="AZ329" s="242"/>
      <c r="BA329" s="242"/>
      <c r="BB329" s="242"/>
      <c r="BC329" s="242"/>
      <c r="BD329" s="242"/>
      <c r="BE329" s="242"/>
      <c r="BF329" s="242"/>
      <c r="BG329" s="242"/>
      <c r="BH329" s="242"/>
      <c r="BI329" s="242"/>
      <c r="BJ329" s="242"/>
      <c r="BK329" s="242"/>
      <c r="BL329" s="242"/>
      <c r="BM329" s="242"/>
      <c r="BN329" s="242"/>
      <c r="BO329" s="242"/>
      <c r="BP329" s="242"/>
      <c r="BQ329" s="242"/>
      <c r="BR329" s="242"/>
      <c r="BS329" s="242"/>
    </row>
    <row r="330" spans="2:71" ht="15" customHeight="1">
      <c r="B330" s="243"/>
      <c r="C330" s="253" t="s">
        <v>1156</v>
      </c>
      <c r="D330" s="240">
        <v>1</v>
      </c>
      <c r="E330" s="237">
        <v>302</v>
      </c>
      <c r="F330" s="237">
        <v>1</v>
      </c>
      <c r="G330" s="237">
        <v>210</v>
      </c>
      <c r="H330" s="100">
        <v>1</v>
      </c>
      <c r="I330" s="100">
        <v>80</v>
      </c>
      <c r="J330" s="100">
        <v>1</v>
      </c>
      <c r="K330" s="100">
        <v>80</v>
      </c>
      <c r="L330" s="100">
        <v>0</v>
      </c>
      <c r="M330" s="237">
        <v>0</v>
      </c>
      <c r="N330" s="100">
        <v>0</v>
      </c>
      <c r="O330" s="100">
        <v>0</v>
      </c>
      <c r="P330" s="237">
        <v>1</v>
      </c>
      <c r="Q330" s="237">
        <v>12</v>
      </c>
      <c r="R330" s="237">
        <v>1</v>
      </c>
      <c r="S330" s="237">
        <v>3</v>
      </c>
      <c r="T330" s="237">
        <v>0</v>
      </c>
      <c r="U330" s="237">
        <v>0</v>
      </c>
      <c r="V330" s="237">
        <v>0</v>
      </c>
      <c r="W330" s="237">
        <v>0</v>
      </c>
      <c r="X330" s="237">
        <v>1</v>
      </c>
      <c r="Y330" s="237">
        <v>51</v>
      </c>
      <c r="Z330" s="237">
        <v>1</v>
      </c>
      <c r="AA330" s="241">
        <v>9</v>
      </c>
      <c r="AB330" s="242"/>
      <c r="AC330" s="242"/>
      <c r="AD330" s="242"/>
      <c r="AE330" s="242"/>
      <c r="AF330" s="242"/>
      <c r="AG330" s="242"/>
      <c r="AH330" s="242"/>
      <c r="AI330" s="242"/>
      <c r="AJ330" s="242"/>
      <c r="AK330" s="242"/>
      <c r="AL330" s="242"/>
      <c r="AM330" s="242"/>
      <c r="AN330" s="242"/>
      <c r="AO330" s="242"/>
      <c r="AP330" s="242"/>
      <c r="AQ330" s="242"/>
      <c r="AR330" s="242"/>
      <c r="AS330" s="242"/>
      <c r="AT330" s="242"/>
      <c r="AU330" s="242"/>
      <c r="AV330" s="242"/>
      <c r="AW330" s="242"/>
      <c r="AX330" s="242"/>
      <c r="AY330" s="242"/>
      <c r="AZ330" s="242"/>
      <c r="BA330" s="242"/>
      <c r="BB330" s="242"/>
      <c r="BC330" s="242"/>
      <c r="BD330" s="242"/>
      <c r="BE330" s="242"/>
      <c r="BF330" s="242"/>
      <c r="BG330" s="242"/>
      <c r="BH330" s="242"/>
      <c r="BI330" s="242"/>
      <c r="BJ330" s="242"/>
      <c r="BK330" s="242"/>
      <c r="BL330" s="242"/>
      <c r="BM330" s="242"/>
      <c r="BN330" s="242"/>
      <c r="BO330" s="242"/>
      <c r="BP330" s="242"/>
      <c r="BQ330" s="242"/>
      <c r="BR330" s="242"/>
      <c r="BS330" s="242"/>
    </row>
    <row r="331" spans="2:71" ht="8.25" customHeight="1">
      <c r="B331" s="243"/>
      <c r="C331" s="253"/>
      <c r="D331" s="240"/>
      <c r="E331" s="237"/>
      <c r="F331" s="237"/>
      <c r="G331" s="237"/>
      <c r="H331" s="237"/>
      <c r="I331" s="237"/>
      <c r="J331" s="237"/>
      <c r="K331" s="237"/>
      <c r="L331" s="237"/>
      <c r="M331" s="237"/>
      <c r="N331" s="237"/>
      <c r="O331" s="237"/>
      <c r="P331" s="237"/>
      <c r="Q331" s="237"/>
      <c r="R331" s="237"/>
      <c r="S331" s="237"/>
      <c r="T331" s="237"/>
      <c r="U331" s="237"/>
      <c r="V331" s="237"/>
      <c r="W331" s="237"/>
      <c r="X331" s="237"/>
      <c r="Y331" s="237"/>
      <c r="Z331" s="237"/>
      <c r="AA331" s="241"/>
      <c r="AB331" s="242"/>
      <c r="AC331" s="242"/>
      <c r="AD331" s="242"/>
      <c r="AE331" s="242"/>
      <c r="AF331" s="242"/>
      <c r="AG331" s="242"/>
      <c r="AH331" s="242"/>
      <c r="AI331" s="242"/>
      <c r="AJ331" s="242"/>
      <c r="AK331" s="242"/>
      <c r="AL331" s="242"/>
      <c r="AM331" s="242"/>
      <c r="AN331" s="242"/>
      <c r="AO331" s="242"/>
      <c r="AP331" s="242"/>
      <c r="AQ331" s="242"/>
      <c r="AR331" s="242"/>
      <c r="AS331" s="242"/>
      <c r="AT331" s="242"/>
      <c r="AU331" s="242"/>
      <c r="AV331" s="242"/>
      <c r="AW331" s="242"/>
      <c r="AX331" s="242"/>
      <c r="AY331" s="242"/>
      <c r="AZ331" s="242"/>
      <c r="BA331" s="242"/>
      <c r="BB331" s="242"/>
      <c r="BC331" s="242"/>
      <c r="BD331" s="242"/>
      <c r="BE331" s="242"/>
      <c r="BF331" s="242"/>
      <c r="BG331" s="242"/>
      <c r="BH331" s="242"/>
      <c r="BI331" s="242"/>
      <c r="BJ331" s="242"/>
      <c r="BK331" s="242"/>
      <c r="BL331" s="242"/>
      <c r="BM331" s="242"/>
      <c r="BN331" s="242"/>
      <c r="BO331" s="242"/>
      <c r="BP331" s="242"/>
      <c r="BQ331" s="242"/>
      <c r="BR331" s="242"/>
      <c r="BS331" s="242"/>
    </row>
    <row r="332" spans="2:27" s="254" customFormat="1" ht="15" customHeight="1">
      <c r="B332" s="1284" t="s">
        <v>998</v>
      </c>
      <c r="C332" s="1285"/>
      <c r="D332" s="249">
        <v>2788</v>
      </c>
      <c r="E332" s="250">
        <v>393287</v>
      </c>
      <c r="F332" s="93">
        <v>2410</v>
      </c>
      <c r="G332" s="93">
        <v>311817</v>
      </c>
      <c r="H332" s="93">
        <v>706</v>
      </c>
      <c r="I332" s="250">
        <v>21832</v>
      </c>
      <c r="J332" s="93">
        <v>624</v>
      </c>
      <c r="K332" s="93">
        <v>16682</v>
      </c>
      <c r="L332" s="93">
        <v>99</v>
      </c>
      <c r="M332" s="93">
        <v>4966</v>
      </c>
      <c r="N332" s="93">
        <v>17</v>
      </c>
      <c r="O332" s="93">
        <v>184</v>
      </c>
      <c r="P332" s="93">
        <v>2653</v>
      </c>
      <c r="Q332" s="250">
        <v>59638</v>
      </c>
      <c r="R332" s="93">
        <v>2618</v>
      </c>
      <c r="S332" s="93">
        <v>47821</v>
      </c>
      <c r="T332" s="93">
        <v>40</v>
      </c>
      <c r="U332" s="250">
        <v>1055</v>
      </c>
      <c r="V332" s="93">
        <v>60</v>
      </c>
      <c r="W332" s="93">
        <v>3118</v>
      </c>
      <c r="X332" s="93">
        <v>1299</v>
      </c>
      <c r="Y332" s="93">
        <v>30212</v>
      </c>
      <c r="Z332" s="250">
        <v>540</v>
      </c>
      <c r="AA332" s="251">
        <v>8699</v>
      </c>
    </row>
    <row r="333" spans="2:71" ht="15" customHeight="1">
      <c r="B333" s="243"/>
      <c r="C333" s="253" t="s">
        <v>1152</v>
      </c>
      <c r="D333" s="240">
        <v>721</v>
      </c>
      <c r="E333" s="237">
        <v>19707</v>
      </c>
      <c r="F333" s="237">
        <v>483</v>
      </c>
      <c r="G333" s="237">
        <v>10556</v>
      </c>
      <c r="H333" s="237">
        <v>80</v>
      </c>
      <c r="I333" s="237">
        <v>1020</v>
      </c>
      <c r="J333" s="237">
        <v>76</v>
      </c>
      <c r="K333" s="237">
        <v>938</v>
      </c>
      <c r="L333" s="237">
        <v>5</v>
      </c>
      <c r="M333" s="237">
        <v>82</v>
      </c>
      <c r="N333" s="237">
        <v>0</v>
      </c>
      <c r="O333" s="237">
        <v>0</v>
      </c>
      <c r="P333" s="237">
        <v>631</v>
      </c>
      <c r="Q333" s="237">
        <v>8131</v>
      </c>
      <c r="R333" s="237">
        <v>613</v>
      </c>
      <c r="S333" s="237">
        <v>6931</v>
      </c>
      <c r="T333" s="237">
        <v>1</v>
      </c>
      <c r="U333" s="100">
        <v>5</v>
      </c>
      <c r="V333" s="237">
        <v>3</v>
      </c>
      <c r="W333" s="237">
        <v>54</v>
      </c>
      <c r="X333" s="237">
        <v>118</v>
      </c>
      <c r="Y333" s="237">
        <v>656</v>
      </c>
      <c r="Z333" s="237">
        <v>121</v>
      </c>
      <c r="AA333" s="241">
        <v>1146</v>
      </c>
      <c r="AB333" s="242"/>
      <c r="AC333" s="242"/>
      <c r="AD333" s="242"/>
      <c r="AE333" s="242"/>
      <c r="AF333" s="242"/>
      <c r="AG333" s="242"/>
      <c r="AH333" s="242"/>
      <c r="AI333" s="242"/>
      <c r="AJ333" s="242"/>
      <c r="AK333" s="242"/>
      <c r="AL333" s="242"/>
      <c r="AM333" s="242"/>
      <c r="AN333" s="242"/>
      <c r="AO333" s="242"/>
      <c r="AP333" s="242"/>
      <c r="AQ333" s="242"/>
      <c r="AR333" s="242"/>
      <c r="AS333" s="242"/>
      <c r="AT333" s="242"/>
      <c r="AU333" s="242"/>
      <c r="AV333" s="242"/>
      <c r="AW333" s="242"/>
      <c r="AX333" s="242"/>
      <c r="AY333" s="242"/>
      <c r="AZ333" s="242"/>
      <c r="BA333" s="242"/>
      <c r="BB333" s="242"/>
      <c r="BC333" s="242"/>
      <c r="BD333" s="242"/>
      <c r="BE333" s="242"/>
      <c r="BF333" s="242"/>
      <c r="BG333" s="242"/>
      <c r="BH333" s="242"/>
      <c r="BI333" s="242"/>
      <c r="BJ333" s="242"/>
      <c r="BK333" s="242"/>
      <c r="BL333" s="242"/>
      <c r="BM333" s="242"/>
      <c r="BN333" s="242"/>
      <c r="BO333" s="242"/>
      <c r="BP333" s="242"/>
      <c r="BQ333" s="242"/>
      <c r="BR333" s="242"/>
      <c r="BS333" s="242"/>
    </row>
    <row r="334" spans="2:71" ht="15" customHeight="1">
      <c r="B334" s="243"/>
      <c r="C334" s="253" t="s">
        <v>1157</v>
      </c>
      <c r="D334" s="240">
        <v>568</v>
      </c>
      <c r="E334" s="237">
        <v>40693</v>
      </c>
      <c r="F334" s="237">
        <v>533</v>
      </c>
      <c r="G334" s="237">
        <v>26955</v>
      </c>
      <c r="H334" s="237">
        <v>123</v>
      </c>
      <c r="I334" s="237">
        <v>2740</v>
      </c>
      <c r="J334" s="237">
        <v>106</v>
      </c>
      <c r="K334" s="237">
        <v>2255</v>
      </c>
      <c r="L334" s="237">
        <v>19</v>
      </c>
      <c r="M334" s="237">
        <v>450</v>
      </c>
      <c r="N334" s="237">
        <v>3</v>
      </c>
      <c r="O334" s="237">
        <v>35</v>
      </c>
      <c r="P334" s="237">
        <v>545</v>
      </c>
      <c r="Q334" s="237">
        <v>10998</v>
      </c>
      <c r="R334" s="237">
        <v>541</v>
      </c>
      <c r="S334" s="237">
        <v>9455</v>
      </c>
      <c r="T334" s="237">
        <v>3</v>
      </c>
      <c r="U334" s="237">
        <v>32</v>
      </c>
      <c r="V334" s="237">
        <v>3</v>
      </c>
      <c r="W334" s="237">
        <v>27</v>
      </c>
      <c r="X334" s="237">
        <v>232</v>
      </c>
      <c r="Y334" s="237">
        <v>2581</v>
      </c>
      <c r="Z334" s="237">
        <v>94</v>
      </c>
      <c r="AA334" s="241">
        <v>1516</v>
      </c>
      <c r="AB334" s="242"/>
      <c r="AC334" s="242"/>
      <c r="AD334" s="242"/>
      <c r="AE334" s="242"/>
      <c r="AF334" s="242"/>
      <c r="AG334" s="242"/>
      <c r="AH334" s="242"/>
      <c r="AI334" s="242"/>
      <c r="AJ334" s="242"/>
      <c r="AK334" s="242"/>
      <c r="AL334" s="242"/>
      <c r="AM334" s="242"/>
      <c r="AN334" s="242"/>
      <c r="AO334" s="242"/>
      <c r="AP334" s="242"/>
      <c r="AQ334" s="242"/>
      <c r="AR334" s="242"/>
      <c r="AS334" s="242"/>
      <c r="AT334" s="242"/>
      <c r="AU334" s="242"/>
      <c r="AV334" s="242"/>
      <c r="AW334" s="242"/>
      <c r="AX334" s="242"/>
      <c r="AY334" s="242"/>
      <c r="AZ334" s="242"/>
      <c r="BA334" s="242"/>
      <c r="BB334" s="242"/>
      <c r="BC334" s="242"/>
      <c r="BD334" s="242"/>
      <c r="BE334" s="242"/>
      <c r="BF334" s="242"/>
      <c r="BG334" s="242"/>
      <c r="BH334" s="242"/>
      <c r="BI334" s="242"/>
      <c r="BJ334" s="242"/>
      <c r="BK334" s="242"/>
      <c r="BL334" s="242"/>
      <c r="BM334" s="242"/>
      <c r="BN334" s="242"/>
      <c r="BO334" s="242"/>
      <c r="BP334" s="242"/>
      <c r="BQ334" s="242"/>
      <c r="BR334" s="242"/>
      <c r="BS334" s="242"/>
    </row>
    <row r="335" spans="2:71" ht="15" customHeight="1">
      <c r="B335" s="243"/>
      <c r="C335" s="253" t="s">
        <v>1158</v>
      </c>
      <c r="D335" s="240">
        <v>710</v>
      </c>
      <c r="E335" s="237">
        <v>103519</v>
      </c>
      <c r="F335" s="237">
        <v>636</v>
      </c>
      <c r="G335" s="237">
        <v>72571</v>
      </c>
      <c r="H335" s="237">
        <v>239</v>
      </c>
      <c r="I335" s="237">
        <v>8722</v>
      </c>
      <c r="J335" s="237">
        <v>206</v>
      </c>
      <c r="K335" s="237">
        <v>6448</v>
      </c>
      <c r="L335" s="237">
        <v>43</v>
      </c>
      <c r="M335" s="237">
        <v>2233</v>
      </c>
      <c r="N335" s="237">
        <v>3</v>
      </c>
      <c r="O335" s="237">
        <v>41</v>
      </c>
      <c r="P335" s="237">
        <v>693</v>
      </c>
      <c r="Q335" s="237">
        <v>22226</v>
      </c>
      <c r="R335" s="237">
        <v>683</v>
      </c>
      <c r="S335" s="237">
        <v>17777</v>
      </c>
      <c r="T335" s="237">
        <v>14</v>
      </c>
      <c r="U335" s="237">
        <v>310</v>
      </c>
      <c r="V335" s="237">
        <v>31</v>
      </c>
      <c r="W335" s="237">
        <v>969</v>
      </c>
      <c r="X335" s="237">
        <v>380</v>
      </c>
      <c r="Y335" s="237">
        <v>6237</v>
      </c>
      <c r="Z335" s="237">
        <v>158</v>
      </c>
      <c r="AA335" s="241">
        <v>3480</v>
      </c>
      <c r="AB335" s="242"/>
      <c r="AC335" s="242"/>
      <c r="AD335" s="242"/>
      <c r="AE335" s="242"/>
      <c r="AF335" s="242"/>
      <c r="AG335" s="242"/>
      <c r="AH335" s="242"/>
      <c r="AI335" s="242"/>
      <c r="AJ335" s="242"/>
      <c r="AK335" s="242"/>
      <c r="AL335" s="242"/>
      <c r="AM335" s="242"/>
      <c r="AN335" s="242"/>
      <c r="AO335" s="242"/>
      <c r="AP335" s="242"/>
      <c r="AQ335" s="242"/>
      <c r="AR335" s="242"/>
      <c r="AS335" s="242"/>
      <c r="AT335" s="242"/>
      <c r="AU335" s="242"/>
      <c r="AV335" s="242"/>
      <c r="AW335" s="242"/>
      <c r="AX335" s="242"/>
      <c r="AY335" s="242"/>
      <c r="AZ335" s="242"/>
      <c r="BA335" s="242"/>
      <c r="BB335" s="242"/>
      <c r="BC335" s="242"/>
      <c r="BD335" s="242"/>
      <c r="BE335" s="242"/>
      <c r="BF335" s="242"/>
      <c r="BG335" s="242"/>
      <c r="BH335" s="242"/>
      <c r="BI335" s="242"/>
      <c r="BJ335" s="242"/>
      <c r="BK335" s="242"/>
      <c r="BL335" s="242"/>
      <c r="BM335" s="242"/>
      <c r="BN335" s="242"/>
      <c r="BO335" s="242"/>
      <c r="BP335" s="242"/>
      <c r="BQ335" s="242"/>
      <c r="BR335" s="242"/>
      <c r="BS335" s="242"/>
    </row>
    <row r="336" spans="2:71" ht="15" customHeight="1">
      <c r="B336" s="243"/>
      <c r="C336" s="253" t="s">
        <v>1159</v>
      </c>
      <c r="D336" s="240">
        <v>437</v>
      </c>
      <c r="E336" s="237">
        <v>106726</v>
      </c>
      <c r="F336" s="237">
        <v>425</v>
      </c>
      <c r="G336" s="237">
        <v>90545</v>
      </c>
      <c r="H336" s="237">
        <v>156</v>
      </c>
      <c r="I336" s="237">
        <v>5144</v>
      </c>
      <c r="J336" s="237">
        <v>143</v>
      </c>
      <c r="K336" s="237">
        <v>4084</v>
      </c>
      <c r="L336" s="237">
        <v>19</v>
      </c>
      <c r="M336" s="237">
        <v>1026</v>
      </c>
      <c r="N336" s="237">
        <v>3</v>
      </c>
      <c r="O336" s="237">
        <v>34</v>
      </c>
      <c r="P336" s="237">
        <v>434</v>
      </c>
      <c r="Q336" s="237">
        <v>11037</v>
      </c>
      <c r="R336" s="237">
        <v>431</v>
      </c>
      <c r="S336" s="237">
        <v>8749</v>
      </c>
      <c r="T336" s="237">
        <v>16</v>
      </c>
      <c r="U336" s="237">
        <v>633</v>
      </c>
      <c r="V336" s="237">
        <v>13</v>
      </c>
      <c r="W336" s="237">
        <v>688</v>
      </c>
      <c r="X336" s="237">
        <v>314</v>
      </c>
      <c r="Y336" s="237">
        <v>8917</v>
      </c>
      <c r="Z336" s="237">
        <v>87</v>
      </c>
      <c r="AA336" s="241">
        <v>1600</v>
      </c>
      <c r="AB336" s="242"/>
      <c r="AC336" s="242"/>
      <c r="AD336" s="242"/>
      <c r="AE336" s="242"/>
      <c r="AF336" s="242"/>
      <c r="AG336" s="242"/>
      <c r="AH336" s="242"/>
      <c r="AI336" s="242"/>
      <c r="AJ336" s="242"/>
      <c r="AK336" s="242"/>
      <c r="AL336" s="242"/>
      <c r="AM336" s="242"/>
      <c r="AN336" s="242"/>
      <c r="AO336" s="242"/>
      <c r="AP336" s="242"/>
      <c r="AQ336" s="242"/>
      <c r="AR336" s="242"/>
      <c r="AS336" s="242"/>
      <c r="AT336" s="242"/>
      <c r="AU336" s="242"/>
      <c r="AV336" s="242"/>
      <c r="AW336" s="242"/>
      <c r="AX336" s="242"/>
      <c r="AY336" s="242"/>
      <c r="AZ336" s="242"/>
      <c r="BA336" s="242"/>
      <c r="BB336" s="242"/>
      <c r="BC336" s="242"/>
      <c r="BD336" s="242"/>
      <c r="BE336" s="242"/>
      <c r="BF336" s="242"/>
      <c r="BG336" s="242"/>
      <c r="BH336" s="242"/>
      <c r="BI336" s="242"/>
      <c r="BJ336" s="242"/>
      <c r="BK336" s="242"/>
      <c r="BL336" s="242"/>
      <c r="BM336" s="242"/>
      <c r="BN336" s="242"/>
      <c r="BO336" s="242"/>
      <c r="BP336" s="242"/>
      <c r="BQ336" s="242"/>
      <c r="BR336" s="242"/>
      <c r="BS336" s="242"/>
    </row>
    <row r="337" spans="2:71" ht="15" customHeight="1">
      <c r="B337" s="243"/>
      <c r="C337" s="253" t="s">
        <v>1156</v>
      </c>
      <c r="D337" s="240">
        <v>333</v>
      </c>
      <c r="E337" s="237">
        <v>122542</v>
      </c>
      <c r="F337" s="237">
        <v>333</v>
      </c>
      <c r="G337" s="237">
        <v>111190</v>
      </c>
      <c r="H337" s="237">
        <v>107</v>
      </c>
      <c r="I337" s="237">
        <v>4201</v>
      </c>
      <c r="J337" s="237">
        <v>92</v>
      </c>
      <c r="K337" s="237">
        <v>2952</v>
      </c>
      <c r="L337" s="237">
        <v>13</v>
      </c>
      <c r="M337" s="237">
        <v>1175</v>
      </c>
      <c r="N337" s="237">
        <v>8</v>
      </c>
      <c r="O337" s="237">
        <v>74</v>
      </c>
      <c r="P337" s="237">
        <v>331</v>
      </c>
      <c r="Q337" s="237">
        <v>7151</v>
      </c>
      <c r="R337" s="237">
        <v>331</v>
      </c>
      <c r="S337" s="237">
        <v>4814</v>
      </c>
      <c r="T337" s="237">
        <v>6</v>
      </c>
      <c r="U337" s="237">
        <v>75</v>
      </c>
      <c r="V337" s="237">
        <v>10</v>
      </c>
      <c r="W337" s="237">
        <v>1380</v>
      </c>
      <c r="X337" s="237">
        <v>255</v>
      </c>
      <c r="Y337" s="237">
        <v>11821</v>
      </c>
      <c r="Z337" s="237">
        <v>80</v>
      </c>
      <c r="AA337" s="241">
        <v>957</v>
      </c>
      <c r="AB337" s="242"/>
      <c r="AC337" s="242"/>
      <c r="AD337" s="242"/>
      <c r="AE337" s="242"/>
      <c r="AF337" s="242"/>
      <c r="AG337" s="242"/>
      <c r="AH337" s="242"/>
      <c r="AI337" s="242"/>
      <c r="AJ337" s="242"/>
      <c r="AK337" s="242"/>
      <c r="AL337" s="242"/>
      <c r="AM337" s="242"/>
      <c r="AN337" s="242"/>
      <c r="AO337" s="242"/>
      <c r="AP337" s="242"/>
      <c r="AQ337" s="242"/>
      <c r="AR337" s="242"/>
      <c r="AS337" s="242"/>
      <c r="AT337" s="242"/>
      <c r="AU337" s="242"/>
      <c r="AV337" s="242"/>
      <c r="AW337" s="242"/>
      <c r="AX337" s="242"/>
      <c r="AY337" s="242"/>
      <c r="AZ337" s="242"/>
      <c r="BA337" s="242"/>
      <c r="BB337" s="242"/>
      <c r="BC337" s="242"/>
      <c r="BD337" s="242"/>
      <c r="BE337" s="242"/>
      <c r="BF337" s="242"/>
      <c r="BG337" s="242"/>
      <c r="BH337" s="242"/>
      <c r="BI337" s="242"/>
      <c r="BJ337" s="242"/>
      <c r="BK337" s="242"/>
      <c r="BL337" s="242"/>
      <c r="BM337" s="242"/>
      <c r="BN337" s="242"/>
      <c r="BO337" s="242"/>
      <c r="BP337" s="242"/>
      <c r="BQ337" s="242"/>
      <c r="BR337" s="242"/>
      <c r="BS337" s="242"/>
    </row>
    <row r="338" spans="2:71" ht="8.25" customHeight="1">
      <c r="B338" s="243"/>
      <c r="C338" s="253"/>
      <c r="D338" s="240"/>
      <c r="E338" s="237"/>
      <c r="F338" s="237"/>
      <c r="G338" s="237"/>
      <c r="H338" s="237"/>
      <c r="I338" s="237"/>
      <c r="J338" s="237"/>
      <c r="K338" s="237"/>
      <c r="L338" s="237"/>
      <c r="M338" s="237"/>
      <c r="N338" s="237"/>
      <c r="O338" s="237"/>
      <c r="P338" s="237"/>
      <c r="Q338" s="237"/>
      <c r="R338" s="237"/>
      <c r="S338" s="237"/>
      <c r="T338" s="237"/>
      <c r="U338" s="237"/>
      <c r="V338" s="237"/>
      <c r="W338" s="237"/>
      <c r="X338" s="237"/>
      <c r="Y338" s="237"/>
      <c r="Z338" s="237"/>
      <c r="AA338" s="241"/>
      <c r="AB338" s="242"/>
      <c r="AC338" s="242"/>
      <c r="AD338" s="242"/>
      <c r="AE338" s="242"/>
      <c r="AF338" s="242"/>
      <c r="AG338" s="242"/>
      <c r="AH338" s="242"/>
      <c r="AI338" s="242"/>
      <c r="AJ338" s="242"/>
      <c r="AK338" s="242"/>
      <c r="AL338" s="242"/>
      <c r="AM338" s="242"/>
      <c r="AN338" s="242"/>
      <c r="AO338" s="242"/>
      <c r="AP338" s="242"/>
      <c r="AQ338" s="242"/>
      <c r="AR338" s="242"/>
      <c r="AS338" s="242"/>
      <c r="AT338" s="242"/>
      <c r="AU338" s="242"/>
      <c r="AV338" s="242"/>
      <c r="AW338" s="242"/>
      <c r="AX338" s="242"/>
      <c r="AY338" s="242"/>
      <c r="AZ338" s="242"/>
      <c r="BA338" s="242"/>
      <c r="BB338" s="242"/>
      <c r="BC338" s="242"/>
      <c r="BD338" s="242"/>
      <c r="BE338" s="242"/>
      <c r="BF338" s="242"/>
      <c r="BG338" s="242"/>
      <c r="BH338" s="242"/>
      <c r="BI338" s="242"/>
      <c r="BJ338" s="242"/>
      <c r="BK338" s="242"/>
      <c r="BL338" s="242"/>
      <c r="BM338" s="242"/>
      <c r="BN338" s="242"/>
      <c r="BO338" s="242"/>
      <c r="BP338" s="242"/>
      <c r="BQ338" s="242"/>
      <c r="BR338" s="242"/>
      <c r="BS338" s="242"/>
    </row>
    <row r="339" spans="2:27" s="254" customFormat="1" ht="15" customHeight="1">
      <c r="B339" s="1284" t="s">
        <v>999</v>
      </c>
      <c r="C339" s="1285"/>
      <c r="D339" s="249">
        <v>1095</v>
      </c>
      <c r="E339" s="250">
        <v>144360</v>
      </c>
      <c r="F339" s="93">
        <v>1061</v>
      </c>
      <c r="G339" s="93">
        <v>126342</v>
      </c>
      <c r="H339" s="93">
        <v>147</v>
      </c>
      <c r="I339" s="250">
        <v>2415</v>
      </c>
      <c r="J339" s="93">
        <v>137</v>
      </c>
      <c r="K339" s="93">
        <v>2035</v>
      </c>
      <c r="L339" s="93">
        <v>10</v>
      </c>
      <c r="M339" s="93">
        <v>380</v>
      </c>
      <c r="N339" s="93">
        <v>0</v>
      </c>
      <c r="O339" s="93">
        <v>0</v>
      </c>
      <c r="P339" s="93">
        <v>1030</v>
      </c>
      <c r="Q339" s="250">
        <v>15596</v>
      </c>
      <c r="R339" s="93">
        <v>1017</v>
      </c>
      <c r="S339" s="93">
        <v>8853</v>
      </c>
      <c r="T339" s="93">
        <v>9</v>
      </c>
      <c r="U339" s="93">
        <v>893</v>
      </c>
      <c r="V339" s="93">
        <v>27</v>
      </c>
      <c r="W339" s="93">
        <v>4396</v>
      </c>
      <c r="X339" s="93">
        <v>755</v>
      </c>
      <c r="Y339" s="93">
        <v>14466</v>
      </c>
      <c r="Z339" s="250">
        <v>181</v>
      </c>
      <c r="AA339" s="251">
        <v>2347</v>
      </c>
    </row>
    <row r="340" spans="2:71" ht="15" customHeight="1">
      <c r="B340" s="243"/>
      <c r="C340" s="253" t="s">
        <v>1152</v>
      </c>
      <c r="D340" s="240">
        <v>285</v>
      </c>
      <c r="E340" s="237">
        <v>8208</v>
      </c>
      <c r="F340" s="237">
        <v>273</v>
      </c>
      <c r="G340" s="237">
        <v>6969</v>
      </c>
      <c r="H340" s="237">
        <v>13</v>
      </c>
      <c r="I340" s="237">
        <v>73</v>
      </c>
      <c r="J340" s="237">
        <v>13</v>
      </c>
      <c r="K340" s="237">
        <v>73</v>
      </c>
      <c r="L340" s="237">
        <v>0</v>
      </c>
      <c r="M340" s="237">
        <v>0</v>
      </c>
      <c r="N340" s="100">
        <v>0</v>
      </c>
      <c r="O340" s="100">
        <v>0</v>
      </c>
      <c r="P340" s="237">
        <v>242</v>
      </c>
      <c r="Q340" s="237">
        <v>1166</v>
      </c>
      <c r="R340" s="237">
        <v>235</v>
      </c>
      <c r="S340" s="237">
        <v>1015</v>
      </c>
      <c r="T340" s="237">
        <v>0</v>
      </c>
      <c r="U340" s="237">
        <v>0</v>
      </c>
      <c r="V340" s="237">
        <v>0</v>
      </c>
      <c r="W340" s="237">
        <v>0</v>
      </c>
      <c r="X340" s="237">
        <v>111</v>
      </c>
      <c r="Y340" s="237">
        <v>659</v>
      </c>
      <c r="Z340" s="237">
        <v>36</v>
      </c>
      <c r="AA340" s="241">
        <v>151</v>
      </c>
      <c r="AB340" s="242"/>
      <c r="AC340" s="242"/>
      <c r="AD340" s="242"/>
      <c r="AE340" s="242"/>
      <c r="AF340" s="242"/>
      <c r="AG340" s="242"/>
      <c r="AH340" s="242"/>
      <c r="AI340" s="242"/>
      <c r="AJ340" s="242"/>
      <c r="AK340" s="242"/>
      <c r="AL340" s="242"/>
      <c r="AM340" s="242"/>
      <c r="AN340" s="242"/>
      <c r="AO340" s="242"/>
      <c r="AP340" s="242"/>
      <c r="AQ340" s="242"/>
      <c r="AR340" s="242"/>
      <c r="AS340" s="242"/>
      <c r="AT340" s="242"/>
      <c r="AU340" s="242"/>
      <c r="AV340" s="242"/>
      <c r="AW340" s="242"/>
      <c r="AX340" s="242"/>
      <c r="AY340" s="242"/>
      <c r="AZ340" s="242"/>
      <c r="BA340" s="242"/>
      <c r="BB340" s="242"/>
      <c r="BC340" s="242"/>
      <c r="BD340" s="242"/>
      <c r="BE340" s="242"/>
      <c r="BF340" s="242"/>
      <c r="BG340" s="242"/>
      <c r="BH340" s="242"/>
      <c r="BI340" s="242"/>
      <c r="BJ340" s="242"/>
      <c r="BK340" s="242"/>
      <c r="BL340" s="242"/>
      <c r="BM340" s="242"/>
      <c r="BN340" s="242"/>
      <c r="BO340" s="242"/>
      <c r="BP340" s="242"/>
      <c r="BQ340" s="242"/>
      <c r="BR340" s="242"/>
      <c r="BS340" s="242"/>
    </row>
    <row r="341" spans="2:71" ht="15" customHeight="1">
      <c r="B341" s="243"/>
      <c r="C341" s="253" t="s">
        <v>1157</v>
      </c>
      <c r="D341" s="240">
        <v>247</v>
      </c>
      <c r="E341" s="237">
        <v>17769</v>
      </c>
      <c r="F341" s="237">
        <v>237</v>
      </c>
      <c r="G341" s="237">
        <v>14887</v>
      </c>
      <c r="H341" s="237">
        <v>34</v>
      </c>
      <c r="I341" s="237">
        <v>708</v>
      </c>
      <c r="J341" s="237">
        <v>32</v>
      </c>
      <c r="K341" s="237">
        <v>648</v>
      </c>
      <c r="L341" s="237">
        <v>2</v>
      </c>
      <c r="M341" s="237">
        <v>60</v>
      </c>
      <c r="N341" s="100">
        <v>0</v>
      </c>
      <c r="O341" s="100">
        <v>0</v>
      </c>
      <c r="P341" s="237">
        <v>233</v>
      </c>
      <c r="Q341" s="237">
        <v>2174</v>
      </c>
      <c r="R341" s="237">
        <v>231</v>
      </c>
      <c r="S341" s="237">
        <v>1582</v>
      </c>
      <c r="T341" s="237">
        <v>1</v>
      </c>
      <c r="U341" s="237">
        <v>5</v>
      </c>
      <c r="V341" s="237">
        <v>5</v>
      </c>
      <c r="W341" s="237">
        <v>161</v>
      </c>
      <c r="X341" s="237">
        <v>174</v>
      </c>
      <c r="Y341" s="237">
        <v>1889</v>
      </c>
      <c r="Z341" s="237">
        <v>44</v>
      </c>
      <c r="AA341" s="241">
        <v>431</v>
      </c>
      <c r="AB341" s="242"/>
      <c r="AC341" s="242"/>
      <c r="AD341" s="242"/>
      <c r="AE341" s="242"/>
      <c r="AF341" s="242"/>
      <c r="AG341" s="242"/>
      <c r="AH341" s="242"/>
      <c r="AI341" s="242"/>
      <c r="AJ341" s="242"/>
      <c r="AK341" s="242"/>
      <c r="AL341" s="242"/>
      <c r="AM341" s="242"/>
      <c r="AN341" s="242"/>
      <c r="AO341" s="242"/>
      <c r="AP341" s="242"/>
      <c r="AQ341" s="242"/>
      <c r="AR341" s="242"/>
      <c r="AS341" s="242"/>
      <c r="AT341" s="242"/>
      <c r="AU341" s="242"/>
      <c r="AV341" s="242"/>
      <c r="AW341" s="242"/>
      <c r="AX341" s="242"/>
      <c r="AY341" s="242"/>
      <c r="AZ341" s="242"/>
      <c r="BA341" s="242"/>
      <c r="BB341" s="242"/>
      <c r="BC341" s="242"/>
      <c r="BD341" s="242"/>
      <c r="BE341" s="242"/>
      <c r="BF341" s="242"/>
      <c r="BG341" s="242"/>
      <c r="BH341" s="242"/>
      <c r="BI341" s="242"/>
      <c r="BJ341" s="242"/>
      <c r="BK341" s="242"/>
      <c r="BL341" s="242"/>
      <c r="BM341" s="242"/>
      <c r="BN341" s="242"/>
      <c r="BO341" s="242"/>
      <c r="BP341" s="242"/>
      <c r="BQ341" s="242"/>
      <c r="BR341" s="242"/>
      <c r="BS341" s="242"/>
    </row>
    <row r="342" spans="2:71" ht="15" customHeight="1">
      <c r="B342" s="243"/>
      <c r="C342" s="253" t="s">
        <v>1158</v>
      </c>
      <c r="D342" s="240">
        <v>288</v>
      </c>
      <c r="E342" s="237">
        <v>41810</v>
      </c>
      <c r="F342" s="237">
        <v>283</v>
      </c>
      <c r="G342" s="237">
        <v>36987</v>
      </c>
      <c r="H342" s="237">
        <v>43</v>
      </c>
      <c r="I342" s="237">
        <v>945</v>
      </c>
      <c r="J342" s="237">
        <v>38</v>
      </c>
      <c r="K342" s="237">
        <v>670</v>
      </c>
      <c r="L342" s="237">
        <v>5</v>
      </c>
      <c r="M342" s="237">
        <v>275</v>
      </c>
      <c r="N342" s="100">
        <v>0</v>
      </c>
      <c r="O342" s="100">
        <v>0</v>
      </c>
      <c r="P342" s="237">
        <v>285</v>
      </c>
      <c r="Q342" s="237">
        <v>3878</v>
      </c>
      <c r="R342" s="237">
        <v>282</v>
      </c>
      <c r="S342" s="237">
        <v>2671</v>
      </c>
      <c r="T342" s="237">
        <v>2</v>
      </c>
      <c r="U342" s="237">
        <v>50</v>
      </c>
      <c r="V342" s="237">
        <v>4</v>
      </c>
      <c r="W342" s="237">
        <v>275</v>
      </c>
      <c r="X342" s="237">
        <v>240</v>
      </c>
      <c r="Y342" s="237">
        <v>5194</v>
      </c>
      <c r="Z342" s="237">
        <v>57</v>
      </c>
      <c r="AA342" s="241">
        <v>932</v>
      </c>
      <c r="AB342" s="242"/>
      <c r="AC342" s="242"/>
      <c r="AD342" s="242"/>
      <c r="AE342" s="242"/>
      <c r="AF342" s="242"/>
      <c r="AG342" s="242"/>
      <c r="AH342" s="242"/>
      <c r="AI342" s="242"/>
      <c r="AJ342" s="242"/>
      <c r="AK342" s="242"/>
      <c r="AL342" s="242"/>
      <c r="AM342" s="242"/>
      <c r="AN342" s="242"/>
      <c r="AO342" s="242"/>
      <c r="AP342" s="242"/>
      <c r="AQ342" s="242"/>
      <c r="AR342" s="242"/>
      <c r="AS342" s="242"/>
      <c r="AT342" s="242"/>
      <c r="AU342" s="242"/>
      <c r="AV342" s="242"/>
      <c r="AW342" s="242"/>
      <c r="AX342" s="242"/>
      <c r="AY342" s="242"/>
      <c r="AZ342" s="242"/>
      <c r="BA342" s="242"/>
      <c r="BB342" s="242"/>
      <c r="BC342" s="242"/>
      <c r="BD342" s="242"/>
      <c r="BE342" s="242"/>
      <c r="BF342" s="242"/>
      <c r="BG342" s="242"/>
      <c r="BH342" s="242"/>
      <c r="BI342" s="242"/>
      <c r="BJ342" s="242"/>
      <c r="BK342" s="242"/>
      <c r="BL342" s="242"/>
      <c r="BM342" s="242"/>
      <c r="BN342" s="242"/>
      <c r="BO342" s="242"/>
      <c r="BP342" s="242"/>
      <c r="BQ342" s="242"/>
      <c r="BR342" s="242"/>
      <c r="BS342" s="242"/>
    </row>
    <row r="343" spans="2:71" ht="15" customHeight="1">
      <c r="B343" s="243"/>
      <c r="C343" s="253" t="s">
        <v>1159</v>
      </c>
      <c r="D343" s="240">
        <v>192</v>
      </c>
      <c r="E343" s="237">
        <v>46948</v>
      </c>
      <c r="F343" s="237">
        <v>189</v>
      </c>
      <c r="G343" s="237">
        <v>42346</v>
      </c>
      <c r="H343" s="237">
        <v>39</v>
      </c>
      <c r="I343" s="237">
        <v>446</v>
      </c>
      <c r="J343" s="237">
        <v>37</v>
      </c>
      <c r="K343" s="237">
        <v>421</v>
      </c>
      <c r="L343" s="237">
        <v>2</v>
      </c>
      <c r="M343" s="237">
        <v>25</v>
      </c>
      <c r="N343" s="100">
        <v>0</v>
      </c>
      <c r="O343" s="100">
        <v>0</v>
      </c>
      <c r="P343" s="237">
        <v>189</v>
      </c>
      <c r="Q343" s="237">
        <v>4156</v>
      </c>
      <c r="R343" s="237">
        <v>189</v>
      </c>
      <c r="S343" s="237">
        <v>1982</v>
      </c>
      <c r="T343" s="237">
        <v>2</v>
      </c>
      <c r="U343" s="237">
        <v>70</v>
      </c>
      <c r="V343" s="237">
        <v>12</v>
      </c>
      <c r="W343" s="237">
        <v>1720</v>
      </c>
      <c r="X343" s="237">
        <v>160</v>
      </c>
      <c r="Y343" s="237">
        <v>5200</v>
      </c>
      <c r="Z343" s="237">
        <v>31</v>
      </c>
      <c r="AA343" s="241">
        <v>454</v>
      </c>
      <c r="AB343" s="242"/>
      <c r="AC343" s="242"/>
      <c r="AD343" s="242"/>
      <c r="AE343" s="242"/>
      <c r="AF343" s="242"/>
      <c r="AG343" s="242"/>
      <c r="AH343" s="242"/>
      <c r="AI343" s="242"/>
      <c r="AJ343" s="242"/>
      <c r="AK343" s="242"/>
      <c r="AL343" s="242"/>
      <c r="AM343" s="242"/>
      <c r="AN343" s="242"/>
      <c r="AO343" s="242"/>
      <c r="AP343" s="242"/>
      <c r="AQ343" s="242"/>
      <c r="AR343" s="242"/>
      <c r="AS343" s="242"/>
      <c r="AT343" s="242"/>
      <c r="AU343" s="242"/>
      <c r="AV343" s="242"/>
      <c r="AW343" s="242"/>
      <c r="AX343" s="242"/>
      <c r="AY343" s="242"/>
      <c r="AZ343" s="242"/>
      <c r="BA343" s="242"/>
      <c r="BB343" s="242"/>
      <c r="BC343" s="242"/>
      <c r="BD343" s="242"/>
      <c r="BE343" s="242"/>
      <c r="BF343" s="242"/>
      <c r="BG343" s="242"/>
      <c r="BH343" s="242"/>
      <c r="BI343" s="242"/>
      <c r="BJ343" s="242"/>
      <c r="BK343" s="242"/>
      <c r="BL343" s="242"/>
      <c r="BM343" s="242"/>
      <c r="BN343" s="242"/>
      <c r="BO343" s="242"/>
      <c r="BP343" s="242"/>
      <c r="BQ343" s="242"/>
      <c r="BR343" s="242"/>
      <c r="BS343" s="242"/>
    </row>
    <row r="344" spans="2:71" ht="15" customHeight="1">
      <c r="B344" s="243"/>
      <c r="C344" s="253" t="s">
        <v>1156</v>
      </c>
      <c r="D344" s="240">
        <v>82</v>
      </c>
      <c r="E344" s="237">
        <v>29623</v>
      </c>
      <c r="F344" s="237">
        <v>79</v>
      </c>
      <c r="G344" s="237">
        <v>25160</v>
      </c>
      <c r="H344" s="237">
        <v>18</v>
      </c>
      <c r="I344" s="237">
        <v>243</v>
      </c>
      <c r="J344" s="237">
        <v>17</v>
      </c>
      <c r="K344" s="237">
        <v>223</v>
      </c>
      <c r="L344" s="100">
        <v>1</v>
      </c>
      <c r="M344" s="237">
        <v>20</v>
      </c>
      <c r="N344" s="100">
        <v>0</v>
      </c>
      <c r="O344" s="100">
        <v>0</v>
      </c>
      <c r="P344" s="237">
        <v>80</v>
      </c>
      <c r="Q344" s="237">
        <v>4220</v>
      </c>
      <c r="R344" s="237">
        <v>79</v>
      </c>
      <c r="S344" s="237">
        <v>1601</v>
      </c>
      <c r="T344" s="237">
        <v>4</v>
      </c>
      <c r="U344" s="237">
        <v>768</v>
      </c>
      <c r="V344" s="237">
        <v>6</v>
      </c>
      <c r="W344" s="237">
        <v>2240</v>
      </c>
      <c r="X344" s="237">
        <v>70</v>
      </c>
      <c r="Y344" s="237">
        <v>1524</v>
      </c>
      <c r="Z344" s="237">
        <v>13</v>
      </c>
      <c r="AA344" s="241">
        <v>379</v>
      </c>
      <c r="AB344" s="242"/>
      <c r="AC344" s="242"/>
      <c r="AD344" s="242"/>
      <c r="AE344" s="242"/>
      <c r="AF344" s="242"/>
      <c r="AG344" s="242"/>
      <c r="AH344" s="242"/>
      <c r="AI344" s="242"/>
      <c r="AJ344" s="242"/>
      <c r="AK344" s="242"/>
      <c r="AL344" s="242"/>
      <c r="AM344" s="242"/>
      <c r="AN344" s="242"/>
      <c r="AO344" s="242"/>
      <c r="AP344" s="242"/>
      <c r="AQ344" s="242"/>
      <c r="AR344" s="242"/>
      <c r="AS344" s="242"/>
      <c r="AT344" s="242"/>
      <c r="AU344" s="242"/>
      <c r="AV344" s="242"/>
      <c r="AW344" s="242"/>
      <c r="AX344" s="242"/>
      <c r="AY344" s="242"/>
      <c r="AZ344" s="242"/>
      <c r="BA344" s="242"/>
      <c r="BB344" s="242"/>
      <c r="BC344" s="242"/>
      <c r="BD344" s="242"/>
      <c r="BE344" s="242"/>
      <c r="BF344" s="242"/>
      <c r="BG344" s="242"/>
      <c r="BH344" s="242"/>
      <c r="BI344" s="242"/>
      <c r="BJ344" s="242"/>
      <c r="BK344" s="242"/>
      <c r="BL344" s="242"/>
      <c r="BM344" s="242"/>
      <c r="BN344" s="242"/>
      <c r="BO344" s="242"/>
      <c r="BP344" s="242"/>
      <c r="BQ344" s="242"/>
      <c r="BR344" s="242"/>
      <c r="BS344" s="242"/>
    </row>
    <row r="345" spans="2:71" ht="8.25" customHeight="1">
      <c r="B345" s="243"/>
      <c r="C345" s="253"/>
      <c r="D345" s="240"/>
      <c r="E345" s="237"/>
      <c r="F345" s="237"/>
      <c r="G345" s="237"/>
      <c r="H345" s="237"/>
      <c r="I345" s="237"/>
      <c r="J345" s="237"/>
      <c r="K345" s="237"/>
      <c r="L345" s="237"/>
      <c r="M345" s="237"/>
      <c r="N345" s="237"/>
      <c r="O345" s="237"/>
      <c r="P345" s="237"/>
      <c r="Q345" s="237"/>
      <c r="R345" s="237"/>
      <c r="S345" s="237"/>
      <c r="T345" s="237"/>
      <c r="U345" s="237"/>
      <c r="V345" s="237"/>
      <c r="W345" s="237"/>
      <c r="X345" s="237"/>
      <c r="Y345" s="237"/>
      <c r="Z345" s="237"/>
      <c r="AA345" s="241"/>
      <c r="AB345" s="242"/>
      <c r="AC345" s="242"/>
      <c r="AD345" s="242"/>
      <c r="AE345" s="242"/>
      <c r="AF345" s="242"/>
      <c r="AG345" s="242"/>
      <c r="AH345" s="242"/>
      <c r="AI345" s="242"/>
      <c r="AJ345" s="242"/>
      <c r="AK345" s="242"/>
      <c r="AL345" s="242"/>
      <c r="AM345" s="242"/>
      <c r="AN345" s="242"/>
      <c r="AO345" s="242"/>
      <c r="AP345" s="242"/>
      <c r="AQ345" s="242"/>
      <c r="AR345" s="242"/>
      <c r="AS345" s="242"/>
      <c r="AT345" s="242"/>
      <c r="AU345" s="242"/>
      <c r="AV345" s="242"/>
      <c r="AW345" s="242"/>
      <c r="AX345" s="242"/>
      <c r="AY345" s="242"/>
      <c r="AZ345" s="242"/>
      <c r="BA345" s="242"/>
      <c r="BB345" s="242"/>
      <c r="BC345" s="242"/>
      <c r="BD345" s="242"/>
      <c r="BE345" s="242"/>
      <c r="BF345" s="242"/>
      <c r="BG345" s="242"/>
      <c r="BH345" s="242"/>
      <c r="BI345" s="242"/>
      <c r="BJ345" s="242"/>
      <c r="BK345" s="242"/>
      <c r="BL345" s="242"/>
      <c r="BM345" s="242"/>
      <c r="BN345" s="242"/>
      <c r="BO345" s="242"/>
      <c r="BP345" s="242"/>
      <c r="BQ345" s="242"/>
      <c r="BR345" s="242"/>
      <c r="BS345" s="242"/>
    </row>
    <row r="346" spans="2:27" s="254" customFormat="1" ht="15" customHeight="1">
      <c r="B346" s="1284" t="s">
        <v>1000</v>
      </c>
      <c r="C346" s="1285"/>
      <c r="D346" s="249">
        <v>877</v>
      </c>
      <c r="E346" s="250">
        <v>121546</v>
      </c>
      <c r="F346" s="93">
        <v>825</v>
      </c>
      <c r="G346" s="93">
        <v>108356</v>
      </c>
      <c r="H346" s="93">
        <v>223</v>
      </c>
      <c r="I346" s="250">
        <v>3290</v>
      </c>
      <c r="J346" s="93">
        <v>221</v>
      </c>
      <c r="K346" s="93">
        <v>3192</v>
      </c>
      <c r="L346" s="93">
        <v>7</v>
      </c>
      <c r="M346" s="93">
        <v>93</v>
      </c>
      <c r="N346" s="93">
        <v>1</v>
      </c>
      <c r="O346" s="93">
        <v>5</v>
      </c>
      <c r="P346" s="93">
        <v>798</v>
      </c>
      <c r="Q346" s="250">
        <v>9900</v>
      </c>
      <c r="R346" s="93">
        <v>791</v>
      </c>
      <c r="S346" s="93">
        <v>5861</v>
      </c>
      <c r="T346" s="93">
        <v>20</v>
      </c>
      <c r="U346" s="93">
        <v>134</v>
      </c>
      <c r="V346" s="93">
        <v>127</v>
      </c>
      <c r="W346" s="93">
        <v>3447</v>
      </c>
      <c r="X346" s="93">
        <v>413</v>
      </c>
      <c r="Y346" s="93">
        <v>6099</v>
      </c>
      <c r="Z346" s="250">
        <v>72</v>
      </c>
      <c r="AA346" s="251">
        <v>592</v>
      </c>
    </row>
    <row r="347" spans="2:71" ht="15" customHeight="1">
      <c r="B347" s="243"/>
      <c r="C347" s="253" t="s">
        <v>1152</v>
      </c>
      <c r="D347" s="240">
        <v>242</v>
      </c>
      <c r="E347" s="237">
        <v>6817</v>
      </c>
      <c r="F347" s="237">
        <v>199</v>
      </c>
      <c r="G347" s="237">
        <v>4942</v>
      </c>
      <c r="H347" s="237">
        <v>67</v>
      </c>
      <c r="I347" s="237">
        <v>775</v>
      </c>
      <c r="J347" s="237">
        <v>67</v>
      </c>
      <c r="K347" s="237">
        <v>755</v>
      </c>
      <c r="L347" s="237">
        <v>2</v>
      </c>
      <c r="M347" s="237">
        <v>15</v>
      </c>
      <c r="N347" s="100">
        <v>1</v>
      </c>
      <c r="O347" s="100">
        <v>5</v>
      </c>
      <c r="P347" s="237">
        <v>192</v>
      </c>
      <c r="Q347" s="237">
        <v>1100</v>
      </c>
      <c r="R347" s="237">
        <v>189</v>
      </c>
      <c r="S347" s="237">
        <v>918</v>
      </c>
      <c r="T347" s="237">
        <v>0</v>
      </c>
      <c r="U347" s="237">
        <v>0</v>
      </c>
      <c r="V347" s="237">
        <v>4</v>
      </c>
      <c r="W347" s="237">
        <v>34</v>
      </c>
      <c r="X347" s="237">
        <v>40</v>
      </c>
      <c r="Y347" s="237">
        <v>325</v>
      </c>
      <c r="Z347" s="237">
        <v>17</v>
      </c>
      <c r="AA347" s="241">
        <v>148</v>
      </c>
      <c r="AB347" s="242"/>
      <c r="AC347" s="242"/>
      <c r="AD347" s="242"/>
      <c r="AE347" s="242"/>
      <c r="AF347" s="242"/>
      <c r="AG347" s="242"/>
      <c r="AH347" s="242"/>
      <c r="AI347" s="242"/>
      <c r="AJ347" s="242"/>
      <c r="AK347" s="242"/>
      <c r="AL347" s="242"/>
      <c r="AM347" s="242"/>
      <c r="AN347" s="242"/>
      <c r="AO347" s="242"/>
      <c r="AP347" s="242"/>
      <c r="AQ347" s="242"/>
      <c r="AR347" s="242"/>
      <c r="AS347" s="242"/>
      <c r="AT347" s="242"/>
      <c r="AU347" s="242"/>
      <c r="AV347" s="242"/>
      <c r="AW347" s="242"/>
      <c r="AX347" s="242"/>
      <c r="AY347" s="242"/>
      <c r="AZ347" s="242"/>
      <c r="BA347" s="242"/>
      <c r="BB347" s="242"/>
      <c r="BC347" s="242"/>
      <c r="BD347" s="242"/>
      <c r="BE347" s="242"/>
      <c r="BF347" s="242"/>
      <c r="BG347" s="242"/>
      <c r="BH347" s="242"/>
      <c r="BI347" s="242"/>
      <c r="BJ347" s="242"/>
      <c r="BK347" s="242"/>
      <c r="BL347" s="242"/>
      <c r="BM347" s="242"/>
      <c r="BN347" s="242"/>
      <c r="BO347" s="242"/>
      <c r="BP347" s="242"/>
      <c r="BQ347" s="242"/>
      <c r="BR347" s="242"/>
      <c r="BS347" s="242"/>
    </row>
    <row r="348" spans="2:71" ht="15" customHeight="1">
      <c r="B348" s="243"/>
      <c r="C348" s="253" t="s">
        <v>1157</v>
      </c>
      <c r="D348" s="240">
        <v>155</v>
      </c>
      <c r="E348" s="237">
        <v>11046</v>
      </c>
      <c r="F348" s="237">
        <v>148</v>
      </c>
      <c r="G348" s="237">
        <v>9349</v>
      </c>
      <c r="H348" s="237">
        <v>35</v>
      </c>
      <c r="I348" s="237">
        <v>713</v>
      </c>
      <c r="J348" s="237">
        <v>35</v>
      </c>
      <c r="K348" s="237">
        <v>690</v>
      </c>
      <c r="L348" s="237">
        <v>2</v>
      </c>
      <c r="M348" s="237">
        <v>23</v>
      </c>
      <c r="N348" s="100">
        <v>0</v>
      </c>
      <c r="O348" s="100">
        <v>0</v>
      </c>
      <c r="P348" s="237">
        <v>140</v>
      </c>
      <c r="Q348" s="237">
        <v>984</v>
      </c>
      <c r="R348" s="237">
        <v>137</v>
      </c>
      <c r="S348" s="237">
        <v>793</v>
      </c>
      <c r="T348" s="237">
        <v>1</v>
      </c>
      <c r="U348" s="237">
        <v>10</v>
      </c>
      <c r="V348" s="237">
        <v>3</v>
      </c>
      <c r="W348" s="237">
        <v>69</v>
      </c>
      <c r="X348" s="237">
        <v>66</v>
      </c>
      <c r="Y348" s="237">
        <v>677</v>
      </c>
      <c r="Z348" s="237">
        <v>20</v>
      </c>
      <c r="AA348" s="241">
        <v>122</v>
      </c>
      <c r="AB348" s="242"/>
      <c r="AC348" s="242"/>
      <c r="AD348" s="242"/>
      <c r="AE348" s="242"/>
      <c r="AF348" s="242"/>
      <c r="AG348" s="242"/>
      <c r="AH348" s="242"/>
      <c r="AI348" s="242"/>
      <c r="AJ348" s="242"/>
      <c r="AK348" s="242"/>
      <c r="AL348" s="242"/>
      <c r="AM348" s="242"/>
      <c r="AN348" s="242"/>
      <c r="AO348" s="242"/>
      <c r="AP348" s="242"/>
      <c r="AQ348" s="242"/>
      <c r="AR348" s="242"/>
      <c r="AS348" s="242"/>
      <c r="AT348" s="242"/>
      <c r="AU348" s="242"/>
      <c r="AV348" s="242"/>
      <c r="AW348" s="242"/>
      <c r="AX348" s="242"/>
      <c r="AY348" s="242"/>
      <c r="AZ348" s="242"/>
      <c r="BA348" s="242"/>
      <c r="BB348" s="242"/>
      <c r="BC348" s="242"/>
      <c r="BD348" s="242"/>
      <c r="BE348" s="242"/>
      <c r="BF348" s="242"/>
      <c r="BG348" s="242"/>
      <c r="BH348" s="242"/>
      <c r="BI348" s="242"/>
      <c r="BJ348" s="242"/>
      <c r="BK348" s="242"/>
      <c r="BL348" s="242"/>
      <c r="BM348" s="242"/>
      <c r="BN348" s="242"/>
      <c r="BO348" s="242"/>
      <c r="BP348" s="242"/>
      <c r="BQ348" s="242"/>
      <c r="BR348" s="242"/>
      <c r="BS348" s="242"/>
    </row>
    <row r="349" spans="2:71" ht="15" customHeight="1">
      <c r="B349" s="243"/>
      <c r="C349" s="253" t="s">
        <v>1158</v>
      </c>
      <c r="D349" s="240">
        <v>234</v>
      </c>
      <c r="E349" s="237">
        <v>34257</v>
      </c>
      <c r="F349" s="237">
        <v>234</v>
      </c>
      <c r="G349" s="237">
        <v>30993</v>
      </c>
      <c r="H349" s="237">
        <v>49</v>
      </c>
      <c r="I349" s="237">
        <v>659</v>
      </c>
      <c r="J349" s="237">
        <v>48</v>
      </c>
      <c r="K349" s="237">
        <v>614</v>
      </c>
      <c r="L349" s="237">
        <v>2</v>
      </c>
      <c r="M349" s="237">
        <v>45</v>
      </c>
      <c r="N349" s="100">
        <v>0</v>
      </c>
      <c r="O349" s="100">
        <v>0</v>
      </c>
      <c r="P349" s="237">
        <v>223</v>
      </c>
      <c r="Q349" s="237">
        <v>2605</v>
      </c>
      <c r="R349" s="237">
        <v>223</v>
      </c>
      <c r="S349" s="237">
        <v>1726</v>
      </c>
      <c r="T349" s="237">
        <v>6</v>
      </c>
      <c r="U349" s="237">
        <v>40</v>
      </c>
      <c r="V349" s="237">
        <v>37</v>
      </c>
      <c r="W349" s="237">
        <v>758</v>
      </c>
      <c r="X349" s="237">
        <v>137</v>
      </c>
      <c r="Y349" s="237">
        <v>1352</v>
      </c>
      <c r="Z349" s="237">
        <v>16</v>
      </c>
      <c r="AA349" s="241">
        <v>121</v>
      </c>
      <c r="AB349" s="242"/>
      <c r="AC349" s="242"/>
      <c r="AD349" s="242"/>
      <c r="AE349" s="242"/>
      <c r="AF349" s="242"/>
      <c r="AG349" s="242"/>
      <c r="AH349" s="242"/>
      <c r="AI349" s="242"/>
      <c r="AJ349" s="242"/>
      <c r="AK349" s="242"/>
      <c r="AL349" s="242"/>
      <c r="AM349" s="242"/>
      <c r="AN349" s="242"/>
      <c r="AO349" s="242"/>
      <c r="AP349" s="242"/>
      <c r="AQ349" s="242"/>
      <c r="AR349" s="242"/>
      <c r="AS349" s="242"/>
      <c r="AT349" s="242"/>
      <c r="AU349" s="242"/>
      <c r="AV349" s="242"/>
      <c r="AW349" s="242"/>
      <c r="AX349" s="242"/>
      <c r="AY349" s="242"/>
      <c r="AZ349" s="242"/>
      <c r="BA349" s="242"/>
      <c r="BB349" s="242"/>
      <c r="BC349" s="242"/>
      <c r="BD349" s="242"/>
      <c r="BE349" s="242"/>
      <c r="BF349" s="242"/>
      <c r="BG349" s="242"/>
      <c r="BH349" s="242"/>
      <c r="BI349" s="242"/>
      <c r="BJ349" s="242"/>
      <c r="BK349" s="242"/>
      <c r="BL349" s="242"/>
      <c r="BM349" s="242"/>
      <c r="BN349" s="242"/>
      <c r="BO349" s="242"/>
      <c r="BP349" s="242"/>
      <c r="BQ349" s="242"/>
      <c r="BR349" s="242"/>
      <c r="BS349" s="242"/>
    </row>
    <row r="350" spans="2:71" ht="15" customHeight="1">
      <c r="B350" s="243"/>
      <c r="C350" s="253" t="s">
        <v>1159</v>
      </c>
      <c r="D350" s="240">
        <v>167</v>
      </c>
      <c r="E350" s="237">
        <v>41096</v>
      </c>
      <c r="F350" s="237">
        <v>167</v>
      </c>
      <c r="G350" s="237">
        <v>37677</v>
      </c>
      <c r="H350" s="237">
        <v>46</v>
      </c>
      <c r="I350" s="237">
        <v>490</v>
      </c>
      <c r="J350" s="237">
        <v>45</v>
      </c>
      <c r="K350" s="237">
        <v>480</v>
      </c>
      <c r="L350" s="237">
        <v>1</v>
      </c>
      <c r="M350" s="237">
        <v>10</v>
      </c>
      <c r="N350" s="237">
        <v>0</v>
      </c>
      <c r="O350" s="237">
        <v>0</v>
      </c>
      <c r="P350" s="237">
        <v>167</v>
      </c>
      <c r="Q350" s="237">
        <v>2929</v>
      </c>
      <c r="R350" s="237">
        <v>167</v>
      </c>
      <c r="S350" s="237">
        <v>1623</v>
      </c>
      <c r="T350" s="237">
        <v>9</v>
      </c>
      <c r="U350" s="237">
        <v>63</v>
      </c>
      <c r="V350" s="237">
        <v>48</v>
      </c>
      <c r="W350" s="237">
        <v>1191</v>
      </c>
      <c r="X350" s="237">
        <v>111</v>
      </c>
      <c r="Y350" s="237">
        <v>1875</v>
      </c>
      <c r="Z350" s="237">
        <v>13</v>
      </c>
      <c r="AA350" s="241">
        <v>115</v>
      </c>
      <c r="AB350" s="242"/>
      <c r="AC350" s="242"/>
      <c r="AD350" s="242"/>
      <c r="AE350" s="242"/>
      <c r="AF350" s="242"/>
      <c r="AG350" s="242"/>
      <c r="AH350" s="242"/>
      <c r="AI350" s="242"/>
      <c r="AJ350" s="242"/>
      <c r="AK350" s="242"/>
      <c r="AL350" s="242"/>
      <c r="AM350" s="242"/>
      <c r="AN350" s="242"/>
      <c r="AO350" s="242"/>
      <c r="AP350" s="242"/>
      <c r="AQ350" s="242"/>
      <c r="AR350" s="242"/>
      <c r="AS350" s="242"/>
      <c r="AT350" s="242"/>
      <c r="AU350" s="242"/>
      <c r="AV350" s="242"/>
      <c r="AW350" s="242"/>
      <c r="AX350" s="242"/>
      <c r="AY350" s="242"/>
      <c r="AZ350" s="242"/>
      <c r="BA350" s="242"/>
      <c r="BB350" s="242"/>
      <c r="BC350" s="242"/>
      <c r="BD350" s="242"/>
      <c r="BE350" s="242"/>
      <c r="BF350" s="242"/>
      <c r="BG350" s="242"/>
      <c r="BH350" s="242"/>
      <c r="BI350" s="242"/>
      <c r="BJ350" s="242"/>
      <c r="BK350" s="242"/>
      <c r="BL350" s="242"/>
      <c r="BM350" s="242"/>
      <c r="BN350" s="242"/>
      <c r="BO350" s="242"/>
      <c r="BP350" s="242"/>
      <c r="BQ350" s="242"/>
      <c r="BR350" s="242"/>
      <c r="BS350" s="242"/>
    </row>
    <row r="351" spans="2:71" ht="15" customHeight="1">
      <c r="B351" s="243"/>
      <c r="C351" s="253" t="s">
        <v>1156</v>
      </c>
      <c r="D351" s="240">
        <v>77</v>
      </c>
      <c r="E351" s="237">
        <v>28322</v>
      </c>
      <c r="F351" s="237">
        <v>77</v>
      </c>
      <c r="G351" s="237">
        <v>25395</v>
      </c>
      <c r="H351" s="237">
        <v>26</v>
      </c>
      <c r="I351" s="237">
        <v>653</v>
      </c>
      <c r="J351" s="237">
        <v>26</v>
      </c>
      <c r="K351" s="237">
        <v>653</v>
      </c>
      <c r="L351" s="100">
        <v>0</v>
      </c>
      <c r="M351" s="237">
        <v>0</v>
      </c>
      <c r="N351" s="237">
        <v>0</v>
      </c>
      <c r="O351" s="237">
        <v>0</v>
      </c>
      <c r="P351" s="237">
        <v>74</v>
      </c>
      <c r="Q351" s="237">
        <v>2274</v>
      </c>
      <c r="R351" s="237">
        <v>73</v>
      </c>
      <c r="S351" s="237">
        <v>793</v>
      </c>
      <c r="T351" s="237">
        <v>4</v>
      </c>
      <c r="U351" s="237">
        <v>21</v>
      </c>
      <c r="V351" s="237">
        <v>35</v>
      </c>
      <c r="W351" s="237">
        <v>1395</v>
      </c>
      <c r="X351" s="237">
        <v>59</v>
      </c>
      <c r="Y351" s="237">
        <v>1870</v>
      </c>
      <c r="Z351" s="237">
        <v>6</v>
      </c>
      <c r="AA351" s="241">
        <v>86</v>
      </c>
      <c r="AB351" s="242"/>
      <c r="AC351" s="242"/>
      <c r="AD351" s="242"/>
      <c r="AE351" s="242"/>
      <c r="AF351" s="242"/>
      <c r="AG351" s="242"/>
      <c r="AH351" s="242"/>
      <c r="AI351" s="242"/>
      <c r="AJ351" s="242"/>
      <c r="AK351" s="242"/>
      <c r="AL351" s="242"/>
      <c r="AM351" s="242"/>
      <c r="AN351" s="242"/>
      <c r="AO351" s="242"/>
      <c r="AP351" s="242"/>
      <c r="AQ351" s="242"/>
      <c r="AR351" s="242"/>
      <c r="AS351" s="242"/>
      <c r="AT351" s="242"/>
      <c r="AU351" s="242"/>
      <c r="AV351" s="242"/>
      <c r="AW351" s="242"/>
      <c r="AX351" s="242"/>
      <c r="AY351" s="242"/>
      <c r="AZ351" s="242"/>
      <c r="BA351" s="242"/>
      <c r="BB351" s="242"/>
      <c r="BC351" s="242"/>
      <c r="BD351" s="242"/>
      <c r="BE351" s="242"/>
      <c r="BF351" s="242"/>
      <c r="BG351" s="242"/>
      <c r="BH351" s="242"/>
      <c r="BI351" s="242"/>
      <c r="BJ351" s="242"/>
      <c r="BK351" s="242"/>
      <c r="BL351" s="242"/>
      <c r="BM351" s="242"/>
      <c r="BN351" s="242"/>
      <c r="BO351" s="242"/>
      <c r="BP351" s="242"/>
      <c r="BQ351" s="242"/>
      <c r="BR351" s="242"/>
      <c r="BS351" s="242"/>
    </row>
    <row r="352" spans="2:71" ht="8.25" customHeight="1">
      <c r="B352" s="243"/>
      <c r="C352" s="253"/>
      <c r="D352" s="240"/>
      <c r="E352" s="237"/>
      <c r="F352" s="237"/>
      <c r="G352" s="237"/>
      <c r="H352" s="237"/>
      <c r="I352" s="237"/>
      <c r="J352" s="237"/>
      <c r="K352" s="237"/>
      <c r="L352" s="237"/>
      <c r="M352" s="237"/>
      <c r="N352" s="237"/>
      <c r="O352" s="237"/>
      <c r="P352" s="237"/>
      <c r="Q352" s="237"/>
      <c r="R352" s="237"/>
      <c r="S352" s="237"/>
      <c r="T352" s="237"/>
      <c r="U352" s="237"/>
      <c r="V352" s="237"/>
      <c r="W352" s="237"/>
      <c r="X352" s="237"/>
      <c r="Y352" s="237"/>
      <c r="Z352" s="237"/>
      <c r="AA352" s="241"/>
      <c r="AB352" s="242"/>
      <c r="AC352" s="242"/>
      <c r="AD352" s="242"/>
      <c r="AE352" s="242"/>
      <c r="AF352" s="242"/>
      <c r="AG352" s="242"/>
      <c r="AH352" s="242"/>
      <c r="AI352" s="242"/>
      <c r="AJ352" s="242"/>
      <c r="AK352" s="242"/>
      <c r="AL352" s="242"/>
      <c r="AM352" s="242"/>
      <c r="AN352" s="242"/>
      <c r="AO352" s="242"/>
      <c r="AP352" s="242"/>
      <c r="AQ352" s="242"/>
      <c r="AR352" s="242"/>
      <c r="AS352" s="242"/>
      <c r="AT352" s="242"/>
      <c r="AU352" s="242"/>
      <c r="AV352" s="242"/>
      <c r="AW352" s="242"/>
      <c r="AX352" s="242"/>
      <c r="AY352" s="242"/>
      <c r="AZ352" s="242"/>
      <c r="BA352" s="242"/>
      <c r="BB352" s="242"/>
      <c r="BC352" s="242"/>
      <c r="BD352" s="242"/>
      <c r="BE352" s="242"/>
      <c r="BF352" s="242"/>
      <c r="BG352" s="242"/>
      <c r="BH352" s="242"/>
      <c r="BI352" s="242"/>
      <c r="BJ352" s="242"/>
      <c r="BK352" s="242"/>
      <c r="BL352" s="242"/>
      <c r="BM352" s="242"/>
      <c r="BN352" s="242"/>
      <c r="BO352" s="242"/>
      <c r="BP352" s="242"/>
      <c r="BQ352" s="242"/>
      <c r="BR352" s="242"/>
      <c r="BS352" s="242"/>
    </row>
    <row r="353" spans="2:27" s="256" customFormat="1" ht="15" customHeight="1">
      <c r="B353" s="1284" t="s">
        <v>1001</v>
      </c>
      <c r="C353" s="1285"/>
      <c r="D353" s="249">
        <v>1191</v>
      </c>
      <c r="E353" s="250">
        <v>150525</v>
      </c>
      <c r="F353" s="93">
        <v>1137</v>
      </c>
      <c r="G353" s="93">
        <v>133024</v>
      </c>
      <c r="H353" s="93">
        <v>100</v>
      </c>
      <c r="I353" s="250">
        <v>1298</v>
      </c>
      <c r="J353" s="93">
        <v>87</v>
      </c>
      <c r="K353" s="93">
        <v>1015</v>
      </c>
      <c r="L353" s="93">
        <v>13</v>
      </c>
      <c r="M353" s="93">
        <v>283</v>
      </c>
      <c r="N353" s="93">
        <v>0</v>
      </c>
      <c r="O353" s="93">
        <v>0</v>
      </c>
      <c r="P353" s="93">
        <v>1078</v>
      </c>
      <c r="Q353" s="250">
        <v>16203</v>
      </c>
      <c r="R353" s="93">
        <v>1068</v>
      </c>
      <c r="S353" s="93">
        <v>12186</v>
      </c>
      <c r="T353" s="93">
        <v>29</v>
      </c>
      <c r="U353" s="93">
        <v>334</v>
      </c>
      <c r="V353" s="93">
        <v>67</v>
      </c>
      <c r="W353" s="93">
        <v>1974</v>
      </c>
      <c r="X353" s="93">
        <v>881</v>
      </c>
      <c r="Y353" s="93">
        <v>8967</v>
      </c>
      <c r="Z353" s="250">
        <v>191</v>
      </c>
      <c r="AA353" s="251">
        <v>2043</v>
      </c>
    </row>
    <row r="354" spans="2:71" ht="15" customHeight="1">
      <c r="B354" s="243"/>
      <c r="C354" s="253" t="s">
        <v>1152</v>
      </c>
      <c r="D354" s="240">
        <v>326</v>
      </c>
      <c r="E354" s="237">
        <v>9405</v>
      </c>
      <c r="F354" s="237">
        <v>276</v>
      </c>
      <c r="G354" s="237">
        <v>7010</v>
      </c>
      <c r="H354" s="237">
        <v>5</v>
      </c>
      <c r="I354" s="237">
        <v>37</v>
      </c>
      <c r="J354" s="237">
        <v>5</v>
      </c>
      <c r="K354" s="237">
        <v>37</v>
      </c>
      <c r="L354" s="100">
        <v>0</v>
      </c>
      <c r="M354" s="237">
        <v>0</v>
      </c>
      <c r="N354" s="100">
        <v>0</v>
      </c>
      <c r="O354" s="100">
        <v>0</v>
      </c>
      <c r="P354" s="237">
        <v>254</v>
      </c>
      <c r="Q354" s="237">
        <v>2358</v>
      </c>
      <c r="R354" s="237">
        <v>249</v>
      </c>
      <c r="S354" s="237">
        <v>1953</v>
      </c>
      <c r="T354" s="237">
        <v>3</v>
      </c>
      <c r="U354" s="237">
        <v>62</v>
      </c>
      <c r="V354" s="237">
        <v>1</v>
      </c>
      <c r="W354" s="237">
        <v>30</v>
      </c>
      <c r="X354" s="237">
        <v>156</v>
      </c>
      <c r="Y354" s="237">
        <v>608</v>
      </c>
      <c r="Z354" s="237">
        <v>44</v>
      </c>
      <c r="AA354" s="241">
        <v>375</v>
      </c>
      <c r="AB354" s="242"/>
      <c r="AC354" s="242"/>
      <c r="AD354" s="242"/>
      <c r="AE354" s="242"/>
      <c r="AF354" s="242"/>
      <c r="AG354" s="242"/>
      <c r="AH354" s="242"/>
      <c r="AI354" s="242"/>
      <c r="AJ354" s="242"/>
      <c r="AK354" s="242"/>
      <c r="AL354" s="242"/>
      <c r="AM354" s="242"/>
      <c r="AN354" s="242"/>
      <c r="AO354" s="242"/>
      <c r="AP354" s="242"/>
      <c r="AQ354" s="242"/>
      <c r="AR354" s="242"/>
      <c r="AS354" s="242"/>
      <c r="AT354" s="242"/>
      <c r="AU354" s="242"/>
      <c r="AV354" s="242"/>
      <c r="AW354" s="242"/>
      <c r="AX354" s="242"/>
      <c r="AY354" s="242"/>
      <c r="AZ354" s="242"/>
      <c r="BA354" s="242"/>
      <c r="BB354" s="242"/>
      <c r="BC354" s="242"/>
      <c r="BD354" s="242"/>
      <c r="BE354" s="242"/>
      <c r="BF354" s="242"/>
      <c r="BG354" s="242"/>
      <c r="BH354" s="242"/>
      <c r="BI354" s="242"/>
      <c r="BJ354" s="242"/>
      <c r="BK354" s="242"/>
      <c r="BL354" s="242"/>
      <c r="BM354" s="242"/>
      <c r="BN354" s="242"/>
      <c r="BO354" s="242"/>
      <c r="BP354" s="242"/>
      <c r="BQ354" s="242"/>
      <c r="BR354" s="242"/>
      <c r="BS354" s="242"/>
    </row>
    <row r="355" spans="2:71" ht="15" customHeight="1">
      <c r="B355" s="243"/>
      <c r="C355" s="253" t="s">
        <v>1157</v>
      </c>
      <c r="D355" s="240">
        <v>263</v>
      </c>
      <c r="E355" s="237">
        <v>19092</v>
      </c>
      <c r="F355" s="237">
        <v>259</v>
      </c>
      <c r="G355" s="237">
        <v>16199</v>
      </c>
      <c r="H355" s="237">
        <v>18</v>
      </c>
      <c r="I355" s="237">
        <v>155</v>
      </c>
      <c r="J355" s="237">
        <v>13</v>
      </c>
      <c r="K355" s="237">
        <v>100</v>
      </c>
      <c r="L355" s="237">
        <v>5</v>
      </c>
      <c r="M355" s="237">
        <v>55</v>
      </c>
      <c r="N355" s="100">
        <v>0</v>
      </c>
      <c r="O355" s="100">
        <v>0</v>
      </c>
      <c r="P355" s="237">
        <v>230</v>
      </c>
      <c r="Q355" s="237">
        <v>2738</v>
      </c>
      <c r="R355" s="237">
        <v>228</v>
      </c>
      <c r="S355" s="237">
        <v>2255</v>
      </c>
      <c r="T355" s="237">
        <v>4</v>
      </c>
      <c r="U355" s="237">
        <v>73</v>
      </c>
      <c r="V355" s="237">
        <v>4</v>
      </c>
      <c r="W355" s="237">
        <v>109</v>
      </c>
      <c r="X355" s="237">
        <v>200</v>
      </c>
      <c r="Y355" s="237">
        <v>1354</v>
      </c>
      <c r="Z355" s="237">
        <v>41</v>
      </c>
      <c r="AA355" s="241">
        <v>374</v>
      </c>
      <c r="AB355" s="242"/>
      <c r="AC355" s="242"/>
      <c r="AD355" s="242"/>
      <c r="AE355" s="242"/>
      <c r="AF355" s="242"/>
      <c r="AG355" s="242"/>
      <c r="AH355" s="242"/>
      <c r="AI355" s="242"/>
      <c r="AJ355" s="242"/>
      <c r="AK355" s="242"/>
      <c r="AL355" s="242"/>
      <c r="AM355" s="242"/>
      <c r="AN355" s="242"/>
      <c r="AO355" s="242"/>
      <c r="AP355" s="242"/>
      <c r="AQ355" s="242"/>
      <c r="AR355" s="242"/>
      <c r="AS355" s="242"/>
      <c r="AT355" s="242"/>
      <c r="AU355" s="242"/>
      <c r="AV355" s="242"/>
      <c r="AW355" s="242"/>
      <c r="AX355" s="242"/>
      <c r="AY355" s="242"/>
      <c r="AZ355" s="242"/>
      <c r="BA355" s="242"/>
      <c r="BB355" s="242"/>
      <c r="BC355" s="242"/>
      <c r="BD355" s="242"/>
      <c r="BE355" s="242"/>
      <c r="BF355" s="242"/>
      <c r="BG355" s="242"/>
      <c r="BH355" s="242"/>
      <c r="BI355" s="242"/>
      <c r="BJ355" s="242"/>
      <c r="BK355" s="242"/>
      <c r="BL355" s="242"/>
      <c r="BM355" s="242"/>
      <c r="BN355" s="242"/>
      <c r="BO355" s="242"/>
      <c r="BP355" s="242"/>
      <c r="BQ355" s="242"/>
      <c r="BR355" s="242"/>
      <c r="BS355" s="242"/>
    </row>
    <row r="356" spans="2:71" ht="15" customHeight="1">
      <c r="B356" s="243"/>
      <c r="C356" s="253" t="s">
        <v>1158</v>
      </c>
      <c r="D356" s="240">
        <v>338</v>
      </c>
      <c r="E356" s="237">
        <v>49386</v>
      </c>
      <c r="F356" s="237">
        <v>338</v>
      </c>
      <c r="G356" s="237">
        <v>43023</v>
      </c>
      <c r="H356" s="237">
        <v>43</v>
      </c>
      <c r="I356" s="237">
        <v>476</v>
      </c>
      <c r="J356" s="237">
        <v>37</v>
      </c>
      <c r="K356" s="237">
        <v>418</v>
      </c>
      <c r="L356" s="237">
        <v>6</v>
      </c>
      <c r="M356" s="237">
        <v>58</v>
      </c>
      <c r="N356" s="100">
        <v>0</v>
      </c>
      <c r="O356" s="100">
        <v>0</v>
      </c>
      <c r="P356" s="237">
        <v>334</v>
      </c>
      <c r="Q356" s="237">
        <v>5887</v>
      </c>
      <c r="R356" s="237">
        <v>332</v>
      </c>
      <c r="S356" s="237">
        <v>4560</v>
      </c>
      <c r="T356" s="237">
        <v>14</v>
      </c>
      <c r="U356" s="237">
        <v>152</v>
      </c>
      <c r="V356" s="237">
        <v>33</v>
      </c>
      <c r="W356" s="237">
        <v>569</v>
      </c>
      <c r="X356" s="237">
        <v>295</v>
      </c>
      <c r="Y356" s="237">
        <v>3370</v>
      </c>
      <c r="Z356" s="237">
        <v>59</v>
      </c>
      <c r="AA356" s="241">
        <v>758</v>
      </c>
      <c r="AB356" s="242"/>
      <c r="AC356" s="242"/>
      <c r="AD356" s="242"/>
      <c r="AE356" s="242"/>
      <c r="AF356" s="242"/>
      <c r="AG356" s="242"/>
      <c r="AH356" s="242"/>
      <c r="AI356" s="242"/>
      <c r="AJ356" s="242"/>
      <c r="AK356" s="242"/>
      <c r="AL356" s="242"/>
      <c r="AM356" s="242"/>
      <c r="AN356" s="242"/>
      <c r="AO356" s="242"/>
      <c r="AP356" s="242"/>
      <c r="AQ356" s="242"/>
      <c r="AR356" s="242"/>
      <c r="AS356" s="242"/>
      <c r="AT356" s="242"/>
      <c r="AU356" s="242"/>
      <c r="AV356" s="242"/>
      <c r="AW356" s="242"/>
      <c r="AX356" s="242"/>
      <c r="AY356" s="242"/>
      <c r="AZ356" s="242"/>
      <c r="BA356" s="242"/>
      <c r="BB356" s="242"/>
      <c r="BC356" s="242"/>
      <c r="BD356" s="242"/>
      <c r="BE356" s="242"/>
      <c r="BF356" s="242"/>
      <c r="BG356" s="242"/>
      <c r="BH356" s="242"/>
      <c r="BI356" s="242"/>
      <c r="BJ356" s="242"/>
      <c r="BK356" s="242"/>
      <c r="BL356" s="242"/>
      <c r="BM356" s="242"/>
      <c r="BN356" s="242"/>
      <c r="BO356" s="242"/>
      <c r="BP356" s="242"/>
      <c r="BQ356" s="242"/>
      <c r="BR356" s="242"/>
      <c r="BS356" s="242"/>
    </row>
    <row r="357" spans="2:71" ht="15" customHeight="1">
      <c r="B357" s="243"/>
      <c r="C357" s="253" t="s">
        <v>1159</v>
      </c>
      <c r="D357" s="240">
        <v>177</v>
      </c>
      <c r="E357" s="237">
        <v>42937</v>
      </c>
      <c r="F357" s="237">
        <v>177</v>
      </c>
      <c r="G357" s="237">
        <v>38914</v>
      </c>
      <c r="H357" s="237">
        <v>22</v>
      </c>
      <c r="I357" s="237">
        <v>436</v>
      </c>
      <c r="J357" s="237">
        <v>20</v>
      </c>
      <c r="K357" s="237">
        <v>266</v>
      </c>
      <c r="L357" s="237">
        <v>2</v>
      </c>
      <c r="M357" s="237">
        <v>170</v>
      </c>
      <c r="N357" s="100">
        <v>0</v>
      </c>
      <c r="O357" s="100">
        <v>0</v>
      </c>
      <c r="P357" s="237">
        <v>175</v>
      </c>
      <c r="Q357" s="237">
        <v>3587</v>
      </c>
      <c r="R357" s="237">
        <v>174</v>
      </c>
      <c r="S357" s="237">
        <v>2438</v>
      </c>
      <c r="T357" s="237">
        <v>7</v>
      </c>
      <c r="U357" s="237">
        <v>45</v>
      </c>
      <c r="V357" s="237">
        <v>23</v>
      </c>
      <c r="W357" s="237">
        <v>801</v>
      </c>
      <c r="X357" s="237">
        <v>151</v>
      </c>
      <c r="Y357" s="237">
        <v>2313</v>
      </c>
      <c r="Z357" s="237">
        <v>31</v>
      </c>
      <c r="AA357" s="241">
        <v>348</v>
      </c>
      <c r="AB357" s="242"/>
      <c r="AC357" s="242"/>
      <c r="AD357" s="242"/>
      <c r="AE357" s="242"/>
      <c r="AF357" s="242"/>
      <c r="AG357" s="242"/>
      <c r="AH357" s="242"/>
      <c r="AI357" s="242"/>
      <c r="AJ357" s="242"/>
      <c r="AK357" s="242"/>
      <c r="AL357" s="242"/>
      <c r="AM357" s="242"/>
      <c r="AN357" s="242"/>
      <c r="AO357" s="242"/>
      <c r="AP357" s="242"/>
      <c r="AQ357" s="242"/>
      <c r="AR357" s="242"/>
      <c r="AS357" s="242"/>
      <c r="AT357" s="242"/>
      <c r="AU357" s="242"/>
      <c r="AV357" s="242"/>
      <c r="AW357" s="242"/>
      <c r="AX357" s="242"/>
      <c r="AY357" s="242"/>
      <c r="AZ357" s="242"/>
      <c r="BA357" s="242"/>
      <c r="BB357" s="242"/>
      <c r="BC357" s="242"/>
      <c r="BD357" s="242"/>
      <c r="BE357" s="242"/>
      <c r="BF357" s="242"/>
      <c r="BG357" s="242"/>
      <c r="BH357" s="242"/>
      <c r="BI357" s="242"/>
      <c r="BJ357" s="242"/>
      <c r="BK357" s="242"/>
      <c r="BL357" s="242"/>
      <c r="BM357" s="242"/>
      <c r="BN357" s="242"/>
      <c r="BO357" s="242"/>
      <c r="BP357" s="242"/>
      <c r="BQ357" s="242"/>
      <c r="BR357" s="242"/>
      <c r="BS357" s="242"/>
    </row>
    <row r="358" spans="2:71" ht="15" customHeight="1">
      <c r="B358" s="257"/>
      <c r="C358" s="258" t="s">
        <v>1156</v>
      </c>
      <c r="D358" s="259">
        <v>87</v>
      </c>
      <c r="E358" s="260">
        <v>29705</v>
      </c>
      <c r="F358" s="260">
        <v>87</v>
      </c>
      <c r="G358" s="260">
        <v>27878</v>
      </c>
      <c r="H358" s="260">
        <v>12</v>
      </c>
      <c r="I358" s="260">
        <v>194</v>
      </c>
      <c r="J358" s="260">
        <v>12</v>
      </c>
      <c r="K358" s="260">
        <v>194</v>
      </c>
      <c r="L358" s="110">
        <v>0</v>
      </c>
      <c r="M358" s="260">
        <v>0</v>
      </c>
      <c r="N358" s="110">
        <v>0</v>
      </c>
      <c r="O358" s="110">
        <v>0</v>
      </c>
      <c r="P358" s="260">
        <v>85</v>
      </c>
      <c r="Q358" s="260">
        <v>1633</v>
      </c>
      <c r="R358" s="260">
        <v>85</v>
      </c>
      <c r="S358" s="260">
        <v>980</v>
      </c>
      <c r="T358" s="260">
        <v>1</v>
      </c>
      <c r="U358" s="260">
        <v>2</v>
      </c>
      <c r="V358" s="260">
        <v>6</v>
      </c>
      <c r="W358" s="260">
        <v>465</v>
      </c>
      <c r="X358" s="260">
        <v>79</v>
      </c>
      <c r="Y358" s="260">
        <v>1322</v>
      </c>
      <c r="Z358" s="260">
        <v>16</v>
      </c>
      <c r="AA358" s="261">
        <v>188</v>
      </c>
      <c r="AB358" s="242"/>
      <c r="AC358" s="242"/>
      <c r="AD358" s="242"/>
      <c r="AE358" s="242"/>
      <c r="AF358" s="242"/>
      <c r="AG358" s="242"/>
      <c r="AH358" s="242"/>
      <c r="AI358" s="242"/>
      <c r="AJ358" s="242"/>
      <c r="AK358" s="242"/>
      <c r="AL358" s="242"/>
      <c r="AM358" s="242"/>
      <c r="AN358" s="242"/>
      <c r="AO358" s="242"/>
      <c r="AP358" s="242"/>
      <c r="AQ358" s="242"/>
      <c r="AR358" s="242"/>
      <c r="AS358" s="242"/>
      <c r="AT358" s="242"/>
      <c r="AU358" s="242"/>
      <c r="AV358" s="242"/>
      <c r="AW358" s="242"/>
      <c r="AX358" s="242"/>
      <c r="AY358" s="242"/>
      <c r="AZ358" s="242"/>
      <c r="BA358" s="242"/>
      <c r="BB358" s="242"/>
      <c r="BC358" s="242"/>
      <c r="BD358" s="242"/>
      <c r="BE358" s="242"/>
      <c r="BF358" s="242"/>
      <c r="BG358" s="242"/>
      <c r="BH358" s="242"/>
      <c r="BI358" s="242"/>
      <c r="BJ358" s="242"/>
      <c r="BK358" s="242"/>
      <c r="BL358" s="242"/>
      <c r="BM358" s="242"/>
      <c r="BN358" s="242"/>
      <c r="BO358" s="242"/>
      <c r="BP358" s="242"/>
      <c r="BQ358" s="242"/>
      <c r="BR358" s="242"/>
      <c r="BS358" s="242"/>
    </row>
    <row r="359" spans="3:4" ht="15" customHeight="1">
      <c r="C359" s="228" t="s">
        <v>1160</v>
      </c>
      <c r="D359" s="226"/>
    </row>
    <row r="360" spans="3:4" ht="12">
      <c r="C360" s="228" t="s">
        <v>1161</v>
      </c>
      <c r="D360" s="226"/>
    </row>
    <row r="361" ht="12">
      <c r="C361" s="228" t="s">
        <v>1162</v>
      </c>
    </row>
  </sheetData>
  <mergeCells count="89">
    <mergeCell ref="B10:C10"/>
    <mergeCell ref="B11:C11"/>
    <mergeCell ref="B12:C12"/>
    <mergeCell ref="B13:C13"/>
    <mergeCell ref="P5:W5"/>
    <mergeCell ref="X5:AA6"/>
    <mergeCell ref="X7:Y7"/>
    <mergeCell ref="Z7:AA7"/>
    <mergeCell ref="V6:W7"/>
    <mergeCell ref="R6:U6"/>
    <mergeCell ref="T7:U7"/>
    <mergeCell ref="Q7:Q8"/>
    <mergeCell ref="R7:R8"/>
    <mergeCell ref="F5:G5"/>
    <mergeCell ref="H5:O5"/>
    <mergeCell ref="K7:K8"/>
    <mergeCell ref="L7:L8"/>
    <mergeCell ref="M7:M8"/>
    <mergeCell ref="N7:N8"/>
    <mergeCell ref="O7:O8"/>
    <mergeCell ref="H7:H8"/>
    <mergeCell ref="I7:I8"/>
    <mergeCell ref="J7:J8"/>
    <mergeCell ref="D6:D8"/>
    <mergeCell ref="P6:Q6"/>
    <mergeCell ref="S7:S8"/>
    <mergeCell ref="P7:P8"/>
    <mergeCell ref="H6:I6"/>
    <mergeCell ref="Z3:Z4"/>
    <mergeCell ref="B5:C8"/>
    <mergeCell ref="B9:C9"/>
    <mergeCell ref="J6:K6"/>
    <mergeCell ref="L6:M6"/>
    <mergeCell ref="N6:O6"/>
    <mergeCell ref="F6:F8"/>
    <mergeCell ref="D5:E5"/>
    <mergeCell ref="E6:E8"/>
    <mergeCell ref="G6:G8"/>
    <mergeCell ref="B14:C14"/>
    <mergeCell ref="B15:C15"/>
    <mergeCell ref="B17:C17"/>
    <mergeCell ref="B24:C24"/>
    <mergeCell ref="B31:C31"/>
    <mergeCell ref="B38:C38"/>
    <mergeCell ref="B45:C45"/>
    <mergeCell ref="B52:C52"/>
    <mergeCell ref="B59:C59"/>
    <mergeCell ref="B66:C66"/>
    <mergeCell ref="B73:C73"/>
    <mergeCell ref="B80:C80"/>
    <mergeCell ref="B87:C87"/>
    <mergeCell ref="B94:C94"/>
    <mergeCell ref="B101:C101"/>
    <mergeCell ref="B108:C108"/>
    <mergeCell ref="B115:C115"/>
    <mergeCell ref="B122:C122"/>
    <mergeCell ref="B129:C129"/>
    <mergeCell ref="B136:C136"/>
    <mergeCell ref="B143:C143"/>
    <mergeCell ref="B150:C150"/>
    <mergeCell ref="B157:C157"/>
    <mergeCell ref="B164:C164"/>
    <mergeCell ref="B171:C171"/>
    <mergeCell ref="B178:C178"/>
    <mergeCell ref="B185:C185"/>
    <mergeCell ref="B192:C192"/>
    <mergeCell ref="B199:C199"/>
    <mergeCell ref="B206:C206"/>
    <mergeCell ref="B213:C213"/>
    <mergeCell ref="B220:C220"/>
    <mergeCell ref="B227:C227"/>
    <mergeCell ref="B234:C234"/>
    <mergeCell ref="B241:C241"/>
    <mergeCell ref="B248:C248"/>
    <mergeCell ref="B255:C255"/>
    <mergeCell ref="B262:C262"/>
    <mergeCell ref="B269:C269"/>
    <mergeCell ref="B276:C276"/>
    <mergeCell ref="B283:C283"/>
    <mergeCell ref="B290:C290"/>
    <mergeCell ref="B297:C297"/>
    <mergeCell ref="B304:C304"/>
    <mergeCell ref="B311:C311"/>
    <mergeCell ref="B346:C346"/>
    <mergeCell ref="B353:C353"/>
    <mergeCell ref="B318:C318"/>
    <mergeCell ref="B325:C325"/>
    <mergeCell ref="B332:C332"/>
    <mergeCell ref="B339:C339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B2:P119"/>
  <sheetViews>
    <sheetView workbookViewId="0" topLeftCell="A1">
      <selection activeCell="A1" sqref="A1"/>
    </sheetView>
  </sheetViews>
  <sheetFormatPr defaultColWidth="9.00390625" defaultRowHeight="13.5"/>
  <cols>
    <col min="1" max="1" width="2.625" style="262" customWidth="1"/>
    <col min="2" max="2" width="11.125" style="262" customWidth="1"/>
    <col min="3" max="3" width="7.625" style="262" customWidth="1"/>
    <col min="4" max="4" width="6.75390625" style="262" customWidth="1"/>
    <col min="5" max="5" width="7.25390625" style="262" customWidth="1"/>
    <col min="6" max="6" width="9.375" style="262" customWidth="1"/>
    <col min="7" max="7" width="9.125" style="262" bestFit="1" customWidth="1"/>
    <col min="8" max="8" width="9.125" style="262" customWidth="1"/>
    <col min="9" max="9" width="12.25390625" style="262" bestFit="1" customWidth="1"/>
    <col min="10" max="10" width="8.625" style="262" customWidth="1"/>
    <col min="11" max="11" width="10.00390625" style="262" customWidth="1"/>
    <col min="12" max="14" width="12.125" style="262" customWidth="1"/>
    <col min="15" max="16384" width="9.00390625" style="262" customWidth="1"/>
  </cols>
  <sheetData>
    <row r="2" spans="2:6" ht="14.25">
      <c r="B2" s="263" t="s">
        <v>107</v>
      </c>
      <c r="C2" s="263"/>
      <c r="D2" s="263"/>
      <c r="E2" s="263"/>
      <c r="F2" s="263"/>
    </row>
    <row r="3" spans="2:14" ht="12.75" customHeight="1">
      <c r="B3" s="263"/>
      <c r="C3" s="263"/>
      <c r="D3" s="263"/>
      <c r="E3" s="263"/>
      <c r="F3" s="263"/>
      <c r="M3" s="1345" t="s">
        <v>1125</v>
      </c>
      <c r="N3" s="262" t="s">
        <v>1166</v>
      </c>
    </row>
    <row r="4" spans="12:14" ht="12.75" thickBot="1">
      <c r="L4" s="264" t="s">
        <v>1164</v>
      </c>
      <c r="M4" s="1346"/>
      <c r="N4" s="265" t="s">
        <v>1167</v>
      </c>
    </row>
    <row r="5" spans="2:14" ht="13.5" customHeight="1" thickTop="1">
      <c r="B5" s="1347" t="s">
        <v>1038</v>
      </c>
      <c r="C5" s="1332" t="s">
        <v>1168</v>
      </c>
      <c r="D5" s="1332" t="s">
        <v>1169</v>
      </c>
      <c r="E5" s="1332" t="s">
        <v>1170</v>
      </c>
      <c r="F5" s="1335" t="s">
        <v>1171</v>
      </c>
      <c r="G5" s="1336"/>
      <c r="H5" s="1337"/>
      <c r="I5" s="1335" t="s">
        <v>1172</v>
      </c>
      <c r="J5" s="1349"/>
      <c r="K5" s="1350"/>
      <c r="L5" s="1350"/>
      <c r="M5" s="1350"/>
      <c r="N5" s="1351"/>
    </row>
    <row r="6" spans="2:14" ht="13.5" customHeight="1">
      <c r="B6" s="1348"/>
      <c r="C6" s="1333"/>
      <c r="D6" s="1333"/>
      <c r="E6" s="1333"/>
      <c r="F6" s="1352" t="s">
        <v>1173</v>
      </c>
      <c r="G6" s="1355" t="s">
        <v>1174</v>
      </c>
      <c r="H6" s="1355" t="s">
        <v>1175</v>
      </c>
      <c r="I6" s="1358" t="s">
        <v>1176</v>
      </c>
      <c r="J6" s="1358" t="s">
        <v>1177</v>
      </c>
      <c r="K6" s="1358" t="s">
        <v>1178</v>
      </c>
      <c r="L6" s="1342" t="s">
        <v>1179</v>
      </c>
      <c r="M6" s="1338" t="s">
        <v>1180</v>
      </c>
      <c r="N6" s="1339"/>
    </row>
    <row r="7" spans="2:14" ht="12">
      <c r="B7" s="1348"/>
      <c r="C7" s="1333"/>
      <c r="D7" s="1333"/>
      <c r="E7" s="1333"/>
      <c r="F7" s="1353"/>
      <c r="G7" s="1356"/>
      <c r="H7" s="1356"/>
      <c r="I7" s="1340"/>
      <c r="J7" s="1340"/>
      <c r="K7" s="1340"/>
      <c r="L7" s="1343"/>
      <c r="M7" s="1340" t="s">
        <v>1165</v>
      </c>
      <c r="N7" s="1340" t="s">
        <v>1181</v>
      </c>
    </row>
    <row r="8" spans="2:14" ht="24.75" customHeight="1">
      <c r="B8" s="1341"/>
      <c r="C8" s="1334"/>
      <c r="D8" s="1334"/>
      <c r="E8" s="1334"/>
      <c r="F8" s="1354"/>
      <c r="G8" s="1357"/>
      <c r="H8" s="1357"/>
      <c r="I8" s="1359"/>
      <c r="J8" s="1359"/>
      <c r="K8" s="1359"/>
      <c r="L8" s="1344"/>
      <c r="M8" s="1341"/>
      <c r="N8" s="1341"/>
    </row>
    <row r="9" spans="2:16" s="268" customFormat="1" ht="11.25">
      <c r="B9" s="269" t="s">
        <v>1129</v>
      </c>
      <c r="C9" s="270">
        <f aca="true" t="shared" si="0" ref="C9:N9">SUM(C11:C14)</f>
        <v>48737</v>
      </c>
      <c r="D9" s="270">
        <f t="shared" si="0"/>
        <v>116</v>
      </c>
      <c r="E9" s="270">
        <f t="shared" si="0"/>
        <v>2467</v>
      </c>
      <c r="F9" s="270">
        <f t="shared" si="0"/>
        <v>49904</v>
      </c>
      <c r="G9" s="270">
        <f t="shared" si="0"/>
        <v>36382</v>
      </c>
      <c r="H9" s="270">
        <f t="shared" si="0"/>
        <v>36739</v>
      </c>
      <c r="I9" s="270">
        <f t="shared" si="0"/>
        <v>11095124</v>
      </c>
      <c r="J9" s="270">
        <f t="shared" si="0"/>
        <v>57357</v>
      </c>
      <c r="K9" s="270">
        <f t="shared" si="0"/>
        <v>415813</v>
      </c>
      <c r="L9" s="270">
        <f t="shared" si="0"/>
        <v>11453580</v>
      </c>
      <c r="M9" s="270">
        <f t="shared" si="0"/>
        <v>4630163</v>
      </c>
      <c r="N9" s="271">
        <f t="shared" si="0"/>
        <v>6703114</v>
      </c>
      <c r="O9" s="272"/>
      <c r="P9" s="273"/>
    </row>
    <row r="10" spans="2:14" s="268" customFormat="1" ht="11.25">
      <c r="B10" s="269"/>
      <c r="C10" s="272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4"/>
    </row>
    <row r="11" spans="2:14" s="268" customFormat="1" ht="11.25">
      <c r="B11" s="269" t="s">
        <v>1182</v>
      </c>
      <c r="C11" s="272">
        <f aca="true" t="shared" si="1" ref="C11:N11">C16+C22+C23+C24+C26+C28+C29+C32+C33+C34+C35+C36+C38+C39</f>
        <v>18587</v>
      </c>
      <c r="D11" s="273">
        <f t="shared" si="1"/>
        <v>28</v>
      </c>
      <c r="E11" s="273">
        <f t="shared" si="1"/>
        <v>551</v>
      </c>
      <c r="F11" s="273">
        <f t="shared" si="1"/>
        <v>18764</v>
      </c>
      <c r="G11" s="273">
        <f t="shared" si="1"/>
        <v>12675</v>
      </c>
      <c r="H11" s="273">
        <f t="shared" si="1"/>
        <v>15706</v>
      </c>
      <c r="I11" s="273">
        <f t="shared" si="1"/>
        <v>3432566</v>
      </c>
      <c r="J11" s="273">
        <f t="shared" si="1"/>
        <v>19519</v>
      </c>
      <c r="K11" s="273">
        <f t="shared" si="1"/>
        <v>75697</v>
      </c>
      <c r="L11" s="273">
        <f t="shared" si="1"/>
        <v>3488744</v>
      </c>
      <c r="M11" s="273">
        <f t="shared" si="1"/>
        <v>1129133</v>
      </c>
      <c r="N11" s="274">
        <f t="shared" si="1"/>
        <v>2324998</v>
      </c>
    </row>
    <row r="12" spans="2:14" s="268" customFormat="1" ht="11.25">
      <c r="B12" s="269" t="s">
        <v>1183</v>
      </c>
      <c r="C12" s="272">
        <f aca="true" t="shared" si="2" ref="C12:N12">C20+C40+C41+C42+C44+C45+C46+C47</f>
        <v>6838</v>
      </c>
      <c r="D12" s="273">
        <f t="shared" si="2"/>
        <v>11</v>
      </c>
      <c r="E12" s="273">
        <f t="shared" si="2"/>
        <v>63</v>
      </c>
      <c r="F12" s="273">
        <f t="shared" si="2"/>
        <v>6841</v>
      </c>
      <c r="G12" s="273">
        <f t="shared" si="2"/>
        <v>5263</v>
      </c>
      <c r="H12" s="273">
        <f t="shared" si="2"/>
        <v>4542</v>
      </c>
      <c r="I12" s="273">
        <f t="shared" si="2"/>
        <v>1340008</v>
      </c>
      <c r="J12" s="273">
        <f t="shared" si="2"/>
        <v>671</v>
      </c>
      <c r="K12" s="273">
        <f t="shared" si="2"/>
        <v>3995</v>
      </c>
      <c r="L12" s="273">
        <f t="shared" si="2"/>
        <v>1343332</v>
      </c>
      <c r="M12" s="273">
        <f t="shared" si="2"/>
        <v>757248</v>
      </c>
      <c r="N12" s="274">
        <f t="shared" si="2"/>
        <v>570402</v>
      </c>
    </row>
    <row r="13" spans="2:14" s="268" customFormat="1" ht="11.25">
      <c r="B13" s="269" t="s">
        <v>1184</v>
      </c>
      <c r="C13" s="272">
        <f aca="true" t="shared" si="3" ref="C13:N13">C17+C25+C30+C48+C50+C51+C52+C53</f>
        <v>9365</v>
      </c>
      <c r="D13" s="273">
        <f t="shared" si="3"/>
        <v>60</v>
      </c>
      <c r="E13" s="273">
        <f t="shared" si="3"/>
        <v>1675</v>
      </c>
      <c r="F13" s="273">
        <f t="shared" si="3"/>
        <v>10307</v>
      </c>
      <c r="G13" s="273">
        <f t="shared" si="3"/>
        <v>7094</v>
      </c>
      <c r="H13" s="273">
        <f t="shared" si="3"/>
        <v>8223</v>
      </c>
      <c r="I13" s="273">
        <f t="shared" si="3"/>
        <v>3537924</v>
      </c>
      <c r="J13" s="273">
        <f t="shared" si="3"/>
        <v>29059</v>
      </c>
      <c r="K13" s="273">
        <f t="shared" si="3"/>
        <v>326188</v>
      </c>
      <c r="L13" s="273">
        <f t="shared" si="3"/>
        <v>3835053</v>
      </c>
      <c r="M13" s="273">
        <f t="shared" si="3"/>
        <v>1163588</v>
      </c>
      <c r="N13" s="274">
        <f t="shared" si="3"/>
        <v>2649125</v>
      </c>
    </row>
    <row r="14" spans="2:14" s="268" customFormat="1" ht="11.25">
      <c r="B14" s="269" t="s">
        <v>1185</v>
      </c>
      <c r="C14" s="272">
        <f aca="true" t="shared" si="4" ref="C14:N14">C18+C19+C54+C56+C57+C58+C59+C60+C62+C63+C64+C65+C66+C67</f>
        <v>13947</v>
      </c>
      <c r="D14" s="273">
        <f t="shared" si="4"/>
        <v>17</v>
      </c>
      <c r="E14" s="273">
        <f t="shared" si="4"/>
        <v>178</v>
      </c>
      <c r="F14" s="273">
        <f t="shared" si="4"/>
        <v>13992</v>
      </c>
      <c r="G14" s="273">
        <f t="shared" si="4"/>
        <v>11350</v>
      </c>
      <c r="H14" s="273">
        <f t="shared" si="4"/>
        <v>8268</v>
      </c>
      <c r="I14" s="273">
        <f t="shared" si="4"/>
        <v>2784626</v>
      </c>
      <c r="J14" s="273">
        <f t="shared" si="4"/>
        <v>8108</v>
      </c>
      <c r="K14" s="273">
        <f t="shared" si="4"/>
        <v>9933</v>
      </c>
      <c r="L14" s="273">
        <f t="shared" si="4"/>
        <v>2786451</v>
      </c>
      <c r="M14" s="273">
        <f t="shared" si="4"/>
        <v>1580194</v>
      </c>
      <c r="N14" s="274">
        <f t="shared" si="4"/>
        <v>1158589</v>
      </c>
    </row>
    <row r="15" spans="2:14" ht="12.75" customHeight="1">
      <c r="B15" s="275"/>
      <c r="C15" s="276"/>
      <c r="D15" s="277"/>
      <c r="E15" s="277"/>
      <c r="F15" s="277"/>
      <c r="G15" s="278"/>
      <c r="H15" s="278"/>
      <c r="I15" s="278"/>
      <c r="J15" s="278"/>
      <c r="K15" s="278"/>
      <c r="L15" s="278"/>
      <c r="M15" s="278"/>
      <c r="N15" s="279"/>
    </row>
    <row r="16" spans="2:14" ht="12">
      <c r="B16" s="266" t="s">
        <v>958</v>
      </c>
      <c r="C16" s="280">
        <v>3382</v>
      </c>
      <c r="D16" s="100">
        <v>3</v>
      </c>
      <c r="E16" s="100">
        <v>28</v>
      </c>
      <c r="F16" s="100">
        <v>3389</v>
      </c>
      <c r="G16" s="100">
        <v>2028</v>
      </c>
      <c r="H16" s="100">
        <v>2850</v>
      </c>
      <c r="I16" s="100">
        <v>490406</v>
      </c>
      <c r="J16" s="100">
        <v>87</v>
      </c>
      <c r="K16" s="100">
        <v>883</v>
      </c>
      <c r="L16" s="100">
        <v>491202</v>
      </c>
      <c r="M16" s="100">
        <v>133984</v>
      </c>
      <c r="N16" s="281">
        <v>346347</v>
      </c>
    </row>
    <row r="17" spans="2:14" ht="12">
      <c r="B17" s="266" t="s">
        <v>959</v>
      </c>
      <c r="C17" s="280">
        <v>1961</v>
      </c>
      <c r="D17" s="100">
        <v>16</v>
      </c>
      <c r="E17" s="100">
        <v>15</v>
      </c>
      <c r="F17" s="100">
        <v>1969</v>
      </c>
      <c r="G17" s="100">
        <v>1417</v>
      </c>
      <c r="H17" s="100">
        <v>1663</v>
      </c>
      <c r="I17" s="100">
        <v>990463</v>
      </c>
      <c r="J17" s="100">
        <v>4564</v>
      </c>
      <c r="K17" s="100">
        <v>2625</v>
      </c>
      <c r="L17" s="100">
        <v>988524</v>
      </c>
      <c r="M17" s="100">
        <v>254635</v>
      </c>
      <c r="N17" s="281">
        <v>725843</v>
      </c>
    </row>
    <row r="18" spans="2:14" ht="12">
      <c r="B18" s="266" t="s">
        <v>960</v>
      </c>
      <c r="C18" s="280">
        <v>2345</v>
      </c>
      <c r="D18" s="100">
        <v>4</v>
      </c>
      <c r="E18" s="100">
        <v>53</v>
      </c>
      <c r="F18" s="100">
        <v>2373</v>
      </c>
      <c r="G18" s="100">
        <v>1668</v>
      </c>
      <c r="H18" s="100">
        <v>1735</v>
      </c>
      <c r="I18" s="100">
        <v>465822</v>
      </c>
      <c r="J18" s="100">
        <v>2229</v>
      </c>
      <c r="K18" s="100">
        <v>5290</v>
      </c>
      <c r="L18" s="100">
        <v>468883</v>
      </c>
      <c r="M18" s="100">
        <v>261976</v>
      </c>
      <c r="N18" s="281">
        <v>198799</v>
      </c>
    </row>
    <row r="19" spans="2:14" ht="12">
      <c r="B19" s="266" t="s">
        <v>961</v>
      </c>
      <c r="C19" s="280">
        <v>1596</v>
      </c>
      <c r="D19" s="100">
        <v>1</v>
      </c>
      <c r="E19" s="100">
        <v>5</v>
      </c>
      <c r="F19" s="100">
        <v>1596</v>
      </c>
      <c r="G19" s="100">
        <v>1488</v>
      </c>
      <c r="H19" s="100">
        <v>287</v>
      </c>
      <c r="I19" s="100">
        <v>160837</v>
      </c>
      <c r="J19" s="100">
        <v>150</v>
      </c>
      <c r="K19" s="100">
        <v>460</v>
      </c>
      <c r="L19" s="100">
        <v>161147</v>
      </c>
      <c r="M19" s="100">
        <v>129541</v>
      </c>
      <c r="N19" s="281">
        <v>28168</v>
      </c>
    </row>
    <row r="20" spans="2:14" ht="12">
      <c r="B20" s="266" t="s">
        <v>962</v>
      </c>
      <c r="C20" s="280">
        <v>1672</v>
      </c>
      <c r="D20" s="100">
        <v>1</v>
      </c>
      <c r="E20" s="100">
        <v>24</v>
      </c>
      <c r="F20" s="100">
        <v>1672</v>
      </c>
      <c r="G20" s="100">
        <v>953</v>
      </c>
      <c r="H20" s="100">
        <v>1247</v>
      </c>
      <c r="I20" s="100">
        <v>263805</v>
      </c>
      <c r="J20" s="100">
        <v>2</v>
      </c>
      <c r="K20" s="100">
        <v>2060</v>
      </c>
      <c r="L20" s="100">
        <v>265863</v>
      </c>
      <c r="M20" s="100">
        <v>116753</v>
      </c>
      <c r="N20" s="281">
        <v>143996</v>
      </c>
    </row>
    <row r="21" spans="2:14" ht="12">
      <c r="B21" s="266"/>
      <c r="C21" s="28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281"/>
    </row>
    <row r="22" spans="2:14" ht="12">
      <c r="B22" s="266" t="s">
        <v>963</v>
      </c>
      <c r="C22" s="280">
        <v>980</v>
      </c>
      <c r="D22" s="100">
        <v>1</v>
      </c>
      <c r="E22" s="100">
        <v>51</v>
      </c>
      <c r="F22" s="100">
        <v>999</v>
      </c>
      <c r="G22" s="100">
        <v>635</v>
      </c>
      <c r="H22" s="100">
        <v>722</v>
      </c>
      <c r="I22" s="100">
        <v>101217</v>
      </c>
      <c r="J22" s="100">
        <v>10</v>
      </c>
      <c r="K22" s="100">
        <v>4584</v>
      </c>
      <c r="L22" s="100">
        <v>105791</v>
      </c>
      <c r="M22" s="100">
        <v>42605</v>
      </c>
      <c r="N22" s="281">
        <v>60131</v>
      </c>
    </row>
    <row r="23" spans="2:14" ht="12">
      <c r="B23" s="266" t="s">
        <v>964</v>
      </c>
      <c r="C23" s="280">
        <v>1846</v>
      </c>
      <c r="D23" s="100">
        <v>4</v>
      </c>
      <c r="E23" s="100">
        <v>47</v>
      </c>
      <c r="F23" s="100">
        <v>1858</v>
      </c>
      <c r="G23" s="100">
        <v>1186</v>
      </c>
      <c r="H23" s="100">
        <v>1637</v>
      </c>
      <c r="I23" s="100">
        <v>350250</v>
      </c>
      <c r="J23" s="100">
        <v>15230</v>
      </c>
      <c r="K23" s="100">
        <v>2735</v>
      </c>
      <c r="L23" s="100">
        <v>337755</v>
      </c>
      <c r="M23" s="100">
        <v>90461</v>
      </c>
      <c r="N23" s="281">
        <v>249572</v>
      </c>
    </row>
    <row r="24" spans="2:14" ht="12">
      <c r="B24" s="266" t="s">
        <v>965</v>
      </c>
      <c r="C24" s="280">
        <v>2197</v>
      </c>
      <c r="D24" s="100">
        <v>1</v>
      </c>
      <c r="E24" s="100">
        <v>56</v>
      </c>
      <c r="F24" s="100">
        <v>2215</v>
      </c>
      <c r="G24" s="100">
        <v>1391</v>
      </c>
      <c r="H24" s="100">
        <v>1880</v>
      </c>
      <c r="I24" s="100">
        <v>343239</v>
      </c>
      <c r="J24" s="100">
        <v>1000</v>
      </c>
      <c r="K24" s="100">
        <v>4326</v>
      </c>
      <c r="L24" s="100">
        <v>346565</v>
      </c>
      <c r="M24" s="100">
        <v>91007</v>
      </c>
      <c r="N24" s="281">
        <v>252582</v>
      </c>
    </row>
    <row r="25" spans="2:14" ht="12">
      <c r="B25" s="266" t="s">
        <v>966</v>
      </c>
      <c r="C25" s="280">
        <v>970</v>
      </c>
      <c r="D25" s="100">
        <v>1</v>
      </c>
      <c r="E25" s="100">
        <v>393</v>
      </c>
      <c r="F25" s="100">
        <v>1261</v>
      </c>
      <c r="G25" s="100">
        <v>708</v>
      </c>
      <c r="H25" s="100">
        <v>1051</v>
      </c>
      <c r="I25" s="100">
        <v>203078</v>
      </c>
      <c r="J25" s="100">
        <v>10</v>
      </c>
      <c r="K25" s="100">
        <v>30209</v>
      </c>
      <c r="L25" s="100">
        <v>233277</v>
      </c>
      <c r="M25" s="100">
        <v>61606</v>
      </c>
      <c r="N25" s="281">
        <v>169122</v>
      </c>
    </row>
    <row r="26" spans="2:14" ht="12">
      <c r="B26" s="266" t="s">
        <v>967</v>
      </c>
      <c r="C26" s="280">
        <v>1178</v>
      </c>
      <c r="D26" s="100">
        <v>2</v>
      </c>
      <c r="E26" s="100">
        <v>44</v>
      </c>
      <c r="F26" s="100">
        <v>1193</v>
      </c>
      <c r="G26" s="100">
        <v>754</v>
      </c>
      <c r="H26" s="100">
        <v>1060</v>
      </c>
      <c r="I26" s="100">
        <v>203199</v>
      </c>
      <c r="J26" s="100">
        <v>450</v>
      </c>
      <c r="K26" s="100">
        <v>5560</v>
      </c>
      <c r="L26" s="100">
        <v>208309</v>
      </c>
      <c r="M26" s="100">
        <v>48812</v>
      </c>
      <c r="N26" s="281">
        <v>156647</v>
      </c>
    </row>
    <row r="27" spans="2:14" ht="12">
      <c r="B27" s="266"/>
      <c r="C27" s="28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281"/>
    </row>
    <row r="28" spans="2:14" ht="12">
      <c r="B28" s="266" t="s">
        <v>968</v>
      </c>
      <c r="C28" s="280">
        <v>987</v>
      </c>
      <c r="D28" s="100">
        <v>1</v>
      </c>
      <c r="E28" s="100">
        <v>78</v>
      </c>
      <c r="F28" s="100">
        <v>995</v>
      </c>
      <c r="G28" s="100">
        <v>688</v>
      </c>
      <c r="H28" s="100">
        <v>888</v>
      </c>
      <c r="I28" s="100">
        <v>253483</v>
      </c>
      <c r="J28" s="100">
        <v>20</v>
      </c>
      <c r="K28" s="100">
        <v>34743</v>
      </c>
      <c r="L28" s="100">
        <v>288206</v>
      </c>
      <c r="M28" s="100">
        <v>52610</v>
      </c>
      <c r="N28" s="281">
        <v>232791</v>
      </c>
    </row>
    <row r="29" spans="2:14" ht="12">
      <c r="B29" s="266" t="s">
        <v>969</v>
      </c>
      <c r="C29" s="280">
        <v>2543</v>
      </c>
      <c r="D29" s="100">
        <v>4</v>
      </c>
      <c r="E29" s="100">
        <v>7</v>
      </c>
      <c r="F29" s="100">
        <v>2545</v>
      </c>
      <c r="G29" s="100">
        <v>1697</v>
      </c>
      <c r="H29" s="100">
        <v>2125</v>
      </c>
      <c r="I29" s="100">
        <v>472047</v>
      </c>
      <c r="J29" s="100">
        <v>2010</v>
      </c>
      <c r="K29" s="100">
        <v>185</v>
      </c>
      <c r="L29" s="100">
        <v>470222</v>
      </c>
      <c r="M29" s="100">
        <v>148702</v>
      </c>
      <c r="N29" s="281">
        <v>315884</v>
      </c>
    </row>
    <row r="30" spans="2:14" ht="12">
      <c r="B30" s="266" t="s">
        <v>970</v>
      </c>
      <c r="C30" s="280">
        <v>1140</v>
      </c>
      <c r="D30" s="100">
        <v>1</v>
      </c>
      <c r="E30" s="100">
        <v>185</v>
      </c>
      <c r="F30" s="100">
        <v>1230</v>
      </c>
      <c r="G30" s="100">
        <v>889</v>
      </c>
      <c r="H30" s="100">
        <v>927</v>
      </c>
      <c r="I30" s="100">
        <v>360465</v>
      </c>
      <c r="J30" s="100">
        <v>110</v>
      </c>
      <c r="K30" s="100">
        <v>17850</v>
      </c>
      <c r="L30" s="100">
        <v>378205</v>
      </c>
      <c r="M30" s="100">
        <v>154398</v>
      </c>
      <c r="N30" s="281">
        <v>220677</v>
      </c>
    </row>
    <row r="31" spans="2:14" ht="7.5" customHeight="1">
      <c r="B31" s="266"/>
      <c r="C31" s="28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281"/>
    </row>
    <row r="32" spans="2:14" ht="12">
      <c r="B32" s="266" t="s">
        <v>971</v>
      </c>
      <c r="C32" s="280">
        <v>791</v>
      </c>
      <c r="D32" s="100">
        <v>1</v>
      </c>
      <c r="E32" s="100">
        <v>0</v>
      </c>
      <c r="F32" s="100">
        <v>791</v>
      </c>
      <c r="G32" s="100">
        <v>583</v>
      </c>
      <c r="H32" s="100">
        <v>686</v>
      </c>
      <c r="I32" s="100">
        <v>154038</v>
      </c>
      <c r="J32" s="100">
        <v>200</v>
      </c>
      <c r="K32" s="100">
        <v>0</v>
      </c>
      <c r="L32" s="100">
        <v>153838</v>
      </c>
      <c r="M32" s="100">
        <v>56380</v>
      </c>
      <c r="N32" s="281">
        <v>95957</v>
      </c>
    </row>
    <row r="33" spans="2:14" ht="12">
      <c r="B33" s="266" t="s">
        <v>972</v>
      </c>
      <c r="C33" s="280">
        <v>501</v>
      </c>
      <c r="D33" s="100">
        <v>0</v>
      </c>
      <c r="E33" s="100">
        <v>1</v>
      </c>
      <c r="F33" s="100">
        <v>501</v>
      </c>
      <c r="G33" s="100">
        <v>380</v>
      </c>
      <c r="H33" s="100">
        <v>440</v>
      </c>
      <c r="I33" s="100">
        <v>63194</v>
      </c>
      <c r="J33" s="100">
        <v>0</v>
      </c>
      <c r="K33" s="100">
        <v>5</v>
      </c>
      <c r="L33" s="100">
        <v>63199</v>
      </c>
      <c r="M33" s="100">
        <v>22432</v>
      </c>
      <c r="N33" s="281">
        <v>40078</v>
      </c>
    </row>
    <row r="34" spans="2:14" ht="12">
      <c r="B34" s="266" t="s">
        <v>973</v>
      </c>
      <c r="C34" s="280">
        <v>527</v>
      </c>
      <c r="D34" s="100">
        <v>2</v>
      </c>
      <c r="E34" s="100">
        <v>1</v>
      </c>
      <c r="F34" s="100">
        <v>527</v>
      </c>
      <c r="G34" s="100">
        <v>390</v>
      </c>
      <c r="H34" s="100">
        <v>468</v>
      </c>
      <c r="I34" s="100">
        <v>93821</v>
      </c>
      <c r="J34" s="100">
        <v>112</v>
      </c>
      <c r="K34" s="100">
        <v>2</v>
      </c>
      <c r="L34" s="100">
        <v>93711</v>
      </c>
      <c r="M34" s="100">
        <v>43675</v>
      </c>
      <c r="N34" s="281">
        <v>49507</v>
      </c>
    </row>
    <row r="35" spans="2:14" ht="12">
      <c r="B35" s="266" t="s">
        <v>974</v>
      </c>
      <c r="C35" s="280">
        <v>1024</v>
      </c>
      <c r="D35" s="100">
        <v>8</v>
      </c>
      <c r="E35" s="100">
        <v>229</v>
      </c>
      <c r="F35" s="100">
        <v>1117</v>
      </c>
      <c r="G35" s="100">
        <v>1011</v>
      </c>
      <c r="H35" s="100">
        <v>714</v>
      </c>
      <c r="I35" s="100">
        <v>241955</v>
      </c>
      <c r="J35" s="100">
        <v>380</v>
      </c>
      <c r="K35" s="100">
        <v>22312</v>
      </c>
      <c r="L35" s="100">
        <v>263887</v>
      </c>
      <c r="M35" s="100">
        <v>150939</v>
      </c>
      <c r="N35" s="281">
        <v>109761</v>
      </c>
    </row>
    <row r="36" spans="2:14" ht="12">
      <c r="B36" s="266" t="s">
        <v>975</v>
      </c>
      <c r="C36" s="280">
        <v>1012</v>
      </c>
      <c r="D36" s="100">
        <v>0</v>
      </c>
      <c r="E36" s="100">
        <v>2</v>
      </c>
      <c r="F36" s="100">
        <v>1012</v>
      </c>
      <c r="G36" s="100">
        <v>756</v>
      </c>
      <c r="H36" s="100">
        <v>908</v>
      </c>
      <c r="I36" s="100">
        <v>203849</v>
      </c>
      <c r="J36" s="100">
        <v>0</v>
      </c>
      <c r="K36" s="100">
        <v>63</v>
      </c>
      <c r="L36" s="100">
        <v>203912</v>
      </c>
      <c r="M36" s="100">
        <v>75629</v>
      </c>
      <c r="N36" s="281">
        <v>127656</v>
      </c>
    </row>
    <row r="37" spans="2:14" ht="12">
      <c r="B37" s="266"/>
      <c r="C37" s="28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281"/>
    </row>
    <row r="38" spans="2:14" ht="12">
      <c r="B38" s="266" t="s">
        <v>976</v>
      </c>
      <c r="C38" s="280">
        <v>921</v>
      </c>
      <c r="D38" s="100">
        <v>0</v>
      </c>
      <c r="E38" s="100">
        <v>4</v>
      </c>
      <c r="F38" s="100">
        <v>922</v>
      </c>
      <c r="G38" s="100">
        <v>704</v>
      </c>
      <c r="H38" s="100">
        <v>789</v>
      </c>
      <c r="I38" s="100">
        <v>314151</v>
      </c>
      <c r="J38" s="100">
        <v>0</v>
      </c>
      <c r="K38" s="100">
        <v>109</v>
      </c>
      <c r="L38" s="100">
        <v>314260</v>
      </c>
      <c r="M38" s="100">
        <v>134099</v>
      </c>
      <c r="N38" s="281">
        <v>179083</v>
      </c>
    </row>
    <row r="39" spans="2:14" ht="12">
      <c r="B39" s="266" t="s">
        <v>977</v>
      </c>
      <c r="C39" s="280">
        <v>698</v>
      </c>
      <c r="D39" s="100">
        <v>1</v>
      </c>
      <c r="E39" s="100">
        <v>3</v>
      </c>
      <c r="F39" s="100">
        <v>700</v>
      </c>
      <c r="G39" s="100">
        <v>472</v>
      </c>
      <c r="H39" s="100">
        <v>539</v>
      </c>
      <c r="I39" s="100">
        <v>147717</v>
      </c>
      <c r="J39" s="100">
        <v>20</v>
      </c>
      <c r="K39" s="100">
        <v>190</v>
      </c>
      <c r="L39" s="100">
        <v>147887</v>
      </c>
      <c r="M39" s="100">
        <v>37798</v>
      </c>
      <c r="N39" s="281">
        <v>109002</v>
      </c>
    </row>
    <row r="40" spans="2:14" ht="12">
      <c r="B40" s="266" t="s">
        <v>978</v>
      </c>
      <c r="C40" s="280">
        <v>566</v>
      </c>
      <c r="D40" s="100">
        <v>0</v>
      </c>
      <c r="E40" s="100">
        <v>3</v>
      </c>
      <c r="F40" s="100">
        <v>566</v>
      </c>
      <c r="G40" s="100">
        <v>447</v>
      </c>
      <c r="H40" s="100">
        <v>459</v>
      </c>
      <c r="I40" s="100">
        <v>198704</v>
      </c>
      <c r="J40" s="100">
        <v>0</v>
      </c>
      <c r="K40" s="100">
        <v>675</v>
      </c>
      <c r="L40" s="100">
        <v>199379</v>
      </c>
      <c r="M40" s="100">
        <v>108480</v>
      </c>
      <c r="N40" s="281">
        <v>88723</v>
      </c>
    </row>
    <row r="41" spans="2:14" ht="12">
      <c r="B41" s="266" t="s">
        <v>979</v>
      </c>
      <c r="C41" s="280">
        <v>1182</v>
      </c>
      <c r="D41" s="100">
        <v>1</v>
      </c>
      <c r="E41" s="100">
        <v>7</v>
      </c>
      <c r="F41" s="100">
        <v>1182</v>
      </c>
      <c r="G41" s="100">
        <v>1012</v>
      </c>
      <c r="H41" s="100">
        <v>713</v>
      </c>
      <c r="I41" s="100">
        <v>189306</v>
      </c>
      <c r="J41" s="100">
        <v>130</v>
      </c>
      <c r="K41" s="100">
        <v>141</v>
      </c>
      <c r="L41" s="100">
        <v>189317</v>
      </c>
      <c r="M41" s="100">
        <v>114676</v>
      </c>
      <c r="N41" s="281">
        <v>71560</v>
      </c>
    </row>
    <row r="42" spans="2:14" ht="12">
      <c r="B42" s="266" t="s">
        <v>980</v>
      </c>
      <c r="C42" s="280">
        <v>937</v>
      </c>
      <c r="D42" s="100">
        <v>4</v>
      </c>
      <c r="E42" s="100">
        <v>6</v>
      </c>
      <c r="F42" s="100">
        <v>938</v>
      </c>
      <c r="G42" s="100">
        <v>665</v>
      </c>
      <c r="H42" s="100">
        <v>643</v>
      </c>
      <c r="I42" s="100">
        <v>126671</v>
      </c>
      <c r="J42" s="100">
        <v>82</v>
      </c>
      <c r="K42" s="100">
        <v>92</v>
      </c>
      <c r="L42" s="100">
        <v>126681</v>
      </c>
      <c r="M42" s="100">
        <v>50694</v>
      </c>
      <c r="N42" s="281">
        <v>74395</v>
      </c>
    </row>
    <row r="43" spans="2:14" ht="12">
      <c r="B43" s="266"/>
      <c r="C43" s="28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281"/>
    </row>
    <row r="44" spans="2:14" ht="12">
      <c r="B44" s="266" t="s">
        <v>981</v>
      </c>
      <c r="C44" s="280">
        <v>761</v>
      </c>
      <c r="D44" s="100">
        <v>1</v>
      </c>
      <c r="E44" s="100">
        <v>11</v>
      </c>
      <c r="F44" s="100">
        <v>762</v>
      </c>
      <c r="G44" s="100">
        <v>678</v>
      </c>
      <c r="H44" s="100">
        <v>399</v>
      </c>
      <c r="I44" s="100">
        <v>258086</v>
      </c>
      <c r="J44" s="100">
        <v>300</v>
      </c>
      <c r="K44" s="100">
        <v>635</v>
      </c>
      <c r="L44" s="100">
        <v>258421</v>
      </c>
      <c r="M44" s="100">
        <v>187325</v>
      </c>
      <c r="N44" s="281">
        <v>70349</v>
      </c>
    </row>
    <row r="45" spans="2:14" ht="12">
      <c r="B45" s="266" t="s">
        <v>982</v>
      </c>
      <c r="C45" s="280">
        <v>413</v>
      </c>
      <c r="D45" s="100">
        <v>1</v>
      </c>
      <c r="E45" s="100">
        <v>0</v>
      </c>
      <c r="F45" s="100">
        <v>413</v>
      </c>
      <c r="G45" s="100">
        <v>359</v>
      </c>
      <c r="H45" s="100">
        <v>273</v>
      </c>
      <c r="I45" s="100">
        <v>61406</v>
      </c>
      <c r="J45" s="100">
        <v>27</v>
      </c>
      <c r="K45" s="100">
        <v>0</v>
      </c>
      <c r="L45" s="100">
        <v>61379</v>
      </c>
      <c r="M45" s="100">
        <v>31441</v>
      </c>
      <c r="N45" s="281">
        <v>29262</v>
      </c>
    </row>
    <row r="46" spans="2:14" ht="12">
      <c r="B46" s="266" t="s">
        <v>983</v>
      </c>
      <c r="C46" s="280">
        <v>594</v>
      </c>
      <c r="D46" s="100">
        <v>2</v>
      </c>
      <c r="E46" s="100">
        <v>5</v>
      </c>
      <c r="F46" s="100">
        <v>595</v>
      </c>
      <c r="G46" s="100">
        <v>520</v>
      </c>
      <c r="H46" s="100">
        <v>359</v>
      </c>
      <c r="I46" s="100">
        <v>125679</v>
      </c>
      <c r="J46" s="100">
        <v>110</v>
      </c>
      <c r="K46" s="100">
        <v>170</v>
      </c>
      <c r="L46" s="100">
        <v>125739</v>
      </c>
      <c r="M46" s="100">
        <v>81194</v>
      </c>
      <c r="N46" s="281">
        <v>43839</v>
      </c>
    </row>
    <row r="47" spans="2:14" ht="12">
      <c r="B47" s="266" t="s">
        <v>984</v>
      </c>
      <c r="C47" s="280">
        <v>713</v>
      </c>
      <c r="D47" s="100">
        <v>1</v>
      </c>
      <c r="E47" s="100">
        <v>7</v>
      </c>
      <c r="F47" s="100">
        <v>713</v>
      </c>
      <c r="G47" s="100">
        <v>629</v>
      </c>
      <c r="H47" s="100">
        <v>449</v>
      </c>
      <c r="I47" s="100">
        <v>116351</v>
      </c>
      <c r="J47" s="100">
        <v>20</v>
      </c>
      <c r="K47" s="100">
        <v>222</v>
      </c>
      <c r="L47" s="100">
        <v>116553</v>
      </c>
      <c r="M47" s="100">
        <v>66685</v>
      </c>
      <c r="N47" s="281">
        <v>48278</v>
      </c>
    </row>
    <row r="48" spans="2:14" ht="12">
      <c r="B48" s="266" t="s">
        <v>985</v>
      </c>
      <c r="C48" s="280">
        <v>769</v>
      </c>
      <c r="D48" s="100">
        <v>5</v>
      </c>
      <c r="E48" s="100">
        <v>192</v>
      </c>
      <c r="F48" s="100">
        <v>903</v>
      </c>
      <c r="G48" s="100">
        <v>595</v>
      </c>
      <c r="H48" s="100">
        <v>630</v>
      </c>
      <c r="I48" s="100">
        <v>308046</v>
      </c>
      <c r="J48" s="100">
        <v>14215</v>
      </c>
      <c r="K48" s="100">
        <v>65776</v>
      </c>
      <c r="L48" s="100">
        <v>359607</v>
      </c>
      <c r="M48" s="100">
        <v>191030</v>
      </c>
      <c r="N48" s="281">
        <v>167395</v>
      </c>
    </row>
    <row r="49" spans="2:14" ht="12">
      <c r="B49" s="266"/>
      <c r="C49" s="28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281"/>
    </row>
    <row r="50" spans="2:14" ht="12">
      <c r="B50" s="266" t="s">
        <v>1115</v>
      </c>
      <c r="C50" s="280">
        <v>853</v>
      </c>
      <c r="D50" s="100">
        <v>2</v>
      </c>
      <c r="E50" s="100">
        <v>10</v>
      </c>
      <c r="F50" s="100">
        <v>858</v>
      </c>
      <c r="G50" s="100">
        <v>582</v>
      </c>
      <c r="H50" s="100">
        <v>665</v>
      </c>
      <c r="I50" s="100">
        <v>461624</v>
      </c>
      <c r="J50" s="100">
        <v>1950</v>
      </c>
      <c r="K50" s="100">
        <v>2641</v>
      </c>
      <c r="L50" s="100">
        <v>462315</v>
      </c>
      <c r="M50" s="100">
        <v>117616</v>
      </c>
      <c r="N50" s="281">
        <v>342981</v>
      </c>
    </row>
    <row r="51" spans="2:14" ht="12">
      <c r="B51" s="266" t="s">
        <v>987</v>
      </c>
      <c r="C51" s="280">
        <v>1082</v>
      </c>
      <c r="D51" s="100">
        <v>26</v>
      </c>
      <c r="E51" s="100">
        <v>303</v>
      </c>
      <c r="F51" s="100">
        <v>1231</v>
      </c>
      <c r="G51" s="100">
        <v>1108</v>
      </c>
      <c r="H51" s="100">
        <v>831</v>
      </c>
      <c r="I51" s="100">
        <v>320728</v>
      </c>
      <c r="J51" s="100">
        <v>3609</v>
      </c>
      <c r="K51" s="100">
        <v>24696</v>
      </c>
      <c r="L51" s="100">
        <v>341815</v>
      </c>
      <c r="M51" s="100">
        <v>102406</v>
      </c>
      <c r="N51" s="281">
        <v>238851</v>
      </c>
    </row>
    <row r="52" spans="2:14" ht="12">
      <c r="B52" s="266" t="s">
        <v>988</v>
      </c>
      <c r="C52" s="280">
        <v>1203</v>
      </c>
      <c r="D52" s="100">
        <v>2</v>
      </c>
      <c r="E52" s="100">
        <v>124</v>
      </c>
      <c r="F52" s="100">
        <v>1286</v>
      </c>
      <c r="G52" s="100">
        <v>1020</v>
      </c>
      <c r="H52" s="100">
        <v>981</v>
      </c>
      <c r="I52" s="100">
        <v>352691</v>
      </c>
      <c r="J52" s="100">
        <v>13</v>
      </c>
      <c r="K52" s="100">
        <v>5790</v>
      </c>
      <c r="L52" s="100">
        <v>358468</v>
      </c>
      <c r="M52" s="100">
        <v>159854</v>
      </c>
      <c r="N52" s="281">
        <v>197253</v>
      </c>
    </row>
    <row r="53" spans="2:14" ht="12">
      <c r="B53" s="266" t="s">
        <v>989</v>
      </c>
      <c r="C53" s="280">
        <v>1387</v>
      </c>
      <c r="D53" s="100">
        <v>7</v>
      </c>
      <c r="E53" s="100">
        <v>453</v>
      </c>
      <c r="F53" s="100">
        <v>1569</v>
      </c>
      <c r="G53" s="100">
        <v>775</v>
      </c>
      <c r="H53" s="100">
        <v>1475</v>
      </c>
      <c r="I53" s="100">
        <v>540829</v>
      </c>
      <c r="J53" s="100">
        <v>4588</v>
      </c>
      <c r="K53" s="100">
        <v>176601</v>
      </c>
      <c r="L53" s="100">
        <v>712842</v>
      </c>
      <c r="M53" s="100">
        <v>122043</v>
      </c>
      <c r="N53" s="281">
        <v>587003</v>
      </c>
    </row>
    <row r="54" spans="2:14" ht="12">
      <c r="B54" s="266" t="s">
        <v>990</v>
      </c>
      <c r="C54" s="280">
        <v>1070</v>
      </c>
      <c r="D54" s="100">
        <v>1</v>
      </c>
      <c r="E54" s="100">
        <v>4</v>
      </c>
      <c r="F54" s="100">
        <v>1073</v>
      </c>
      <c r="G54" s="100">
        <v>901</v>
      </c>
      <c r="H54" s="100">
        <v>611</v>
      </c>
      <c r="I54" s="100">
        <v>177326</v>
      </c>
      <c r="J54" s="100">
        <v>40</v>
      </c>
      <c r="K54" s="100">
        <v>111</v>
      </c>
      <c r="L54" s="100">
        <v>177397</v>
      </c>
      <c r="M54" s="100">
        <v>116312</v>
      </c>
      <c r="N54" s="281">
        <v>54354</v>
      </c>
    </row>
    <row r="55" spans="2:14" ht="12">
      <c r="B55" s="266"/>
      <c r="C55" s="28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281"/>
    </row>
    <row r="56" spans="2:14" ht="12">
      <c r="B56" s="266" t="s">
        <v>991</v>
      </c>
      <c r="C56" s="280">
        <v>239</v>
      </c>
      <c r="D56" s="100">
        <v>0</v>
      </c>
      <c r="E56" s="100">
        <v>0</v>
      </c>
      <c r="F56" s="100">
        <v>239</v>
      </c>
      <c r="G56" s="100">
        <v>209</v>
      </c>
      <c r="H56" s="100">
        <v>64</v>
      </c>
      <c r="I56" s="100">
        <v>19679</v>
      </c>
      <c r="J56" s="100">
        <v>0</v>
      </c>
      <c r="K56" s="100">
        <v>0</v>
      </c>
      <c r="L56" s="100">
        <v>19679</v>
      </c>
      <c r="M56" s="100">
        <v>15627</v>
      </c>
      <c r="N56" s="281">
        <v>3822</v>
      </c>
    </row>
    <row r="57" spans="2:14" ht="12">
      <c r="B57" s="266" t="s">
        <v>992</v>
      </c>
      <c r="C57" s="280">
        <v>430</v>
      </c>
      <c r="D57" s="100">
        <v>0</v>
      </c>
      <c r="E57" s="100">
        <v>1</v>
      </c>
      <c r="F57" s="100">
        <v>430</v>
      </c>
      <c r="G57" s="100">
        <v>238</v>
      </c>
      <c r="H57" s="100">
        <v>390</v>
      </c>
      <c r="I57" s="100">
        <v>45216</v>
      </c>
      <c r="J57" s="100">
        <v>0</v>
      </c>
      <c r="K57" s="100">
        <v>20</v>
      </c>
      <c r="L57" s="100">
        <v>45236</v>
      </c>
      <c r="M57" s="100">
        <v>17537</v>
      </c>
      <c r="N57" s="281">
        <v>27318</v>
      </c>
    </row>
    <row r="58" spans="2:14" ht="12">
      <c r="B58" s="266" t="s">
        <v>993</v>
      </c>
      <c r="C58" s="280">
        <v>690</v>
      </c>
      <c r="D58" s="100">
        <v>0</v>
      </c>
      <c r="E58" s="100">
        <v>0</v>
      </c>
      <c r="F58" s="100">
        <v>690</v>
      </c>
      <c r="G58" s="100">
        <v>446</v>
      </c>
      <c r="H58" s="100">
        <v>457</v>
      </c>
      <c r="I58" s="100">
        <v>64414</v>
      </c>
      <c r="J58" s="100">
        <v>0</v>
      </c>
      <c r="K58" s="100">
        <v>0</v>
      </c>
      <c r="L58" s="100">
        <v>64414</v>
      </c>
      <c r="M58" s="100">
        <v>30665</v>
      </c>
      <c r="N58" s="281">
        <v>32699</v>
      </c>
    </row>
    <row r="59" spans="2:14" ht="12">
      <c r="B59" s="266" t="s">
        <v>994</v>
      </c>
      <c r="C59" s="280">
        <v>832</v>
      </c>
      <c r="D59" s="100">
        <v>1</v>
      </c>
      <c r="E59" s="100">
        <v>26</v>
      </c>
      <c r="F59" s="100">
        <v>835</v>
      </c>
      <c r="G59" s="100">
        <v>629</v>
      </c>
      <c r="H59" s="100">
        <v>750</v>
      </c>
      <c r="I59" s="100">
        <v>108623</v>
      </c>
      <c r="J59" s="100">
        <v>200</v>
      </c>
      <c r="K59" s="100">
        <v>276</v>
      </c>
      <c r="L59" s="100">
        <v>108699</v>
      </c>
      <c r="M59" s="100">
        <v>45775</v>
      </c>
      <c r="N59" s="281">
        <v>61782</v>
      </c>
    </row>
    <row r="60" spans="2:14" ht="12">
      <c r="B60" s="266" t="s">
        <v>995</v>
      </c>
      <c r="C60" s="280">
        <v>59</v>
      </c>
      <c r="D60" s="100">
        <v>0</v>
      </c>
      <c r="E60" s="100">
        <v>0</v>
      </c>
      <c r="F60" s="100">
        <v>59</v>
      </c>
      <c r="G60" s="100">
        <v>46</v>
      </c>
      <c r="H60" s="100">
        <v>15</v>
      </c>
      <c r="I60" s="100">
        <v>5895</v>
      </c>
      <c r="J60" s="100">
        <v>0</v>
      </c>
      <c r="K60" s="100">
        <v>0</v>
      </c>
      <c r="L60" s="100">
        <v>5895</v>
      </c>
      <c r="M60" s="100">
        <v>4212</v>
      </c>
      <c r="N60" s="281">
        <v>1577</v>
      </c>
    </row>
    <row r="61" spans="2:14" ht="12">
      <c r="B61" s="266"/>
      <c r="C61" s="28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281"/>
    </row>
    <row r="62" spans="2:14" ht="12">
      <c r="B62" s="266" t="s">
        <v>996</v>
      </c>
      <c r="C62" s="280">
        <v>1052</v>
      </c>
      <c r="D62" s="100">
        <v>1</v>
      </c>
      <c r="E62" s="100">
        <v>29</v>
      </c>
      <c r="F62" s="100">
        <v>1054</v>
      </c>
      <c r="G62" s="100">
        <v>902</v>
      </c>
      <c r="H62" s="100">
        <v>919</v>
      </c>
      <c r="I62" s="100">
        <v>351796</v>
      </c>
      <c r="J62" s="100">
        <v>100</v>
      </c>
      <c r="K62" s="100">
        <v>1215</v>
      </c>
      <c r="L62" s="100">
        <v>352911</v>
      </c>
      <c r="M62" s="100">
        <v>109963</v>
      </c>
      <c r="N62" s="281">
        <v>239829</v>
      </c>
    </row>
    <row r="63" spans="2:14" ht="12">
      <c r="B63" s="266" t="s">
        <v>997</v>
      </c>
      <c r="C63" s="280">
        <v>1504</v>
      </c>
      <c r="D63" s="100">
        <v>4</v>
      </c>
      <c r="E63" s="100">
        <v>25</v>
      </c>
      <c r="F63" s="100">
        <v>1510</v>
      </c>
      <c r="G63" s="100">
        <v>1213</v>
      </c>
      <c r="H63" s="100">
        <v>1150</v>
      </c>
      <c r="I63" s="100">
        <v>697587</v>
      </c>
      <c r="J63" s="100">
        <v>4877</v>
      </c>
      <c r="K63" s="100">
        <v>1242</v>
      </c>
      <c r="L63" s="100">
        <v>693952</v>
      </c>
      <c r="M63" s="100">
        <v>312194</v>
      </c>
      <c r="N63" s="281">
        <v>370448</v>
      </c>
    </row>
    <row r="64" spans="2:14" ht="12">
      <c r="B64" s="266" t="s">
        <v>998</v>
      </c>
      <c r="C64" s="280">
        <v>1791</v>
      </c>
      <c r="D64" s="100">
        <v>3</v>
      </c>
      <c r="E64" s="100">
        <v>18</v>
      </c>
      <c r="F64" s="100">
        <v>1792</v>
      </c>
      <c r="G64" s="100">
        <v>1563</v>
      </c>
      <c r="H64" s="100">
        <v>662</v>
      </c>
      <c r="I64" s="100">
        <v>231923</v>
      </c>
      <c r="J64" s="100">
        <v>162</v>
      </c>
      <c r="K64" s="100">
        <v>439</v>
      </c>
      <c r="L64" s="100">
        <v>232200</v>
      </c>
      <c r="M64" s="100">
        <v>182503</v>
      </c>
      <c r="N64" s="281">
        <v>45199</v>
      </c>
    </row>
    <row r="65" spans="2:14" ht="12">
      <c r="B65" s="266" t="s">
        <v>999</v>
      </c>
      <c r="C65" s="280">
        <v>999</v>
      </c>
      <c r="D65" s="100">
        <v>0</v>
      </c>
      <c r="E65" s="100">
        <v>16</v>
      </c>
      <c r="F65" s="100">
        <v>1001</v>
      </c>
      <c r="G65" s="100">
        <v>831</v>
      </c>
      <c r="H65" s="100">
        <v>458</v>
      </c>
      <c r="I65" s="100">
        <v>214773</v>
      </c>
      <c r="J65" s="100">
        <v>0</v>
      </c>
      <c r="K65" s="100">
        <v>800</v>
      </c>
      <c r="L65" s="100">
        <v>215573</v>
      </c>
      <c r="M65" s="100">
        <v>173278</v>
      </c>
      <c r="N65" s="281">
        <v>37878</v>
      </c>
    </row>
    <row r="66" spans="2:14" ht="12">
      <c r="B66" s="266" t="s">
        <v>1000</v>
      </c>
      <c r="C66" s="280">
        <v>569</v>
      </c>
      <c r="D66" s="100">
        <v>2</v>
      </c>
      <c r="E66" s="100">
        <v>0</v>
      </c>
      <c r="F66" s="100">
        <v>569</v>
      </c>
      <c r="G66" s="100">
        <v>482</v>
      </c>
      <c r="H66" s="100">
        <v>380</v>
      </c>
      <c r="I66" s="100">
        <v>87538</v>
      </c>
      <c r="J66" s="100">
        <v>350</v>
      </c>
      <c r="K66" s="100">
        <v>0</v>
      </c>
      <c r="L66" s="100">
        <v>87188</v>
      </c>
      <c r="M66" s="100">
        <v>55361</v>
      </c>
      <c r="N66" s="281">
        <v>30145</v>
      </c>
    </row>
    <row r="67" spans="2:14" ht="12">
      <c r="B67" s="267" t="s">
        <v>1001</v>
      </c>
      <c r="C67" s="282">
        <v>771</v>
      </c>
      <c r="D67" s="110">
        <v>0</v>
      </c>
      <c r="E67" s="110">
        <v>1</v>
      </c>
      <c r="F67" s="110">
        <v>771</v>
      </c>
      <c r="G67" s="110">
        <v>734</v>
      </c>
      <c r="H67" s="110">
        <v>390</v>
      </c>
      <c r="I67" s="110">
        <v>153197</v>
      </c>
      <c r="J67" s="110">
        <v>0</v>
      </c>
      <c r="K67" s="110">
        <v>80</v>
      </c>
      <c r="L67" s="110">
        <v>153277</v>
      </c>
      <c r="M67" s="110">
        <v>125250</v>
      </c>
      <c r="N67" s="283">
        <v>26571</v>
      </c>
    </row>
    <row r="68" spans="2:14" ht="12">
      <c r="B68" s="277" t="s">
        <v>1186</v>
      </c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</row>
    <row r="69" spans="2:14" ht="12"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</row>
    <row r="70" spans="2:14" ht="12"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</row>
    <row r="71" spans="2:14" ht="12"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</row>
    <row r="72" spans="2:14" ht="12"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</row>
    <row r="73" spans="2:14" ht="12"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</row>
    <row r="74" spans="2:14" ht="12"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</row>
    <row r="75" spans="2:14" ht="12"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</row>
    <row r="76" spans="2:14" ht="12"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</row>
    <row r="77" spans="2:14" ht="12"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</row>
    <row r="78" spans="2:14" ht="12"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</row>
    <row r="79" spans="2:14" ht="12"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</row>
    <row r="80" spans="2:14" ht="12"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</row>
    <row r="81" spans="2:14" ht="12"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</row>
    <row r="82" spans="2:14" ht="12"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</row>
    <row r="83" spans="2:14" ht="12"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</row>
    <row r="84" spans="2:14" ht="12">
      <c r="B84" s="277"/>
      <c r="C84" s="277"/>
      <c r="D84" s="277"/>
      <c r="E84" s="277"/>
      <c r="F84" s="277"/>
      <c r="G84" s="277"/>
      <c r="H84" s="277"/>
      <c r="I84" s="277"/>
      <c r="J84" s="277"/>
      <c r="K84" s="277"/>
      <c r="L84" s="277"/>
      <c r="M84" s="277"/>
      <c r="N84" s="277"/>
    </row>
    <row r="85" spans="2:14" ht="12"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</row>
    <row r="86" spans="2:14" ht="12"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</row>
    <row r="87" spans="2:14" ht="12"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</row>
    <row r="88" spans="2:14" ht="12"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</row>
    <row r="89" spans="2:14" ht="12">
      <c r="B89" s="277"/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</row>
    <row r="90" spans="2:14" ht="12">
      <c r="B90" s="277"/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7"/>
    </row>
    <row r="91" spans="2:14" ht="12"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</row>
    <row r="92" spans="2:14" ht="12"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</row>
    <row r="93" spans="2:14" ht="12">
      <c r="B93" s="277"/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</row>
    <row r="94" spans="2:14" ht="12"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</row>
    <row r="95" spans="2:14" ht="12">
      <c r="B95" s="277"/>
      <c r="C95" s="277"/>
      <c r="D95" s="277"/>
      <c r="E95" s="277"/>
      <c r="F95" s="277"/>
      <c r="G95" s="277"/>
      <c r="H95" s="277"/>
      <c r="I95" s="277"/>
      <c r="J95" s="277"/>
      <c r="K95" s="277"/>
      <c r="L95" s="277"/>
      <c r="M95" s="277"/>
      <c r="N95" s="277"/>
    </row>
    <row r="96" spans="2:14" ht="12">
      <c r="B96" s="277"/>
      <c r="C96" s="277"/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</row>
    <row r="97" spans="2:14" ht="12"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7"/>
      <c r="M97" s="277"/>
      <c r="N97" s="277"/>
    </row>
    <row r="98" spans="2:14" ht="12"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</row>
    <row r="99" spans="2:14" ht="12">
      <c r="B99" s="277"/>
      <c r="C99" s="277"/>
      <c r="D99" s="277"/>
      <c r="E99" s="277"/>
      <c r="F99" s="277"/>
      <c r="G99" s="277"/>
      <c r="H99" s="277"/>
      <c r="I99" s="277"/>
      <c r="J99" s="277"/>
      <c r="K99" s="277"/>
      <c r="L99" s="277"/>
      <c r="M99" s="277"/>
      <c r="N99" s="277"/>
    </row>
    <row r="100" spans="2:14" ht="12"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</row>
    <row r="101" spans="2:14" ht="12">
      <c r="B101" s="277"/>
      <c r="C101" s="277"/>
      <c r="D101" s="277"/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</row>
    <row r="102" spans="2:14" ht="12">
      <c r="B102" s="277"/>
      <c r="C102" s="277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</row>
    <row r="103" spans="2:14" ht="12">
      <c r="B103" s="277"/>
      <c r="C103" s="277"/>
      <c r="D103" s="277"/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</row>
    <row r="104" spans="2:14" ht="12">
      <c r="B104" s="277"/>
      <c r="C104" s="277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</row>
    <row r="105" spans="2:14" ht="12"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</row>
    <row r="106" spans="2:14" ht="12"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</row>
    <row r="107" spans="2:14" ht="12">
      <c r="B107" s="277"/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</row>
    <row r="108" spans="2:14" ht="12"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</row>
    <row r="109" spans="2:14" ht="12">
      <c r="B109" s="277"/>
      <c r="C109" s="277"/>
      <c r="D109" s="277"/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</row>
    <row r="110" spans="2:14" ht="12">
      <c r="B110" s="277"/>
      <c r="C110" s="277"/>
      <c r="D110" s="277"/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</row>
    <row r="111" spans="2:14" ht="12">
      <c r="B111" s="277"/>
      <c r="C111" s="277"/>
      <c r="D111" s="277"/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</row>
    <row r="112" spans="2:14" ht="12">
      <c r="B112" s="277"/>
      <c r="C112" s="277"/>
      <c r="D112" s="277"/>
      <c r="E112" s="277"/>
      <c r="F112" s="277"/>
      <c r="G112" s="277"/>
      <c r="H112" s="277"/>
      <c r="I112" s="277"/>
      <c r="J112" s="277"/>
      <c r="K112" s="277"/>
      <c r="L112" s="277"/>
      <c r="M112" s="277"/>
      <c r="N112" s="277"/>
    </row>
    <row r="113" spans="2:14" ht="12">
      <c r="B113" s="277"/>
      <c r="C113" s="277"/>
      <c r="D113" s="277"/>
      <c r="E113" s="277"/>
      <c r="F113" s="277"/>
      <c r="G113" s="277"/>
      <c r="H113" s="277"/>
      <c r="I113" s="277"/>
      <c r="J113" s="277"/>
      <c r="K113" s="277"/>
      <c r="L113" s="277"/>
      <c r="M113" s="277"/>
      <c r="N113" s="277"/>
    </row>
    <row r="114" spans="2:14" ht="12">
      <c r="B114" s="277"/>
      <c r="C114" s="277"/>
      <c r="D114" s="277"/>
      <c r="E114" s="277"/>
      <c r="F114" s="277"/>
      <c r="G114" s="277"/>
      <c r="H114" s="277"/>
      <c r="I114" s="277"/>
      <c r="J114" s="277"/>
      <c r="K114" s="277"/>
      <c r="L114" s="277"/>
      <c r="M114" s="277"/>
      <c r="N114" s="277"/>
    </row>
    <row r="115" spans="2:14" ht="12">
      <c r="B115" s="277"/>
      <c r="C115" s="277"/>
      <c r="D115" s="277"/>
      <c r="E115" s="277"/>
      <c r="F115" s="277"/>
      <c r="G115" s="277"/>
      <c r="H115" s="277"/>
      <c r="I115" s="277"/>
      <c r="J115" s="277"/>
      <c r="K115" s="277"/>
      <c r="L115" s="277"/>
      <c r="M115" s="277"/>
      <c r="N115" s="277"/>
    </row>
    <row r="116" spans="2:14" ht="12">
      <c r="B116" s="277"/>
      <c r="C116" s="277"/>
      <c r="D116" s="277"/>
      <c r="E116" s="277"/>
      <c r="F116" s="277"/>
      <c r="G116" s="277"/>
      <c r="H116" s="277"/>
      <c r="I116" s="277"/>
      <c r="J116" s="277"/>
      <c r="K116" s="277"/>
      <c r="L116" s="277"/>
      <c r="M116" s="277"/>
      <c r="N116" s="277"/>
    </row>
    <row r="117" spans="2:14" ht="12">
      <c r="B117" s="277"/>
      <c r="C117" s="277"/>
      <c r="D117" s="277"/>
      <c r="E117" s="277"/>
      <c r="F117" s="277"/>
      <c r="G117" s="277"/>
      <c r="H117" s="277"/>
      <c r="I117" s="277"/>
      <c r="J117" s="277"/>
      <c r="K117" s="277"/>
      <c r="L117" s="277"/>
      <c r="M117" s="277"/>
      <c r="N117" s="277"/>
    </row>
    <row r="118" spans="2:14" ht="12"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</row>
    <row r="119" spans="2:14" ht="12">
      <c r="B119" s="277"/>
      <c r="C119" s="277"/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</row>
  </sheetData>
  <mergeCells count="17">
    <mergeCell ref="M3:M4"/>
    <mergeCell ref="B5:B8"/>
    <mergeCell ref="I5:N5"/>
    <mergeCell ref="F6:F8"/>
    <mergeCell ref="G6:G8"/>
    <mergeCell ref="H6:H8"/>
    <mergeCell ref="I6:I8"/>
    <mergeCell ref="J6:J8"/>
    <mergeCell ref="K6:K8"/>
    <mergeCell ref="D5:D8"/>
    <mergeCell ref="E5:E8"/>
    <mergeCell ref="F5:H5"/>
    <mergeCell ref="C5:C8"/>
    <mergeCell ref="M6:N6"/>
    <mergeCell ref="M7:M8"/>
    <mergeCell ref="N7:N8"/>
    <mergeCell ref="L6:L8"/>
  </mergeCells>
  <printOptions/>
  <pageMargins left="0.75" right="0.75" top="1" bottom="1" header="0.512" footer="0.512"/>
  <pageSetup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R127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284" customWidth="1"/>
    <col min="2" max="2" width="9.75390625" style="284" customWidth="1"/>
    <col min="3" max="3" width="10.625" style="284" customWidth="1"/>
    <col min="4" max="4" width="8.75390625" style="284" customWidth="1"/>
    <col min="5" max="7" width="10.625" style="284" customWidth="1"/>
    <col min="8" max="8" width="7.875" style="284" customWidth="1"/>
    <col min="9" max="10" width="10.625" style="284" customWidth="1"/>
    <col min="11" max="12" width="9.625" style="284" customWidth="1"/>
    <col min="13" max="18" width="8.125" style="284" customWidth="1"/>
    <col min="19" max="16384" width="9.00390625" style="284" customWidth="1"/>
  </cols>
  <sheetData>
    <row r="1" ht="12"/>
    <row r="2" ht="13.5" customHeight="1">
      <c r="B2" s="285" t="s">
        <v>124</v>
      </c>
    </row>
    <row r="3" ht="13.5" customHeight="1">
      <c r="B3" s="286"/>
    </row>
    <row r="4" spans="3:13" ht="13.5" customHeight="1" thickBot="1">
      <c r="C4" s="287"/>
      <c r="G4" s="287"/>
      <c r="H4" s="287"/>
      <c r="I4" s="287"/>
      <c r="J4" s="288" t="s">
        <v>114</v>
      </c>
      <c r="M4" s="287"/>
    </row>
    <row r="5" spans="2:18" ht="13.5" customHeight="1" thickTop="1">
      <c r="B5" s="1360" t="s">
        <v>1087</v>
      </c>
      <c r="C5" s="289" t="s">
        <v>108</v>
      </c>
      <c r="D5" s="289"/>
      <c r="E5" s="290"/>
      <c r="F5" s="290"/>
      <c r="G5" s="289" t="s">
        <v>109</v>
      </c>
      <c r="H5" s="290"/>
      <c r="I5" s="290"/>
      <c r="J5" s="290"/>
      <c r="K5" s="287"/>
      <c r="L5" s="291"/>
      <c r="M5" s="291"/>
      <c r="N5" s="291"/>
      <c r="O5" s="291"/>
      <c r="P5" s="287"/>
      <c r="Q5" s="287"/>
      <c r="R5" s="287"/>
    </row>
    <row r="6" spans="2:18" ht="25.5" customHeight="1">
      <c r="B6" s="1361"/>
      <c r="C6" s="292" t="s">
        <v>110</v>
      </c>
      <c r="D6" s="293" t="s">
        <v>115</v>
      </c>
      <c r="E6" s="292" t="s">
        <v>116</v>
      </c>
      <c r="F6" s="292" t="s">
        <v>117</v>
      </c>
      <c r="G6" s="292" t="s">
        <v>110</v>
      </c>
      <c r="H6" s="293" t="s">
        <v>115</v>
      </c>
      <c r="I6" s="292" t="s">
        <v>118</v>
      </c>
      <c r="J6" s="294" t="s">
        <v>117</v>
      </c>
      <c r="K6" s="295"/>
      <c r="L6" s="295"/>
      <c r="M6" s="287"/>
      <c r="N6" s="296"/>
      <c r="O6" s="287"/>
      <c r="P6" s="296"/>
      <c r="Q6" s="287"/>
      <c r="R6" s="296"/>
    </row>
    <row r="7" spans="2:18" ht="6.75" customHeight="1">
      <c r="B7" s="297"/>
      <c r="C7" s="298"/>
      <c r="D7" s="299"/>
      <c r="E7" s="295"/>
      <c r="F7" s="295"/>
      <c r="G7" s="300"/>
      <c r="H7" s="299"/>
      <c r="I7" s="299"/>
      <c r="J7" s="301"/>
      <c r="K7" s="295"/>
      <c r="L7" s="295"/>
      <c r="M7" s="287"/>
      <c r="N7" s="296"/>
      <c r="O7" s="287"/>
      <c r="P7" s="296"/>
      <c r="Q7" s="287"/>
      <c r="R7" s="296"/>
    </row>
    <row r="8" spans="2:18" ht="12" customHeight="1">
      <c r="B8" s="297" t="s">
        <v>119</v>
      </c>
      <c r="C8" s="98">
        <v>103900</v>
      </c>
      <c r="D8" s="99">
        <v>567</v>
      </c>
      <c r="E8" s="99">
        <v>589100</v>
      </c>
      <c r="F8" s="99">
        <v>118</v>
      </c>
      <c r="G8" s="99">
        <v>1730</v>
      </c>
      <c r="H8" s="99">
        <v>262</v>
      </c>
      <c r="I8" s="99">
        <v>4530</v>
      </c>
      <c r="J8" s="302">
        <v>112</v>
      </c>
      <c r="K8" s="295"/>
      <c r="L8" s="295"/>
      <c r="M8" s="287"/>
      <c r="N8" s="296"/>
      <c r="O8" s="287"/>
      <c r="P8" s="296"/>
      <c r="Q8" s="287"/>
      <c r="R8" s="296"/>
    </row>
    <row r="9" spans="2:18" ht="12" customHeight="1">
      <c r="B9" s="297" t="s">
        <v>111</v>
      </c>
      <c r="C9" s="98">
        <v>105800</v>
      </c>
      <c r="D9" s="99">
        <v>569</v>
      </c>
      <c r="E9" s="99">
        <v>602000</v>
      </c>
      <c r="F9" s="99">
        <v>112</v>
      </c>
      <c r="G9" s="99">
        <v>1760</v>
      </c>
      <c r="H9" s="99">
        <f>I9/G9*100</f>
        <v>271.0227272727273</v>
      </c>
      <c r="I9" s="99">
        <v>4770</v>
      </c>
      <c r="J9" s="302">
        <v>112</v>
      </c>
      <c r="K9" s="295"/>
      <c r="L9" s="295"/>
      <c r="M9" s="287"/>
      <c r="N9" s="296"/>
      <c r="O9" s="287"/>
      <c r="P9" s="296"/>
      <c r="Q9" s="287"/>
      <c r="R9" s="296"/>
    </row>
    <row r="10" spans="2:18" ht="12" customHeight="1">
      <c r="B10" s="297" t="s">
        <v>120</v>
      </c>
      <c r="C10" s="98">
        <v>107300</v>
      </c>
      <c r="D10" s="99">
        <v>532</v>
      </c>
      <c r="E10" s="99">
        <v>570800</v>
      </c>
      <c r="F10" s="99">
        <v>102</v>
      </c>
      <c r="G10" s="99">
        <v>1440</v>
      </c>
      <c r="H10" s="99">
        <v>244</v>
      </c>
      <c r="I10" s="99">
        <v>3510</v>
      </c>
      <c r="J10" s="302">
        <v>97</v>
      </c>
      <c r="K10" s="295"/>
      <c r="L10" s="295"/>
      <c r="M10" s="287"/>
      <c r="N10" s="296"/>
      <c r="O10" s="287"/>
      <c r="P10" s="296"/>
      <c r="Q10" s="287"/>
      <c r="R10" s="296"/>
    </row>
    <row r="11" spans="2:18" ht="12" customHeight="1">
      <c r="B11" s="297" t="s">
        <v>112</v>
      </c>
      <c r="C11" s="98">
        <v>100200</v>
      </c>
      <c r="D11" s="99">
        <v>577</v>
      </c>
      <c r="E11" s="99">
        <v>578200</v>
      </c>
      <c r="F11" s="99">
        <v>108</v>
      </c>
      <c r="G11" s="99">
        <v>777</v>
      </c>
      <c r="H11" s="99">
        <v>240</v>
      </c>
      <c r="I11" s="99">
        <v>1860</v>
      </c>
      <c r="J11" s="302">
        <v>96</v>
      </c>
      <c r="K11" s="295"/>
      <c r="L11" s="295"/>
      <c r="M11" s="287"/>
      <c r="N11" s="296"/>
      <c r="O11" s="287"/>
      <c r="P11" s="296"/>
      <c r="Q11" s="287"/>
      <c r="R11" s="296"/>
    </row>
    <row r="12" spans="2:18" ht="12" customHeight="1">
      <c r="B12" s="297" t="s">
        <v>113</v>
      </c>
      <c r="C12" s="98">
        <v>98400</v>
      </c>
      <c r="D12" s="99">
        <v>500</v>
      </c>
      <c r="E12" s="99">
        <v>492000</v>
      </c>
      <c r="F12" s="99">
        <v>90</v>
      </c>
      <c r="G12" s="99">
        <v>425</v>
      </c>
      <c r="H12" s="99">
        <v>225</v>
      </c>
      <c r="I12" s="99">
        <v>956</v>
      </c>
      <c r="J12" s="302">
        <v>90</v>
      </c>
      <c r="K12" s="295"/>
      <c r="L12" s="295"/>
      <c r="M12" s="287"/>
      <c r="N12" s="296"/>
      <c r="O12" s="287"/>
      <c r="P12" s="296"/>
      <c r="Q12" s="287"/>
      <c r="R12" s="296"/>
    </row>
    <row r="13" spans="2:18" ht="6.75" customHeight="1">
      <c r="B13" s="303"/>
      <c r="C13" s="99"/>
      <c r="D13" s="99"/>
      <c r="E13" s="99"/>
      <c r="F13" s="99"/>
      <c r="G13" s="99"/>
      <c r="H13" s="99"/>
      <c r="I13" s="99"/>
      <c r="J13" s="302"/>
      <c r="K13" s="295"/>
      <c r="L13" s="295"/>
      <c r="M13" s="287"/>
      <c r="N13" s="296"/>
      <c r="O13" s="287"/>
      <c r="P13" s="296"/>
      <c r="Q13" s="287"/>
      <c r="R13" s="296"/>
    </row>
    <row r="14" spans="2:18" s="304" customFormat="1" ht="12" customHeight="1">
      <c r="B14" s="305" t="s">
        <v>121</v>
      </c>
      <c r="C14" s="104">
        <f>SUM(C16:C19)</f>
        <v>98500</v>
      </c>
      <c r="D14" s="102">
        <v>529</v>
      </c>
      <c r="E14" s="102">
        <f>SUM(E16:E19)</f>
        <v>521100</v>
      </c>
      <c r="F14" s="102">
        <v>95</v>
      </c>
      <c r="G14" s="102">
        <f>SUM(G16:G19)</f>
        <v>350</v>
      </c>
      <c r="H14" s="102">
        <v>230</v>
      </c>
      <c r="I14" s="102">
        <f>SUM(I16:I19)</f>
        <v>805</v>
      </c>
      <c r="J14" s="306">
        <v>92</v>
      </c>
      <c r="K14" s="307"/>
      <c r="L14" s="307"/>
      <c r="M14" s="308"/>
      <c r="N14" s="309"/>
      <c r="O14" s="308"/>
      <c r="P14" s="309"/>
      <c r="Q14" s="308"/>
      <c r="R14" s="309"/>
    </row>
    <row r="15" spans="2:18" s="304" customFormat="1" ht="9.75" customHeight="1">
      <c r="B15" s="310"/>
      <c r="C15" s="104"/>
      <c r="D15" s="102"/>
      <c r="E15" s="102"/>
      <c r="F15" s="102"/>
      <c r="G15" s="102"/>
      <c r="H15" s="102"/>
      <c r="I15" s="102"/>
      <c r="J15" s="306"/>
      <c r="K15" s="307"/>
      <c r="L15" s="307"/>
      <c r="M15" s="308"/>
      <c r="N15" s="309"/>
      <c r="O15" s="308"/>
      <c r="P15" s="309"/>
      <c r="Q15" s="308"/>
      <c r="R15" s="309"/>
    </row>
    <row r="16" spans="2:18" s="304" customFormat="1" ht="12" customHeight="1">
      <c r="B16" s="310" t="s">
        <v>1088</v>
      </c>
      <c r="C16" s="104">
        <v>26700</v>
      </c>
      <c r="D16" s="102">
        <v>559</v>
      </c>
      <c r="E16" s="102">
        <v>149300</v>
      </c>
      <c r="F16" s="102">
        <v>98</v>
      </c>
      <c r="G16" s="102">
        <f>SUM(G21,G27,G28,G29,G31,G33,G34,G37,G38,G39,G40,G41,G43,G44)</f>
        <v>104</v>
      </c>
      <c r="H16" s="102">
        <v>273</v>
      </c>
      <c r="I16" s="102">
        <f>SUM(I21,I27,I28,I29,I31,I33,I34,I37,I38,I39,I40,I41,I43,I44)</f>
        <v>284</v>
      </c>
      <c r="J16" s="306">
        <v>96</v>
      </c>
      <c r="K16" s="311"/>
      <c r="L16" s="311"/>
      <c r="M16" s="312"/>
      <c r="N16" s="312"/>
      <c r="O16" s="311"/>
      <c r="P16" s="311"/>
      <c r="Q16" s="311"/>
      <c r="R16" s="311"/>
    </row>
    <row r="17" spans="2:18" s="304" customFormat="1" ht="12" customHeight="1">
      <c r="B17" s="310" t="s">
        <v>1089</v>
      </c>
      <c r="C17" s="104">
        <v>14100</v>
      </c>
      <c r="D17" s="102">
        <v>470</v>
      </c>
      <c r="E17" s="102">
        <v>66300</v>
      </c>
      <c r="F17" s="102">
        <v>95</v>
      </c>
      <c r="G17" s="102">
        <f>SUM(G25,G45,G46,G47,G49,G50,G51,G52)</f>
        <v>28</v>
      </c>
      <c r="H17" s="102">
        <v>261</v>
      </c>
      <c r="I17" s="102">
        <f>SUM(I25,I45,I46,I47,I49,I50,I51,I52)</f>
        <v>73</v>
      </c>
      <c r="J17" s="306">
        <v>97</v>
      </c>
      <c r="K17" s="311"/>
      <c r="L17" s="311"/>
      <c r="M17" s="312"/>
      <c r="N17" s="312"/>
      <c r="O17" s="311"/>
      <c r="P17" s="311"/>
      <c r="Q17" s="311"/>
      <c r="R17" s="311"/>
    </row>
    <row r="18" spans="2:18" s="304" customFormat="1" ht="12" customHeight="1">
      <c r="B18" s="310" t="s">
        <v>1090</v>
      </c>
      <c r="C18" s="104">
        <v>21600</v>
      </c>
      <c r="D18" s="102">
        <v>552</v>
      </c>
      <c r="E18" s="102">
        <v>119200</v>
      </c>
      <c r="F18" s="102">
        <v>97</v>
      </c>
      <c r="G18" s="102">
        <f>SUM(G22,G30,G35,G53,G55,G56,G57,G58)</f>
        <v>172</v>
      </c>
      <c r="H18" s="102">
        <v>206</v>
      </c>
      <c r="I18" s="102">
        <f>SUM(I22,I30,I35,I53,I55,I56,I57,I58)</f>
        <v>355</v>
      </c>
      <c r="J18" s="306">
        <v>90</v>
      </c>
      <c r="K18" s="311"/>
      <c r="L18" s="311"/>
      <c r="M18" s="312"/>
      <c r="N18" s="312"/>
      <c r="O18" s="311"/>
      <c r="P18" s="311"/>
      <c r="Q18" s="311"/>
      <c r="R18" s="311"/>
    </row>
    <row r="19" spans="2:18" s="304" customFormat="1" ht="12" customHeight="1">
      <c r="B19" s="310" t="s">
        <v>1091</v>
      </c>
      <c r="C19" s="104">
        <v>36100</v>
      </c>
      <c r="D19" s="102">
        <v>516</v>
      </c>
      <c r="E19" s="102">
        <v>186300</v>
      </c>
      <c r="F19" s="102">
        <v>91</v>
      </c>
      <c r="G19" s="102">
        <f>SUM(G23,G24,G59,G61,G62,G63,G64,G65,G67,G68,G69,G70,G71,G72)</f>
        <v>46</v>
      </c>
      <c r="H19" s="102">
        <v>202</v>
      </c>
      <c r="I19" s="102">
        <f>SUM(I23,I24,I59,I61,I62,I63,I64,I65,I67,I68,I69,I70,I71,I72)</f>
        <v>93</v>
      </c>
      <c r="J19" s="306">
        <v>86</v>
      </c>
      <c r="K19" s="311"/>
      <c r="L19" s="311"/>
      <c r="M19" s="312"/>
      <c r="N19" s="312"/>
      <c r="O19" s="311"/>
      <c r="P19" s="311"/>
      <c r="Q19" s="311"/>
      <c r="R19" s="311"/>
    </row>
    <row r="20" spans="2:18" s="304" customFormat="1" ht="7.5" customHeight="1">
      <c r="B20" s="310"/>
      <c r="C20" s="102"/>
      <c r="D20" s="102"/>
      <c r="E20" s="102"/>
      <c r="F20" s="102"/>
      <c r="G20" s="102"/>
      <c r="H20" s="102"/>
      <c r="I20" s="102"/>
      <c r="J20" s="306"/>
      <c r="K20" s="311"/>
      <c r="L20" s="311"/>
      <c r="M20" s="312"/>
      <c r="N20" s="312"/>
      <c r="O20" s="311"/>
      <c r="P20" s="311"/>
      <c r="Q20" s="311"/>
      <c r="R20" s="311"/>
    </row>
    <row r="21" spans="2:18" ht="12" customHeight="1">
      <c r="B21" s="313" t="s">
        <v>958</v>
      </c>
      <c r="C21" s="314">
        <v>5390</v>
      </c>
      <c r="D21" s="314">
        <v>589</v>
      </c>
      <c r="E21" s="314">
        <v>31700</v>
      </c>
      <c r="F21" s="314">
        <v>101</v>
      </c>
      <c r="G21" s="314">
        <v>0</v>
      </c>
      <c r="H21" s="314">
        <v>0</v>
      </c>
      <c r="I21" s="314">
        <v>0</v>
      </c>
      <c r="J21" s="315">
        <v>0</v>
      </c>
      <c r="K21" s="316"/>
      <c r="L21" s="316"/>
      <c r="M21" s="317"/>
      <c r="N21" s="317"/>
      <c r="O21" s="316"/>
      <c r="P21" s="316"/>
      <c r="Q21" s="316"/>
      <c r="R21" s="316"/>
    </row>
    <row r="22" spans="2:18" ht="12" customHeight="1">
      <c r="B22" s="313" t="s">
        <v>959</v>
      </c>
      <c r="C22" s="314">
        <v>4240</v>
      </c>
      <c r="D22" s="314">
        <v>535</v>
      </c>
      <c r="E22" s="314">
        <v>22700</v>
      </c>
      <c r="F22" s="314">
        <v>95</v>
      </c>
      <c r="G22" s="314">
        <v>170</v>
      </c>
      <c r="H22" s="314">
        <v>206</v>
      </c>
      <c r="I22" s="314">
        <v>350</v>
      </c>
      <c r="J22" s="318">
        <v>90</v>
      </c>
      <c r="K22" s="316"/>
      <c r="L22" s="316"/>
      <c r="M22" s="317"/>
      <c r="N22" s="287"/>
      <c r="O22" s="316"/>
      <c r="P22" s="316"/>
      <c r="Q22" s="316"/>
      <c r="R22" s="316"/>
    </row>
    <row r="23" spans="2:18" ht="12" customHeight="1">
      <c r="B23" s="313" t="s">
        <v>960</v>
      </c>
      <c r="C23" s="314">
        <v>6300</v>
      </c>
      <c r="D23" s="314">
        <v>522</v>
      </c>
      <c r="E23" s="314">
        <v>32900</v>
      </c>
      <c r="F23" s="314">
        <v>92</v>
      </c>
      <c r="G23" s="314">
        <v>0</v>
      </c>
      <c r="H23" s="314">
        <v>0</v>
      </c>
      <c r="I23" s="314">
        <v>0</v>
      </c>
      <c r="J23" s="315">
        <v>0</v>
      </c>
      <c r="K23" s="316"/>
      <c r="L23" s="316"/>
      <c r="M23" s="317"/>
      <c r="N23" s="287"/>
      <c r="O23" s="316"/>
      <c r="P23" s="316"/>
      <c r="Q23" s="316"/>
      <c r="R23" s="316"/>
    </row>
    <row r="24" spans="2:18" ht="12" customHeight="1">
      <c r="B24" s="313" t="s">
        <v>961</v>
      </c>
      <c r="C24" s="314">
        <v>7420</v>
      </c>
      <c r="D24" s="314">
        <v>547</v>
      </c>
      <c r="E24" s="314">
        <v>40600</v>
      </c>
      <c r="F24" s="314">
        <v>94</v>
      </c>
      <c r="G24" s="319">
        <v>1</v>
      </c>
      <c r="H24" s="314">
        <v>227</v>
      </c>
      <c r="I24" s="319">
        <v>1</v>
      </c>
      <c r="J24" s="315">
        <v>91</v>
      </c>
      <c r="K24" s="316"/>
      <c r="L24" s="316"/>
      <c r="M24" s="317"/>
      <c r="N24" s="287"/>
      <c r="O24" s="316"/>
      <c r="P24" s="316"/>
      <c r="Q24" s="316"/>
      <c r="R24" s="316"/>
    </row>
    <row r="25" spans="2:18" ht="12" customHeight="1">
      <c r="B25" s="313" t="s">
        <v>962</v>
      </c>
      <c r="C25" s="314">
        <v>4330</v>
      </c>
      <c r="D25" s="314">
        <v>486</v>
      </c>
      <c r="E25" s="314">
        <v>21000</v>
      </c>
      <c r="F25" s="314">
        <v>95</v>
      </c>
      <c r="G25" s="319">
        <v>11</v>
      </c>
      <c r="H25" s="314">
        <v>290</v>
      </c>
      <c r="I25" s="319">
        <v>32</v>
      </c>
      <c r="J25" s="318">
        <v>96</v>
      </c>
      <c r="K25" s="316"/>
      <c r="L25" s="316"/>
      <c r="M25" s="317"/>
      <c r="N25" s="287"/>
      <c r="O25" s="316"/>
      <c r="P25" s="316"/>
      <c r="Q25" s="316"/>
      <c r="R25" s="316"/>
    </row>
    <row r="26" spans="2:18" ht="7.5" customHeight="1">
      <c r="B26" s="313"/>
      <c r="C26" s="314"/>
      <c r="D26" s="314"/>
      <c r="E26" s="314"/>
      <c r="F26" s="314"/>
      <c r="G26" s="319"/>
      <c r="H26" s="314"/>
      <c r="I26" s="319"/>
      <c r="J26" s="318"/>
      <c r="K26" s="316"/>
      <c r="L26" s="316"/>
      <c r="M26" s="317"/>
      <c r="N26" s="287"/>
      <c r="O26" s="316"/>
      <c r="P26" s="316"/>
      <c r="Q26" s="316"/>
      <c r="R26" s="316"/>
    </row>
    <row r="27" spans="2:18" ht="12" customHeight="1">
      <c r="B27" s="313" t="s">
        <v>963</v>
      </c>
      <c r="C27" s="314">
        <v>2310</v>
      </c>
      <c r="D27" s="314">
        <v>586</v>
      </c>
      <c r="E27" s="314">
        <v>13500</v>
      </c>
      <c r="F27" s="314">
        <v>97</v>
      </c>
      <c r="G27" s="314">
        <v>0</v>
      </c>
      <c r="H27" s="314">
        <v>0</v>
      </c>
      <c r="I27" s="314">
        <v>0</v>
      </c>
      <c r="J27" s="315">
        <v>0</v>
      </c>
      <c r="K27" s="316"/>
      <c r="L27" s="316"/>
      <c r="M27" s="317"/>
      <c r="N27" s="287"/>
      <c r="O27" s="316"/>
      <c r="P27" s="316"/>
      <c r="Q27" s="316"/>
      <c r="R27" s="316"/>
    </row>
    <row r="28" spans="2:18" ht="12" customHeight="1">
      <c r="B28" s="313" t="s">
        <v>964</v>
      </c>
      <c r="C28" s="314">
        <v>1490</v>
      </c>
      <c r="D28" s="314">
        <v>548</v>
      </c>
      <c r="E28" s="314">
        <v>8150</v>
      </c>
      <c r="F28" s="314">
        <v>101</v>
      </c>
      <c r="G28" s="314">
        <v>0</v>
      </c>
      <c r="H28" s="314">
        <v>0</v>
      </c>
      <c r="I28" s="314">
        <v>0</v>
      </c>
      <c r="J28" s="315">
        <v>0</v>
      </c>
      <c r="K28" s="316"/>
      <c r="L28" s="316"/>
      <c r="M28" s="317"/>
      <c r="N28" s="287"/>
      <c r="O28" s="316"/>
      <c r="P28" s="316"/>
      <c r="Q28" s="316"/>
      <c r="R28" s="316"/>
    </row>
    <row r="29" spans="2:18" ht="12" customHeight="1">
      <c r="B29" s="313" t="s">
        <v>965</v>
      </c>
      <c r="C29" s="314">
        <v>3000</v>
      </c>
      <c r="D29" s="314">
        <v>548</v>
      </c>
      <c r="E29" s="314">
        <v>16500</v>
      </c>
      <c r="F29" s="314">
        <v>96</v>
      </c>
      <c r="G29" s="314">
        <v>19</v>
      </c>
      <c r="H29" s="314">
        <v>280</v>
      </c>
      <c r="I29" s="314">
        <v>53</v>
      </c>
      <c r="J29" s="315">
        <v>98</v>
      </c>
      <c r="K29" s="316"/>
      <c r="L29" s="316"/>
      <c r="M29" s="317"/>
      <c r="N29" s="287"/>
      <c r="O29" s="316"/>
      <c r="P29" s="316"/>
      <c r="Q29" s="316"/>
      <c r="R29" s="316"/>
    </row>
    <row r="30" spans="2:18" ht="12" customHeight="1">
      <c r="B30" s="313" t="s">
        <v>966</v>
      </c>
      <c r="C30" s="314">
        <v>2900</v>
      </c>
      <c r="D30" s="314">
        <v>558</v>
      </c>
      <c r="E30" s="314">
        <v>16200</v>
      </c>
      <c r="F30" s="314">
        <v>99</v>
      </c>
      <c r="G30" s="314">
        <v>0</v>
      </c>
      <c r="H30" s="314">
        <v>0</v>
      </c>
      <c r="I30" s="314">
        <v>0</v>
      </c>
      <c r="J30" s="315">
        <v>0</v>
      </c>
      <c r="K30" s="316"/>
      <c r="L30" s="316"/>
      <c r="M30" s="317"/>
      <c r="N30" s="287"/>
      <c r="O30" s="316"/>
      <c r="P30" s="316"/>
      <c r="Q30" s="316"/>
      <c r="R30" s="316"/>
    </row>
    <row r="31" spans="2:18" ht="12" customHeight="1">
      <c r="B31" s="313" t="s">
        <v>967</v>
      </c>
      <c r="C31" s="314">
        <v>2110</v>
      </c>
      <c r="D31" s="314">
        <v>603</v>
      </c>
      <c r="E31" s="314">
        <v>12700</v>
      </c>
      <c r="F31" s="314">
        <v>101</v>
      </c>
      <c r="G31" s="319">
        <v>1</v>
      </c>
      <c r="H31" s="314">
        <v>208</v>
      </c>
      <c r="I31" s="319">
        <v>2</v>
      </c>
      <c r="J31" s="315">
        <v>100</v>
      </c>
      <c r="K31" s="316"/>
      <c r="L31" s="316"/>
      <c r="M31" s="317"/>
      <c r="N31" s="287"/>
      <c r="O31" s="316"/>
      <c r="P31" s="316"/>
      <c r="Q31" s="316"/>
      <c r="R31" s="316"/>
    </row>
    <row r="32" spans="2:18" ht="7.5" customHeight="1">
      <c r="B32" s="313"/>
      <c r="C32" s="314"/>
      <c r="D32" s="314"/>
      <c r="E32" s="314"/>
      <c r="F32" s="314"/>
      <c r="G32" s="314"/>
      <c r="H32" s="314"/>
      <c r="I32" s="314"/>
      <c r="J32" s="315"/>
      <c r="K32" s="316"/>
      <c r="L32" s="316"/>
      <c r="M32" s="317"/>
      <c r="N32" s="287"/>
      <c r="O32" s="316"/>
      <c r="P32" s="316"/>
      <c r="Q32" s="316"/>
      <c r="R32" s="316"/>
    </row>
    <row r="33" spans="2:18" ht="12" customHeight="1">
      <c r="B33" s="313" t="s">
        <v>968</v>
      </c>
      <c r="C33" s="314">
        <v>1530</v>
      </c>
      <c r="D33" s="314">
        <v>560</v>
      </c>
      <c r="E33" s="314">
        <v>8570</v>
      </c>
      <c r="F33" s="314">
        <v>96</v>
      </c>
      <c r="G33" s="314">
        <v>4</v>
      </c>
      <c r="H33" s="314">
        <v>265</v>
      </c>
      <c r="I33" s="314">
        <v>11</v>
      </c>
      <c r="J33" s="315">
        <v>96</v>
      </c>
      <c r="K33" s="316"/>
      <c r="L33" s="316"/>
      <c r="M33" s="317"/>
      <c r="N33" s="287"/>
      <c r="O33" s="316"/>
      <c r="P33" s="316"/>
      <c r="Q33" s="316"/>
      <c r="R33" s="316"/>
    </row>
    <row r="34" spans="2:18" ht="12" customHeight="1">
      <c r="B34" s="313" t="s">
        <v>969</v>
      </c>
      <c r="C34" s="314">
        <v>3770</v>
      </c>
      <c r="D34" s="314">
        <v>515</v>
      </c>
      <c r="E34" s="314">
        <v>19400</v>
      </c>
      <c r="F34" s="314">
        <v>96</v>
      </c>
      <c r="G34" s="314">
        <v>59</v>
      </c>
      <c r="H34" s="314">
        <v>273</v>
      </c>
      <c r="I34" s="314">
        <v>161</v>
      </c>
      <c r="J34" s="315">
        <v>95</v>
      </c>
      <c r="K34" s="316"/>
      <c r="L34" s="316"/>
      <c r="M34" s="317"/>
      <c r="N34" s="287"/>
      <c r="O34" s="316"/>
      <c r="P34" s="316"/>
      <c r="Q34" s="316"/>
      <c r="R34" s="316"/>
    </row>
    <row r="35" spans="2:18" ht="12" customHeight="1">
      <c r="B35" s="313" t="s">
        <v>970</v>
      </c>
      <c r="C35" s="314">
        <v>2250</v>
      </c>
      <c r="D35" s="314">
        <v>582</v>
      </c>
      <c r="E35" s="314">
        <v>13100</v>
      </c>
      <c r="F35" s="314">
        <v>99</v>
      </c>
      <c r="G35" s="314">
        <v>1</v>
      </c>
      <c r="H35" s="314">
        <v>258</v>
      </c>
      <c r="I35" s="314">
        <v>3</v>
      </c>
      <c r="J35" s="315">
        <v>128</v>
      </c>
      <c r="K35" s="316"/>
      <c r="L35" s="316"/>
      <c r="M35" s="317"/>
      <c r="N35" s="287"/>
      <c r="O35" s="316"/>
      <c r="P35" s="316"/>
      <c r="Q35" s="316"/>
      <c r="R35" s="316"/>
    </row>
    <row r="36" spans="2:18" ht="7.5" customHeight="1">
      <c r="B36" s="313"/>
      <c r="C36" s="314"/>
      <c r="D36" s="314"/>
      <c r="E36" s="314"/>
      <c r="F36" s="314"/>
      <c r="G36" s="320"/>
      <c r="H36" s="314"/>
      <c r="I36" s="319"/>
      <c r="J36" s="321"/>
      <c r="K36" s="316"/>
      <c r="L36" s="316"/>
      <c r="M36" s="317"/>
      <c r="N36" s="287"/>
      <c r="O36" s="316"/>
      <c r="P36" s="316"/>
      <c r="Q36" s="316"/>
      <c r="R36" s="316"/>
    </row>
    <row r="37" spans="2:18" ht="12" customHeight="1">
      <c r="B37" s="313" t="s">
        <v>971</v>
      </c>
      <c r="C37" s="314">
        <v>720</v>
      </c>
      <c r="D37" s="314">
        <v>550</v>
      </c>
      <c r="E37" s="314">
        <v>3960</v>
      </c>
      <c r="F37" s="314">
        <v>101</v>
      </c>
      <c r="G37" s="314">
        <v>0</v>
      </c>
      <c r="H37" s="314">
        <v>0</v>
      </c>
      <c r="I37" s="314">
        <v>0</v>
      </c>
      <c r="J37" s="315">
        <v>0</v>
      </c>
      <c r="K37" s="316"/>
      <c r="L37" s="316"/>
      <c r="M37" s="317"/>
      <c r="N37" s="287"/>
      <c r="O37" s="316"/>
      <c r="P37" s="316"/>
      <c r="Q37" s="316"/>
      <c r="R37" s="316"/>
    </row>
    <row r="38" spans="2:18" ht="12" customHeight="1">
      <c r="B38" s="313" t="s">
        <v>972</v>
      </c>
      <c r="C38" s="314">
        <v>832</v>
      </c>
      <c r="D38" s="314">
        <v>611</v>
      </c>
      <c r="E38" s="314">
        <v>5080</v>
      </c>
      <c r="F38" s="314">
        <v>101</v>
      </c>
      <c r="G38" s="314">
        <v>0</v>
      </c>
      <c r="H38" s="314">
        <v>0</v>
      </c>
      <c r="I38" s="314">
        <v>0</v>
      </c>
      <c r="J38" s="315">
        <v>0</v>
      </c>
      <c r="K38" s="316"/>
      <c r="L38" s="316"/>
      <c r="M38" s="317"/>
      <c r="N38" s="287"/>
      <c r="O38" s="316"/>
      <c r="P38" s="316"/>
      <c r="Q38" s="316"/>
      <c r="R38" s="316"/>
    </row>
    <row r="39" spans="2:18" ht="12" customHeight="1">
      <c r="B39" s="313" t="s">
        <v>973</v>
      </c>
      <c r="C39" s="314">
        <v>1820</v>
      </c>
      <c r="D39" s="314">
        <v>599</v>
      </c>
      <c r="E39" s="314">
        <v>10900</v>
      </c>
      <c r="F39" s="314">
        <v>97</v>
      </c>
      <c r="G39" s="319">
        <v>1</v>
      </c>
      <c r="H39" s="314">
        <v>230</v>
      </c>
      <c r="I39" s="319">
        <v>3</v>
      </c>
      <c r="J39" s="315">
        <v>105</v>
      </c>
      <c r="K39" s="316"/>
      <c r="L39" s="316"/>
      <c r="M39" s="317"/>
      <c r="N39" s="287"/>
      <c r="O39" s="316"/>
      <c r="P39" s="316"/>
      <c r="Q39" s="316"/>
      <c r="R39" s="316"/>
    </row>
    <row r="40" spans="2:18" ht="12" customHeight="1">
      <c r="B40" s="313" t="s">
        <v>974</v>
      </c>
      <c r="C40" s="314">
        <v>647</v>
      </c>
      <c r="D40" s="314">
        <v>465</v>
      </c>
      <c r="E40" s="314">
        <v>3010</v>
      </c>
      <c r="F40" s="314">
        <v>98</v>
      </c>
      <c r="G40" s="319">
        <v>1</v>
      </c>
      <c r="H40" s="314">
        <v>214</v>
      </c>
      <c r="I40" s="319">
        <v>1</v>
      </c>
      <c r="J40" s="315">
        <v>100</v>
      </c>
      <c r="K40" s="316"/>
      <c r="L40" s="316"/>
      <c r="M40" s="317"/>
      <c r="N40" s="287"/>
      <c r="O40" s="316"/>
      <c r="P40" s="316"/>
      <c r="Q40" s="316"/>
      <c r="R40" s="316"/>
    </row>
    <row r="41" spans="2:18" ht="12" customHeight="1">
      <c r="B41" s="313" t="s">
        <v>975</v>
      </c>
      <c r="C41" s="314">
        <v>830</v>
      </c>
      <c r="D41" s="314">
        <v>501</v>
      </c>
      <c r="E41" s="314">
        <v>4160</v>
      </c>
      <c r="F41" s="314">
        <v>95</v>
      </c>
      <c r="G41" s="319">
        <v>0</v>
      </c>
      <c r="H41" s="314">
        <v>214</v>
      </c>
      <c r="I41" s="319">
        <v>1</v>
      </c>
      <c r="J41" s="315">
        <v>101</v>
      </c>
      <c r="K41" s="316"/>
      <c r="L41" s="316"/>
      <c r="M41" s="317"/>
      <c r="N41" s="287"/>
      <c r="O41" s="316"/>
      <c r="P41" s="316"/>
      <c r="Q41" s="316"/>
      <c r="R41" s="316"/>
    </row>
    <row r="42" spans="2:18" ht="7.5" customHeight="1">
      <c r="B42" s="313"/>
      <c r="C42" s="314"/>
      <c r="D42" s="314"/>
      <c r="E42" s="314"/>
      <c r="F42" s="314"/>
      <c r="G42" s="314"/>
      <c r="H42" s="314"/>
      <c r="I42" s="314"/>
      <c r="J42" s="315"/>
      <c r="K42" s="316"/>
      <c r="L42" s="316"/>
      <c r="M42" s="317"/>
      <c r="N42" s="287"/>
      <c r="O42" s="316"/>
      <c r="P42" s="316"/>
      <c r="Q42" s="316"/>
      <c r="R42" s="316"/>
    </row>
    <row r="43" spans="2:18" ht="12" customHeight="1">
      <c r="B43" s="313" t="s">
        <v>976</v>
      </c>
      <c r="C43" s="314">
        <v>819</v>
      </c>
      <c r="D43" s="314">
        <v>503</v>
      </c>
      <c r="E43" s="314">
        <v>4120</v>
      </c>
      <c r="F43" s="314">
        <v>96</v>
      </c>
      <c r="G43" s="319">
        <v>1</v>
      </c>
      <c r="H43" s="314">
        <v>228</v>
      </c>
      <c r="I43" s="319">
        <v>2</v>
      </c>
      <c r="J43" s="315">
        <v>100</v>
      </c>
      <c r="K43" s="316"/>
      <c r="L43" s="316"/>
      <c r="M43" s="317"/>
      <c r="N43" s="287"/>
      <c r="O43" s="316"/>
      <c r="P43" s="316"/>
      <c r="Q43" s="316"/>
      <c r="R43" s="316"/>
    </row>
    <row r="44" spans="2:18" ht="12" customHeight="1">
      <c r="B44" s="313" t="s">
        <v>977</v>
      </c>
      <c r="C44" s="314">
        <v>1450</v>
      </c>
      <c r="D44" s="314">
        <v>514</v>
      </c>
      <c r="E44" s="314">
        <v>7450</v>
      </c>
      <c r="F44" s="314">
        <v>96</v>
      </c>
      <c r="G44" s="314">
        <v>18</v>
      </c>
      <c r="H44" s="314">
        <v>275</v>
      </c>
      <c r="I44" s="314">
        <v>50</v>
      </c>
      <c r="J44" s="315">
        <v>95</v>
      </c>
      <c r="K44" s="316"/>
      <c r="L44" s="316"/>
      <c r="M44" s="317"/>
      <c r="N44" s="287"/>
      <c r="O44" s="316"/>
      <c r="P44" s="316"/>
      <c r="Q44" s="316"/>
      <c r="R44" s="316"/>
    </row>
    <row r="45" spans="2:18" ht="12" customHeight="1">
      <c r="B45" s="313" t="s">
        <v>978</v>
      </c>
      <c r="C45" s="314">
        <v>1270</v>
      </c>
      <c r="D45" s="314">
        <v>447</v>
      </c>
      <c r="E45" s="314">
        <v>5670</v>
      </c>
      <c r="F45" s="314">
        <v>95</v>
      </c>
      <c r="G45" s="319">
        <v>2</v>
      </c>
      <c r="H45" s="314">
        <v>255</v>
      </c>
      <c r="I45" s="319">
        <v>5</v>
      </c>
      <c r="J45" s="315">
        <v>98</v>
      </c>
      <c r="K45" s="316"/>
      <c r="L45" s="316"/>
      <c r="M45" s="317"/>
      <c r="N45" s="287"/>
      <c r="O45" s="316"/>
      <c r="P45" s="316"/>
      <c r="Q45" s="316"/>
      <c r="R45" s="316"/>
    </row>
    <row r="46" spans="2:18" ht="12" customHeight="1">
      <c r="B46" s="313" t="s">
        <v>979</v>
      </c>
      <c r="C46" s="314">
        <v>1920</v>
      </c>
      <c r="D46" s="314">
        <v>466</v>
      </c>
      <c r="E46" s="314">
        <v>8940</v>
      </c>
      <c r="F46" s="314">
        <v>93</v>
      </c>
      <c r="G46" s="319">
        <v>0</v>
      </c>
      <c r="H46" s="314">
        <v>245</v>
      </c>
      <c r="I46" s="319">
        <v>0</v>
      </c>
      <c r="J46" s="315">
        <v>97</v>
      </c>
      <c r="K46" s="316"/>
      <c r="L46" s="316"/>
      <c r="M46" s="317"/>
      <c r="N46" s="287"/>
      <c r="O46" s="316"/>
      <c r="P46" s="316"/>
      <c r="Q46" s="316"/>
      <c r="R46" s="316"/>
    </row>
    <row r="47" spans="2:18" ht="12" customHeight="1">
      <c r="B47" s="313" t="s">
        <v>980</v>
      </c>
      <c r="C47" s="314">
        <v>1380</v>
      </c>
      <c r="D47" s="314">
        <v>465</v>
      </c>
      <c r="E47" s="314">
        <v>6400</v>
      </c>
      <c r="F47" s="314">
        <v>93</v>
      </c>
      <c r="G47" s="319">
        <v>3</v>
      </c>
      <c r="H47" s="314">
        <v>240</v>
      </c>
      <c r="I47" s="319">
        <v>7</v>
      </c>
      <c r="J47" s="315">
        <v>96</v>
      </c>
      <c r="K47" s="316"/>
      <c r="L47" s="316"/>
      <c r="M47" s="317"/>
      <c r="N47" s="287"/>
      <c r="O47" s="316"/>
      <c r="P47" s="316"/>
      <c r="Q47" s="316"/>
      <c r="R47" s="316"/>
    </row>
    <row r="48" spans="2:18" ht="7.5" customHeight="1">
      <c r="B48" s="313"/>
      <c r="C48" s="314"/>
      <c r="D48" s="314"/>
      <c r="E48" s="314"/>
      <c r="F48" s="314"/>
      <c r="G48" s="319"/>
      <c r="H48" s="314"/>
      <c r="I48" s="319"/>
      <c r="J48" s="315"/>
      <c r="K48" s="316"/>
      <c r="L48" s="316"/>
      <c r="M48" s="317"/>
      <c r="N48" s="287"/>
      <c r="O48" s="316"/>
      <c r="P48" s="316"/>
      <c r="Q48" s="316"/>
      <c r="R48" s="316"/>
    </row>
    <row r="49" spans="2:18" ht="12" customHeight="1">
      <c r="B49" s="313" t="s">
        <v>981</v>
      </c>
      <c r="C49" s="314">
        <v>1680</v>
      </c>
      <c r="D49" s="314">
        <v>452</v>
      </c>
      <c r="E49" s="314">
        <v>7580</v>
      </c>
      <c r="F49" s="314">
        <v>94</v>
      </c>
      <c r="G49" s="319">
        <v>4</v>
      </c>
      <c r="H49" s="314">
        <v>250</v>
      </c>
      <c r="I49" s="319">
        <v>10</v>
      </c>
      <c r="J49" s="315">
        <v>97</v>
      </c>
      <c r="K49" s="316"/>
      <c r="L49" s="316"/>
      <c r="M49" s="317"/>
      <c r="N49" s="287"/>
      <c r="O49" s="316"/>
      <c r="P49" s="316"/>
      <c r="Q49" s="316"/>
      <c r="R49" s="316"/>
    </row>
    <row r="50" spans="2:18" ht="12" customHeight="1">
      <c r="B50" s="313" t="s">
        <v>982</v>
      </c>
      <c r="C50" s="314">
        <v>763</v>
      </c>
      <c r="D50" s="314">
        <v>471</v>
      </c>
      <c r="E50" s="314">
        <v>3590</v>
      </c>
      <c r="F50" s="314">
        <v>100</v>
      </c>
      <c r="G50" s="319">
        <v>5</v>
      </c>
      <c r="H50" s="314">
        <v>230</v>
      </c>
      <c r="I50" s="319">
        <v>12</v>
      </c>
      <c r="J50" s="315">
        <v>98</v>
      </c>
      <c r="K50" s="316"/>
      <c r="L50" s="316"/>
      <c r="M50" s="317"/>
      <c r="N50" s="287"/>
      <c r="O50" s="316"/>
      <c r="P50" s="316"/>
      <c r="Q50" s="316"/>
      <c r="R50" s="316"/>
    </row>
    <row r="51" spans="2:18" ht="12" customHeight="1">
      <c r="B51" s="313" t="s">
        <v>983</v>
      </c>
      <c r="C51" s="314">
        <v>1480</v>
      </c>
      <c r="D51" s="314">
        <v>470</v>
      </c>
      <c r="E51" s="314">
        <v>6950</v>
      </c>
      <c r="F51" s="314">
        <v>96</v>
      </c>
      <c r="G51" s="319">
        <v>1</v>
      </c>
      <c r="H51" s="314">
        <v>240</v>
      </c>
      <c r="I51" s="319">
        <v>2</v>
      </c>
      <c r="J51" s="315">
        <v>98</v>
      </c>
      <c r="K51" s="316"/>
      <c r="L51" s="316"/>
      <c r="M51" s="317"/>
      <c r="N51" s="287"/>
      <c r="O51" s="316"/>
      <c r="P51" s="316"/>
      <c r="Q51" s="316"/>
      <c r="R51" s="316"/>
    </row>
    <row r="52" spans="2:18" ht="12" customHeight="1">
      <c r="B52" s="313" t="s">
        <v>984</v>
      </c>
      <c r="C52" s="314">
        <v>1280</v>
      </c>
      <c r="D52" s="314">
        <v>473</v>
      </c>
      <c r="E52" s="314">
        <v>6030</v>
      </c>
      <c r="F52" s="314">
        <v>99</v>
      </c>
      <c r="G52" s="319">
        <v>2</v>
      </c>
      <c r="H52" s="314">
        <v>235</v>
      </c>
      <c r="I52" s="319">
        <v>5</v>
      </c>
      <c r="J52" s="315">
        <v>104</v>
      </c>
      <c r="K52" s="316"/>
      <c r="L52" s="316"/>
      <c r="M52" s="317"/>
      <c r="N52" s="287"/>
      <c r="O52" s="316"/>
      <c r="P52" s="316"/>
      <c r="Q52" s="316"/>
      <c r="R52" s="316"/>
    </row>
    <row r="53" spans="2:18" ht="12" customHeight="1">
      <c r="B53" s="313" t="s">
        <v>985</v>
      </c>
      <c r="C53" s="314">
        <v>3190</v>
      </c>
      <c r="D53" s="314">
        <v>579</v>
      </c>
      <c r="E53" s="314">
        <v>18500</v>
      </c>
      <c r="F53" s="314">
        <v>98</v>
      </c>
      <c r="G53" s="314">
        <v>0</v>
      </c>
      <c r="H53" s="314">
        <v>0</v>
      </c>
      <c r="I53" s="314">
        <v>0</v>
      </c>
      <c r="J53" s="315">
        <v>0</v>
      </c>
      <c r="K53" s="316"/>
      <c r="L53" s="316"/>
      <c r="M53" s="317"/>
      <c r="N53" s="287"/>
      <c r="O53" s="316"/>
      <c r="P53" s="316"/>
      <c r="Q53" s="316"/>
      <c r="R53" s="316"/>
    </row>
    <row r="54" spans="2:18" ht="7.5" customHeight="1">
      <c r="B54" s="313"/>
      <c r="C54" s="314"/>
      <c r="D54" s="314"/>
      <c r="E54" s="314"/>
      <c r="F54" s="314"/>
      <c r="G54" s="319"/>
      <c r="H54" s="314"/>
      <c r="I54" s="319"/>
      <c r="J54" s="315"/>
      <c r="K54" s="316"/>
      <c r="L54" s="316"/>
      <c r="M54" s="317"/>
      <c r="N54" s="287"/>
      <c r="O54" s="316"/>
      <c r="P54" s="316"/>
      <c r="Q54" s="316"/>
      <c r="R54" s="316"/>
    </row>
    <row r="55" spans="2:18" ht="12" customHeight="1">
      <c r="B55" s="313" t="s">
        <v>986</v>
      </c>
      <c r="C55" s="314">
        <v>4530</v>
      </c>
      <c r="D55" s="314">
        <v>593</v>
      </c>
      <c r="E55" s="314">
        <v>26800</v>
      </c>
      <c r="F55" s="314">
        <v>95</v>
      </c>
      <c r="G55" s="314">
        <v>0</v>
      </c>
      <c r="H55" s="314">
        <v>0</v>
      </c>
      <c r="I55" s="314">
        <v>0</v>
      </c>
      <c r="J55" s="315">
        <v>0</v>
      </c>
      <c r="K55" s="316"/>
      <c r="L55" s="316"/>
      <c r="M55" s="317"/>
      <c r="N55" s="287"/>
      <c r="O55" s="316"/>
      <c r="P55" s="316"/>
      <c r="Q55" s="316"/>
      <c r="R55" s="316"/>
    </row>
    <row r="56" spans="2:18" ht="12" customHeight="1">
      <c r="B56" s="313" t="s">
        <v>987</v>
      </c>
      <c r="C56" s="314">
        <v>1080</v>
      </c>
      <c r="D56" s="314">
        <v>383</v>
      </c>
      <c r="E56" s="314">
        <v>4140</v>
      </c>
      <c r="F56" s="314">
        <v>105</v>
      </c>
      <c r="G56" s="314">
        <v>0</v>
      </c>
      <c r="H56" s="314">
        <v>0</v>
      </c>
      <c r="I56" s="314">
        <v>0</v>
      </c>
      <c r="J56" s="315">
        <v>0</v>
      </c>
      <c r="K56" s="316"/>
      <c r="L56" s="316"/>
      <c r="M56" s="317"/>
      <c r="N56" s="287"/>
      <c r="O56" s="316"/>
      <c r="P56" s="316"/>
      <c r="Q56" s="316"/>
      <c r="R56" s="316"/>
    </row>
    <row r="57" spans="2:18" ht="12" customHeight="1">
      <c r="B57" s="313" t="s">
        <v>988</v>
      </c>
      <c r="C57" s="314">
        <v>1440</v>
      </c>
      <c r="D57" s="314">
        <v>502</v>
      </c>
      <c r="E57" s="314">
        <v>7230</v>
      </c>
      <c r="F57" s="314">
        <v>94</v>
      </c>
      <c r="G57" s="314">
        <v>1</v>
      </c>
      <c r="H57" s="314">
        <v>214</v>
      </c>
      <c r="I57" s="314">
        <v>2</v>
      </c>
      <c r="J57" s="315">
        <v>97</v>
      </c>
      <c r="K57" s="316"/>
      <c r="L57" s="316"/>
      <c r="M57" s="317"/>
      <c r="N57" s="287"/>
      <c r="O57" s="316"/>
      <c r="P57" s="316"/>
      <c r="Q57" s="316"/>
      <c r="R57" s="316"/>
    </row>
    <row r="58" spans="2:18" ht="12" customHeight="1">
      <c r="B58" s="313" t="s">
        <v>989</v>
      </c>
      <c r="C58" s="314">
        <v>1950</v>
      </c>
      <c r="D58" s="314">
        <v>541</v>
      </c>
      <c r="E58" s="314">
        <v>10600</v>
      </c>
      <c r="F58" s="314">
        <v>100</v>
      </c>
      <c r="G58" s="314">
        <v>0</v>
      </c>
      <c r="H58" s="314">
        <v>0</v>
      </c>
      <c r="I58" s="314">
        <v>0</v>
      </c>
      <c r="J58" s="315">
        <v>0</v>
      </c>
      <c r="K58" s="316"/>
      <c r="L58" s="316"/>
      <c r="M58" s="317"/>
      <c r="N58" s="287"/>
      <c r="O58" s="316"/>
      <c r="P58" s="316"/>
      <c r="Q58" s="316"/>
      <c r="R58" s="316"/>
    </row>
    <row r="59" spans="2:18" ht="12" customHeight="1">
      <c r="B59" s="313" t="s">
        <v>990</v>
      </c>
      <c r="C59" s="314">
        <v>1370</v>
      </c>
      <c r="D59" s="314">
        <v>475</v>
      </c>
      <c r="E59" s="314">
        <v>6510</v>
      </c>
      <c r="F59" s="314">
        <v>88</v>
      </c>
      <c r="G59" s="319">
        <v>4</v>
      </c>
      <c r="H59" s="314">
        <v>195</v>
      </c>
      <c r="I59" s="319">
        <v>8</v>
      </c>
      <c r="J59" s="315">
        <v>86</v>
      </c>
      <c r="K59" s="316"/>
      <c r="L59" s="316"/>
      <c r="M59" s="317"/>
      <c r="N59" s="287"/>
      <c r="O59" s="316"/>
      <c r="P59" s="316"/>
      <c r="Q59" s="316"/>
      <c r="R59" s="316"/>
    </row>
    <row r="60" spans="2:18" ht="7.5" customHeight="1">
      <c r="B60" s="313"/>
      <c r="C60" s="314"/>
      <c r="D60" s="314"/>
      <c r="E60" s="314"/>
      <c r="F60" s="314"/>
      <c r="G60" s="319"/>
      <c r="H60" s="314"/>
      <c r="I60" s="319"/>
      <c r="J60" s="315"/>
      <c r="K60" s="316"/>
      <c r="L60" s="316"/>
      <c r="M60" s="317"/>
      <c r="N60" s="287"/>
      <c r="O60" s="316"/>
      <c r="P60" s="316"/>
      <c r="Q60" s="316"/>
      <c r="R60" s="316"/>
    </row>
    <row r="61" spans="2:18" ht="12" customHeight="1">
      <c r="B61" s="313" t="s">
        <v>991</v>
      </c>
      <c r="C61" s="314">
        <v>3930</v>
      </c>
      <c r="D61" s="314">
        <v>527</v>
      </c>
      <c r="E61" s="314">
        <v>20700</v>
      </c>
      <c r="F61" s="314">
        <v>91</v>
      </c>
      <c r="G61" s="314">
        <v>0</v>
      </c>
      <c r="H61" s="314">
        <v>0</v>
      </c>
      <c r="I61" s="314">
        <v>0</v>
      </c>
      <c r="J61" s="315">
        <v>0</v>
      </c>
      <c r="K61" s="316"/>
      <c r="L61" s="316"/>
      <c r="M61" s="317"/>
      <c r="N61" s="287"/>
      <c r="O61" s="316"/>
      <c r="P61" s="316"/>
      <c r="Q61" s="316"/>
      <c r="R61" s="316"/>
    </row>
    <row r="62" spans="2:18" ht="12" customHeight="1">
      <c r="B62" s="313" t="s">
        <v>992</v>
      </c>
      <c r="C62" s="314">
        <v>3460</v>
      </c>
      <c r="D62" s="314">
        <v>522</v>
      </c>
      <c r="E62" s="314">
        <v>18100</v>
      </c>
      <c r="F62" s="314">
        <v>90</v>
      </c>
      <c r="G62" s="314">
        <v>4</v>
      </c>
      <c r="H62" s="314">
        <v>195</v>
      </c>
      <c r="I62" s="314">
        <v>8</v>
      </c>
      <c r="J62" s="315">
        <v>84</v>
      </c>
      <c r="K62" s="316"/>
      <c r="L62" s="316"/>
      <c r="M62" s="317"/>
      <c r="N62" s="287"/>
      <c r="O62" s="316"/>
      <c r="P62" s="316"/>
      <c r="Q62" s="316"/>
      <c r="R62" s="316"/>
    </row>
    <row r="63" spans="2:18" ht="12" customHeight="1">
      <c r="B63" s="313" t="s">
        <v>993</v>
      </c>
      <c r="C63" s="314">
        <v>2250</v>
      </c>
      <c r="D63" s="314">
        <v>460</v>
      </c>
      <c r="E63" s="314">
        <v>10400</v>
      </c>
      <c r="F63" s="314">
        <v>85</v>
      </c>
      <c r="G63" s="314">
        <v>25</v>
      </c>
      <c r="H63" s="314">
        <v>200</v>
      </c>
      <c r="I63" s="314">
        <v>50</v>
      </c>
      <c r="J63" s="315">
        <v>86</v>
      </c>
      <c r="K63" s="316"/>
      <c r="L63" s="316"/>
      <c r="M63" s="317"/>
      <c r="N63" s="287"/>
      <c r="O63" s="316"/>
      <c r="P63" s="316"/>
      <c r="Q63" s="316"/>
      <c r="R63" s="316"/>
    </row>
    <row r="64" spans="2:18" ht="12" customHeight="1">
      <c r="B64" s="313" t="s">
        <v>994</v>
      </c>
      <c r="C64" s="314">
        <v>1520</v>
      </c>
      <c r="D64" s="314">
        <v>487</v>
      </c>
      <c r="E64" s="314">
        <v>7390</v>
      </c>
      <c r="F64" s="314">
        <v>88</v>
      </c>
      <c r="G64" s="314">
        <v>4</v>
      </c>
      <c r="H64" s="314">
        <v>204</v>
      </c>
      <c r="I64" s="314">
        <v>8</v>
      </c>
      <c r="J64" s="315">
        <v>84</v>
      </c>
      <c r="K64" s="316"/>
      <c r="L64" s="316"/>
      <c r="M64" s="317"/>
      <c r="N64" s="287"/>
      <c r="O64" s="316"/>
      <c r="P64" s="316"/>
      <c r="Q64" s="316"/>
      <c r="R64" s="316"/>
    </row>
    <row r="65" spans="2:18" ht="12" customHeight="1">
      <c r="B65" s="313" t="s">
        <v>995</v>
      </c>
      <c r="C65" s="314">
        <v>2250</v>
      </c>
      <c r="D65" s="314">
        <v>527</v>
      </c>
      <c r="E65" s="314">
        <v>11800</v>
      </c>
      <c r="F65" s="314">
        <v>91</v>
      </c>
      <c r="G65" s="314">
        <v>0</v>
      </c>
      <c r="H65" s="314">
        <v>0</v>
      </c>
      <c r="I65" s="314">
        <v>0</v>
      </c>
      <c r="J65" s="315">
        <v>0</v>
      </c>
      <c r="K65" s="316"/>
      <c r="L65" s="316"/>
      <c r="M65" s="317"/>
      <c r="N65" s="287"/>
      <c r="O65" s="316"/>
      <c r="P65" s="316"/>
      <c r="Q65" s="316"/>
      <c r="R65" s="316"/>
    </row>
    <row r="66" spans="2:18" ht="7.5" customHeight="1">
      <c r="B66" s="313"/>
      <c r="C66" s="314"/>
      <c r="D66" s="314"/>
      <c r="E66" s="314"/>
      <c r="F66" s="314"/>
      <c r="G66" s="314"/>
      <c r="H66" s="314"/>
      <c r="I66" s="314"/>
      <c r="J66" s="315"/>
      <c r="K66" s="316"/>
      <c r="L66" s="316"/>
      <c r="M66" s="317"/>
      <c r="N66" s="287"/>
      <c r="O66" s="316"/>
      <c r="P66" s="316"/>
      <c r="Q66" s="316"/>
      <c r="R66" s="316"/>
    </row>
    <row r="67" spans="2:18" ht="12" customHeight="1">
      <c r="B67" s="313" t="s">
        <v>996</v>
      </c>
      <c r="C67" s="314">
        <v>797</v>
      </c>
      <c r="D67" s="314">
        <v>446</v>
      </c>
      <c r="E67" s="314">
        <v>3560</v>
      </c>
      <c r="F67" s="314">
        <v>90</v>
      </c>
      <c r="G67" s="314">
        <v>0</v>
      </c>
      <c r="H67" s="314">
        <v>0</v>
      </c>
      <c r="I67" s="314">
        <v>0</v>
      </c>
      <c r="J67" s="315">
        <v>0</v>
      </c>
      <c r="K67" s="316"/>
      <c r="L67" s="316"/>
      <c r="M67" s="317"/>
      <c r="N67" s="287"/>
      <c r="O67" s="316"/>
      <c r="P67" s="316"/>
      <c r="Q67" s="316"/>
      <c r="R67" s="316"/>
    </row>
    <row r="68" spans="2:18" ht="12" customHeight="1">
      <c r="B68" s="313" t="s">
        <v>997</v>
      </c>
      <c r="C68" s="314">
        <v>680</v>
      </c>
      <c r="D68" s="314">
        <v>380</v>
      </c>
      <c r="E68" s="314">
        <v>2580</v>
      </c>
      <c r="F68" s="314">
        <v>85</v>
      </c>
      <c r="G68" s="314">
        <v>0</v>
      </c>
      <c r="H68" s="314">
        <v>0</v>
      </c>
      <c r="I68" s="314">
        <v>0</v>
      </c>
      <c r="J68" s="315">
        <v>0</v>
      </c>
      <c r="K68" s="316"/>
      <c r="L68" s="316"/>
      <c r="M68" s="317"/>
      <c r="N68" s="287"/>
      <c r="O68" s="316"/>
      <c r="P68" s="316"/>
      <c r="Q68" s="316"/>
      <c r="R68" s="316"/>
    </row>
    <row r="69" spans="2:18" ht="12" customHeight="1">
      <c r="B69" s="313" t="s">
        <v>998</v>
      </c>
      <c r="C69" s="314">
        <v>2630</v>
      </c>
      <c r="D69" s="314">
        <v>540</v>
      </c>
      <c r="E69" s="314">
        <v>14200</v>
      </c>
      <c r="F69" s="314">
        <v>93</v>
      </c>
      <c r="G69" s="319">
        <v>8</v>
      </c>
      <c r="H69" s="314">
        <v>210</v>
      </c>
      <c r="I69" s="319">
        <v>17</v>
      </c>
      <c r="J69" s="315">
        <v>91</v>
      </c>
      <c r="K69" s="316"/>
      <c r="L69" s="316"/>
      <c r="M69" s="317"/>
      <c r="N69" s="287"/>
      <c r="O69" s="316"/>
      <c r="P69" s="316"/>
      <c r="Q69" s="316"/>
      <c r="R69" s="316"/>
    </row>
    <row r="70" spans="2:18" ht="12" customHeight="1">
      <c r="B70" s="313" t="s">
        <v>999</v>
      </c>
      <c r="C70" s="314">
        <v>1060</v>
      </c>
      <c r="D70" s="314">
        <v>508</v>
      </c>
      <c r="E70" s="314">
        <v>5380</v>
      </c>
      <c r="F70" s="314">
        <v>94</v>
      </c>
      <c r="G70" s="319">
        <v>0</v>
      </c>
      <c r="H70" s="314">
        <v>209</v>
      </c>
      <c r="I70" s="319">
        <v>1</v>
      </c>
      <c r="J70" s="315">
        <v>91</v>
      </c>
      <c r="K70" s="316"/>
      <c r="L70" s="316"/>
      <c r="M70" s="317"/>
      <c r="N70" s="287"/>
      <c r="O70" s="316"/>
      <c r="P70" s="316"/>
      <c r="Q70" s="316"/>
      <c r="R70" s="316"/>
    </row>
    <row r="71" spans="2:18" ht="12" customHeight="1">
      <c r="B71" s="313" t="s">
        <v>1000</v>
      </c>
      <c r="C71" s="314">
        <v>994</v>
      </c>
      <c r="D71" s="314">
        <v>509</v>
      </c>
      <c r="E71" s="314">
        <v>5060</v>
      </c>
      <c r="F71" s="314">
        <v>93</v>
      </c>
      <c r="G71" s="314">
        <v>0</v>
      </c>
      <c r="H71" s="314">
        <v>0</v>
      </c>
      <c r="I71" s="314">
        <v>0</v>
      </c>
      <c r="J71" s="315">
        <v>0</v>
      </c>
      <c r="K71" s="316"/>
      <c r="L71" s="316"/>
      <c r="M71" s="317"/>
      <c r="N71" s="287"/>
      <c r="O71" s="316"/>
      <c r="P71" s="316"/>
      <c r="Q71" s="316"/>
      <c r="R71" s="316"/>
    </row>
    <row r="72" spans="2:18" ht="12" customHeight="1">
      <c r="B72" s="322" t="s">
        <v>1001</v>
      </c>
      <c r="C72" s="323">
        <v>1430</v>
      </c>
      <c r="D72" s="323">
        <v>511</v>
      </c>
      <c r="E72" s="323">
        <v>7320</v>
      </c>
      <c r="F72" s="323">
        <v>94</v>
      </c>
      <c r="G72" s="324">
        <v>0</v>
      </c>
      <c r="H72" s="323">
        <v>212</v>
      </c>
      <c r="I72" s="324">
        <v>0</v>
      </c>
      <c r="J72" s="325">
        <v>91</v>
      </c>
      <c r="K72" s="316"/>
      <c r="L72" s="316"/>
      <c r="M72" s="317"/>
      <c r="N72" s="287"/>
      <c r="O72" s="316"/>
      <c r="P72" s="316"/>
      <c r="Q72" s="316"/>
      <c r="R72" s="316"/>
    </row>
    <row r="73" spans="2:13" ht="13.5" customHeight="1">
      <c r="B73" s="284" t="s">
        <v>122</v>
      </c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</row>
    <row r="74" spans="2:13" ht="13.5" customHeight="1">
      <c r="B74" s="326" t="s">
        <v>123</v>
      </c>
      <c r="D74" s="287"/>
      <c r="E74" s="287"/>
      <c r="F74" s="287"/>
      <c r="G74" s="287"/>
      <c r="H74" s="287"/>
      <c r="I74" s="287"/>
      <c r="J74" s="287"/>
      <c r="K74" s="287"/>
      <c r="L74" s="287"/>
      <c r="M74" s="287"/>
    </row>
    <row r="75" spans="3:13" ht="13.5" customHeight="1"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</row>
    <row r="76" spans="3:13" ht="15" customHeight="1"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</row>
    <row r="77" spans="2:13" ht="15" customHeight="1">
      <c r="B77" s="287"/>
      <c r="C77" s="287"/>
      <c r="D77" s="287"/>
      <c r="E77" s="287"/>
      <c r="F77" s="287"/>
      <c r="G77" s="287"/>
      <c r="H77" s="287"/>
      <c r="I77" s="287"/>
      <c r="J77" s="287"/>
      <c r="M77" s="287"/>
    </row>
    <row r="78" spans="2:13" ht="15" customHeight="1">
      <c r="B78" s="287"/>
      <c r="C78" s="287"/>
      <c r="D78" s="287"/>
      <c r="E78" s="287"/>
      <c r="F78" s="287"/>
      <c r="G78" s="287"/>
      <c r="H78" s="287"/>
      <c r="I78" s="287"/>
      <c r="J78" s="287"/>
      <c r="M78" s="287"/>
    </row>
    <row r="79" spans="2:13" ht="15" customHeight="1">
      <c r="B79" s="287"/>
      <c r="C79" s="287"/>
      <c r="D79" s="287"/>
      <c r="E79" s="287"/>
      <c r="F79" s="287"/>
      <c r="G79" s="287"/>
      <c r="H79" s="287"/>
      <c r="I79" s="287"/>
      <c r="J79" s="287"/>
      <c r="M79" s="287"/>
    </row>
    <row r="80" spans="2:13" ht="15" customHeight="1">
      <c r="B80" s="287"/>
      <c r="C80" s="287"/>
      <c r="D80" s="287"/>
      <c r="E80" s="287"/>
      <c r="F80" s="287"/>
      <c r="G80" s="287"/>
      <c r="H80" s="287"/>
      <c r="I80" s="287"/>
      <c r="J80" s="287"/>
      <c r="M80" s="287"/>
    </row>
    <row r="81" spans="2:13" ht="15" customHeight="1">
      <c r="B81" s="287"/>
      <c r="C81" s="287"/>
      <c r="D81" s="287"/>
      <c r="E81" s="287"/>
      <c r="F81" s="287"/>
      <c r="G81" s="287"/>
      <c r="H81" s="287"/>
      <c r="I81" s="287"/>
      <c r="J81" s="287"/>
      <c r="M81" s="287"/>
    </row>
    <row r="82" spans="2:13" ht="15" customHeight="1">
      <c r="B82" s="287"/>
      <c r="C82" s="287"/>
      <c r="D82" s="287"/>
      <c r="E82" s="287"/>
      <c r="F82" s="287"/>
      <c r="G82" s="287"/>
      <c r="H82" s="287"/>
      <c r="I82" s="287"/>
      <c r="J82" s="287"/>
      <c r="M82" s="287"/>
    </row>
    <row r="83" spans="2:13" ht="15" customHeight="1">
      <c r="B83" s="287"/>
      <c r="C83" s="287"/>
      <c r="D83" s="287"/>
      <c r="E83" s="287"/>
      <c r="F83" s="287"/>
      <c r="G83" s="287"/>
      <c r="H83" s="287"/>
      <c r="I83" s="287"/>
      <c r="J83" s="287"/>
      <c r="M83" s="287"/>
    </row>
    <row r="84" spans="2:13" ht="15" customHeight="1">
      <c r="B84" s="287"/>
      <c r="C84" s="287"/>
      <c r="D84" s="287"/>
      <c r="E84" s="287"/>
      <c r="F84" s="287"/>
      <c r="G84" s="287"/>
      <c r="H84" s="287"/>
      <c r="I84" s="287"/>
      <c r="J84" s="287"/>
      <c r="M84" s="287"/>
    </row>
    <row r="85" spans="2:13" ht="15" customHeight="1">
      <c r="B85" s="287"/>
      <c r="C85" s="287"/>
      <c r="D85" s="287"/>
      <c r="E85" s="287"/>
      <c r="F85" s="287"/>
      <c r="G85" s="287"/>
      <c r="H85" s="287"/>
      <c r="I85" s="287"/>
      <c r="J85" s="287"/>
      <c r="M85" s="287"/>
    </row>
    <row r="86" spans="2:13" ht="15" customHeight="1">
      <c r="B86" s="287"/>
      <c r="C86" s="287"/>
      <c r="D86" s="287"/>
      <c r="E86" s="287"/>
      <c r="F86" s="287"/>
      <c r="G86" s="287"/>
      <c r="H86" s="287"/>
      <c r="I86" s="287"/>
      <c r="J86" s="287"/>
      <c r="M86" s="287"/>
    </row>
    <row r="87" spans="2:13" ht="15" customHeight="1">
      <c r="B87" s="287"/>
      <c r="C87" s="287"/>
      <c r="D87" s="287"/>
      <c r="E87" s="287"/>
      <c r="F87" s="287"/>
      <c r="G87" s="287"/>
      <c r="H87" s="287"/>
      <c r="I87" s="287"/>
      <c r="J87" s="287"/>
      <c r="M87" s="287"/>
    </row>
    <row r="88" spans="2:13" ht="15" customHeight="1">
      <c r="B88" s="287"/>
      <c r="C88" s="287"/>
      <c r="D88" s="287"/>
      <c r="E88" s="287"/>
      <c r="F88" s="287"/>
      <c r="G88" s="287"/>
      <c r="H88" s="287"/>
      <c r="I88" s="287"/>
      <c r="J88" s="287"/>
      <c r="M88" s="287"/>
    </row>
    <row r="89" spans="2:10" ht="15" customHeight="1">
      <c r="B89" s="287"/>
      <c r="C89" s="287"/>
      <c r="D89" s="287"/>
      <c r="E89" s="287"/>
      <c r="F89" s="287"/>
      <c r="G89" s="287"/>
      <c r="H89" s="287"/>
      <c r="I89" s="287"/>
      <c r="J89" s="287"/>
    </row>
    <row r="90" spans="2:10" ht="15" customHeight="1">
      <c r="B90" s="287"/>
      <c r="C90" s="287"/>
      <c r="D90" s="287"/>
      <c r="E90" s="287"/>
      <c r="F90" s="287"/>
      <c r="G90" s="287"/>
      <c r="H90" s="287"/>
      <c r="I90" s="287"/>
      <c r="J90" s="287"/>
    </row>
    <row r="91" spans="2:10" ht="15" customHeight="1">
      <c r="B91" s="287"/>
      <c r="C91" s="287"/>
      <c r="D91" s="287"/>
      <c r="E91" s="287"/>
      <c r="F91" s="287"/>
      <c r="G91" s="287"/>
      <c r="H91" s="287"/>
      <c r="I91" s="287"/>
      <c r="J91" s="287"/>
    </row>
    <row r="92" spans="2:10" ht="15" customHeight="1">
      <c r="B92" s="287"/>
      <c r="C92" s="287"/>
      <c r="D92" s="287"/>
      <c r="E92" s="287"/>
      <c r="F92" s="287"/>
      <c r="G92" s="287"/>
      <c r="H92" s="287"/>
      <c r="I92" s="287"/>
      <c r="J92" s="287"/>
    </row>
    <row r="93" spans="2:10" ht="15" customHeight="1">
      <c r="B93" s="287"/>
      <c r="C93" s="287"/>
      <c r="D93" s="287"/>
      <c r="E93" s="287"/>
      <c r="F93" s="287"/>
      <c r="G93" s="287"/>
      <c r="H93" s="287"/>
      <c r="I93" s="287"/>
      <c r="J93" s="287"/>
    </row>
    <row r="94" spans="2:10" ht="15" customHeight="1">
      <c r="B94" s="287"/>
      <c r="C94" s="287"/>
      <c r="D94" s="287"/>
      <c r="E94" s="287"/>
      <c r="F94" s="287"/>
      <c r="G94" s="287"/>
      <c r="H94" s="287"/>
      <c r="I94" s="287"/>
      <c r="J94" s="287"/>
    </row>
    <row r="95" spans="2:10" ht="15" customHeight="1">
      <c r="B95" s="287"/>
      <c r="C95" s="287"/>
      <c r="D95" s="287"/>
      <c r="E95" s="287"/>
      <c r="F95" s="287"/>
      <c r="G95" s="287"/>
      <c r="H95" s="287"/>
      <c r="I95" s="287"/>
      <c r="J95" s="287"/>
    </row>
    <row r="96" spans="2:10" ht="15" customHeight="1">
      <c r="B96" s="287"/>
      <c r="C96" s="287"/>
      <c r="D96" s="287"/>
      <c r="E96" s="287"/>
      <c r="F96" s="287"/>
      <c r="G96" s="287"/>
      <c r="H96" s="287"/>
      <c r="I96" s="287"/>
      <c r="J96" s="287"/>
    </row>
    <row r="97" spans="2:10" ht="15" customHeight="1">
      <c r="B97" s="287"/>
      <c r="C97" s="287"/>
      <c r="D97" s="287"/>
      <c r="E97" s="287"/>
      <c r="F97" s="287"/>
      <c r="G97" s="287"/>
      <c r="H97" s="287"/>
      <c r="I97" s="287"/>
      <c r="J97" s="287"/>
    </row>
    <row r="98" spans="2:10" ht="15" customHeight="1">
      <c r="B98" s="287"/>
      <c r="C98" s="287"/>
      <c r="D98" s="287"/>
      <c r="E98" s="287"/>
      <c r="F98" s="287"/>
      <c r="G98" s="287"/>
      <c r="H98" s="287"/>
      <c r="I98" s="287"/>
      <c r="J98" s="287"/>
    </row>
    <row r="99" spans="2:10" ht="15" customHeight="1">
      <c r="B99" s="287"/>
      <c r="C99" s="287"/>
      <c r="D99" s="287"/>
      <c r="E99" s="287"/>
      <c r="F99" s="287"/>
      <c r="G99" s="287"/>
      <c r="H99" s="287"/>
      <c r="I99" s="287"/>
      <c r="J99" s="287"/>
    </row>
    <row r="100" spans="2:10" ht="15" customHeight="1">
      <c r="B100" s="287"/>
      <c r="C100" s="287"/>
      <c r="D100" s="287"/>
      <c r="E100" s="287"/>
      <c r="F100" s="287"/>
      <c r="G100" s="287"/>
      <c r="H100" s="287"/>
      <c r="I100" s="287"/>
      <c r="J100" s="287"/>
    </row>
    <row r="101" spans="2:10" ht="15" customHeight="1">
      <c r="B101" s="287"/>
      <c r="C101" s="287"/>
      <c r="D101" s="287"/>
      <c r="E101" s="287"/>
      <c r="F101" s="287"/>
      <c r="G101" s="287"/>
      <c r="H101" s="287"/>
      <c r="I101" s="287"/>
      <c r="J101" s="287"/>
    </row>
    <row r="102" spans="2:10" ht="15" customHeight="1">
      <c r="B102" s="287"/>
      <c r="C102" s="287"/>
      <c r="D102" s="287"/>
      <c r="E102" s="287"/>
      <c r="F102" s="287"/>
      <c r="G102" s="287"/>
      <c r="H102" s="287"/>
      <c r="I102" s="287"/>
      <c r="J102" s="287"/>
    </row>
    <row r="103" spans="2:10" ht="15" customHeight="1">
      <c r="B103" s="287"/>
      <c r="C103" s="287"/>
      <c r="D103" s="287"/>
      <c r="E103" s="287"/>
      <c r="F103" s="287"/>
      <c r="G103" s="287"/>
      <c r="H103" s="287"/>
      <c r="I103" s="287"/>
      <c r="J103" s="287"/>
    </row>
    <row r="104" spans="2:10" ht="15" customHeight="1">
      <c r="B104" s="287"/>
      <c r="C104" s="287"/>
      <c r="D104" s="287"/>
      <c r="E104" s="287"/>
      <c r="F104" s="287"/>
      <c r="G104" s="287"/>
      <c r="H104" s="287"/>
      <c r="I104" s="287"/>
      <c r="J104" s="287"/>
    </row>
    <row r="105" spans="2:10" ht="15" customHeight="1">
      <c r="B105" s="287"/>
      <c r="C105" s="287"/>
      <c r="D105" s="287"/>
      <c r="E105" s="287"/>
      <c r="F105" s="287"/>
      <c r="G105" s="287"/>
      <c r="H105" s="287"/>
      <c r="I105" s="287"/>
      <c r="J105" s="287"/>
    </row>
    <row r="106" spans="2:10" ht="15" customHeight="1">
      <c r="B106" s="287"/>
      <c r="C106" s="287"/>
      <c r="D106" s="287"/>
      <c r="E106" s="287"/>
      <c r="F106" s="287"/>
      <c r="G106" s="287"/>
      <c r="H106" s="287"/>
      <c r="I106" s="287"/>
      <c r="J106" s="287"/>
    </row>
    <row r="107" spans="2:10" ht="15" customHeight="1">
      <c r="B107" s="287"/>
      <c r="C107" s="287"/>
      <c r="D107" s="287"/>
      <c r="E107" s="287"/>
      <c r="F107" s="287"/>
      <c r="G107" s="287"/>
      <c r="H107" s="287"/>
      <c r="I107" s="287"/>
      <c r="J107" s="287"/>
    </row>
    <row r="108" spans="2:10" ht="15" customHeight="1">
      <c r="B108" s="287"/>
      <c r="C108" s="287"/>
      <c r="D108" s="287"/>
      <c r="E108" s="287"/>
      <c r="F108" s="287"/>
      <c r="G108" s="287"/>
      <c r="H108" s="287"/>
      <c r="I108" s="287"/>
      <c r="J108" s="287"/>
    </row>
    <row r="109" spans="2:10" ht="15" customHeight="1">
      <c r="B109" s="287"/>
      <c r="C109" s="287"/>
      <c r="D109" s="287"/>
      <c r="E109" s="287"/>
      <c r="F109" s="287"/>
      <c r="G109" s="287"/>
      <c r="H109" s="287"/>
      <c r="I109" s="287"/>
      <c r="J109" s="287"/>
    </row>
    <row r="110" spans="2:10" ht="15" customHeight="1">
      <c r="B110" s="287"/>
      <c r="C110" s="287"/>
      <c r="D110" s="287"/>
      <c r="E110" s="287"/>
      <c r="F110" s="287"/>
      <c r="G110" s="287"/>
      <c r="H110" s="287"/>
      <c r="I110" s="287"/>
      <c r="J110" s="287"/>
    </row>
    <row r="111" spans="2:10" ht="15" customHeight="1">
      <c r="B111" s="287"/>
      <c r="C111" s="287"/>
      <c r="D111" s="287"/>
      <c r="E111" s="287"/>
      <c r="F111" s="287"/>
      <c r="G111" s="287"/>
      <c r="H111" s="287"/>
      <c r="I111" s="287"/>
      <c r="J111" s="287"/>
    </row>
    <row r="112" spans="2:10" ht="15" customHeight="1">
      <c r="B112" s="287"/>
      <c r="C112" s="287"/>
      <c r="D112" s="287"/>
      <c r="E112" s="287"/>
      <c r="F112" s="287"/>
      <c r="G112" s="287"/>
      <c r="H112" s="287"/>
      <c r="I112" s="287"/>
      <c r="J112" s="287"/>
    </row>
    <row r="113" spans="2:10" ht="15" customHeight="1">
      <c r="B113" s="287"/>
      <c r="C113" s="287"/>
      <c r="D113" s="287"/>
      <c r="E113" s="287"/>
      <c r="F113" s="287"/>
      <c r="G113" s="287"/>
      <c r="H113" s="287"/>
      <c r="I113" s="287"/>
      <c r="J113" s="287"/>
    </row>
    <row r="114" spans="2:10" ht="15" customHeight="1">
      <c r="B114" s="287"/>
      <c r="C114" s="287"/>
      <c r="D114" s="287"/>
      <c r="E114" s="287"/>
      <c r="F114" s="287"/>
      <c r="G114" s="287"/>
      <c r="H114" s="287"/>
      <c r="I114" s="287"/>
      <c r="J114" s="287"/>
    </row>
    <row r="115" spans="2:10" ht="15" customHeight="1">
      <c r="B115" s="287"/>
      <c r="C115" s="287"/>
      <c r="D115" s="287"/>
      <c r="E115" s="287"/>
      <c r="F115" s="287"/>
      <c r="G115" s="287"/>
      <c r="H115" s="287"/>
      <c r="I115" s="287"/>
      <c r="J115" s="287"/>
    </row>
    <row r="116" spans="2:10" ht="15" customHeight="1">
      <c r="B116" s="287"/>
      <c r="C116" s="287"/>
      <c r="D116" s="287"/>
      <c r="E116" s="287"/>
      <c r="F116" s="287"/>
      <c r="G116" s="287"/>
      <c r="H116" s="287"/>
      <c r="I116" s="287"/>
      <c r="J116" s="287"/>
    </row>
    <row r="117" spans="2:10" ht="15" customHeight="1">
      <c r="B117" s="287"/>
      <c r="C117" s="287"/>
      <c r="D117" s="287"/>
      <c r="E117" s="287"/>
      <c r="F117" s="287"/>
      <c r="G117" s="287"/>
      <c r="H117" s="287"/>
      <c r="I117" s="287"/>
      <c r="J117" s="287"/>
    </row>
    <row r="118" spans="2:10" ht="15" customHeight="1">
      <c r="B118" s="287"/>
      <c r="C118" s="287"/>
      <c r="D118" s="287"/>
      <c r="E118" s="287"/>
      <c r="F118" s="287"/>
      <c r="G118" s="287"/>
      <c r="H118" s="287"/>
      <c r="I118" s="287"/>
      <c r="J118" s="287"/>
    </row>
    <row r="119" spans="2:10" ht="15" customHeight="1">
      <c r="B119" s="287"/>
      <c r="C119" s="287"/>
      <c r="D119" s="287"/>
      <c r="E119" s="287"/>
      <c r="F119" s="287"/>
      <c r="G119" s="287"/>
      <c r="H119" s="287"/>
      <c r="I119" s="287"/>
      <c r="J119" s="287"/>
    </row>
    <row r="120" spans="2:10" ht="15" customHeight="1">
      <c r="B120" s="287"/>
      <c r="C120" s="287"/>
      <c r="D120" s="287"/>
      <c r="E120" s="287"/>
      <c r="F120" s="287"/>
      <c r="G120" s="287"/>
      <c r="H120" s="287"/>
      <c r="I120" s="287"/>
      <c r="J120" s="287"/>
    </row>
    <row r="121" spans="2:10" ht="15" customHeight="1">
      <c r="B121" s="287"/>
      <c r="C121" s="287"/>
      <c r="D121" s="287"/>
      <c r="E121" s="287"/>
      <c r="F121" s="287"/>
      <c r="G121" s="287"/>
      <c r="H121" s="287"/>
      <c r="I121" s="287"/>
      <c r="J121" s="287"/>
    </row>
    <row r="122" spans="2:10" ht="15" customHeight="1">
      <c r="B122" s="287"/>
      <c r="C122" s="287"/>
      <c r="D122" s="287"/>
      <c r="E122" s="287"/>
      <c r="F122" s="287"/>
      <c r="G122" s="287"/>
      <c r="H122" s="287"/>
      <c r="I122" s="287"/>
      <c r="J122" s="287"/>
    </row>
    <row r="123" spans="2:10" ht="15" customHeight="1">
      <c r="B123" s="287"/>
      <c r="C123" s="287"/>
      <c r="D123" s="287"/>
      <c r="E123" s="287"/>
      <c r="F123" s="287"/>
      <c r="G123" s="287"/>
      <c r="H123" s="287"/>
      <c r="I123" s="287"/>
      <c r="J123" s="287"/>
    </row>
    <row r="124" spans="2:10" ht="15" customHeight="1">
      <c r="B124" s="287"/>
      <c r="C124" s="287"/>
      <c r="D124" s="287"/>
      <c r="E124" s="287"/>
      <c r="F124" s="287"/>
      <c r="G124" s="287"/>
      <c r="H124" s="287"/>
      <c r="I124" s="287"/>
      <c r="J124" s="287"/>
    </row>
    <row r="125" spans="2:10" ht="15" customHeight="1">
      <c r="B125" s="287"/>
      <c r="C125" s="287"/>
      <c r="D125" s="287"/>
      <c r="E125" s="287"/>
      <c r="F125" s="287"/>
      <c r="G125" s="287"/>
      <c r="H125" s="287"/>
      <c r="I125" s="287"/>
      <c r="J125" s="287"/>
    </row>
    <row r="126" spans="2:10" ht="15" customHeight="1">
      <c r="B126" s="287"/>
      <c r="C126" s="287"/>
      <c r="D126" s="287"/>
      <c r="E126" s="287"/>
      <c r="F126" s="287"/>
      <c r="G126" s="287"/>
      <c r="H126" s="287"/>
      <c r="I126" s="287"/>
      <c r="J126" s="287"/>
    </row>
    <row r="127" spans="2:10" ht="15" customHeight="1">
      <c r="B127" s="287"/>
      <c r="C127" s="287"/>
      <c r="D127" s="287"/>
      <c r="E127" s="287"/>
      <c r="F127" s="287"/>
      <c r="G127" s="287"/>
      <c r="H127" s="287"/>
      <c r="I127" s="287"/>
      <c r="J127" s="287"/>
    </row>
  </sheetData>
  <mergeCells count="1">
    <mergeCell ref="B5:B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昭和47年　山形県統計年鑑</dc:title>
  <dc:subject/>
  <dc:creator>山形県</dc:creator>
  <cp:keywords/>
  <dc:description/>
  <cp:lastModifiedBy>工藤　裕子</cp:lastModifiedBy>
  <cp:lastPrinted>2005-05-24T06:19:40Z</cp:lastPrinted>
  <dcterms:created xsi:type="dcterms:W3CDTF">2005-04-02T01:55:19Z</dcterms:created>
  <dcterms:modified xsi:type="dcterms:W3CDTF">2008-10-29T05:15:08Z</dcterms:modified>
  <cp:category/>
  <cp:version/>
  <cp:contentType/>
  <cp:contentStatus/>
</cp:coreProperties>
</file>